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42.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3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44.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40.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38.xml"/>
  <Override ContentType="application/vnd.openxmlformats-officedocument.drawing+xml" PartName="/xl/drawings/drawing46.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37.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Bobot (rev)" sheetId="1" r:id="rId4"/>
    <sheet state="visible" name="PMPRB2022" sheetId="2" r:id="rId5"/>
    <sheet state="hidden" name="LKE Utama" sheetId="3" r:id="rId6"/>
    <sheet state="visible" name="REKAP" sheetId="4" r:id="rId7"/>
    <sheet state="visible" name="LKE Gab" sheetId="5" r:id="rId8"/>
    <sheet state="visible" name="Pusat" sheetId="6" r:id="rId9"/>
    <sheet state="visible" name="Rekap Unit" sheetId="7" r:id="rId10"/>
    <sheet state="visible" name="EVIDENCE PMPRB" sheetId="8" r:id="rId11"/>
    <sheet state="visible" name="BAPPEDA" sheetId="9" r:id="rId12"/>
    <sheet state="visible" name="RSIA" sheetId="10" r:id="rId13"/>
    <sheet state="visible" name="DPMPT" sheetId="11" r:id="rId14"/>
    <sheet state="hidden" name="Ctt Unit" sheetId="12" r:id="rId15"/>
    <sheet state="visible" name="BKPSDM" sheetId="13" r:id="rId16"/>
    <sheet state="visible" name="SETDA" sheetId="14" r:id="rId17"/>
    <sheet state="visible" name="CAPIL" sheetId="15" r:id="rId18"/>
    <sheet state="visible" name="ITKOT" sheetId="16" r:id="rId19"/>
    <sheet state="visible" name="KOMINFO" sheetId="17" r:id="rId20"/>
    <sheet state="visible" name="DISDIK" sheetId="18" r:id="rId21"/>
    <sheet state="visible" name="BPBD" sheetId="19" r:id="rId22"/>
    <sheet state="visible" name="RSUD" sheetId="20" r:id="rId23"/>
    <sheet state="visible" name="NAKER" sheetId="21" r:id="rId24"/>
    <sheet state="visible" name="DP3AKB" sheetId="22" r:id="rId25"/>
    <sheet state="visible" name="SATPOL" sheetId="23" r:id="rId26"/>
    <sheet state="visible" name="DKUMKM" sheetId="24" r:id="rId27"/>
    <sheet state="visible" name="DPU" sheetId="25" r:id="rId28"/>
    <sheet state="visible" name="DINSOS" sheetId="26" r:id="rId29"/>
    <sheet state="visible" name="DKK" sheetId="27" r:id="rId30"/>
    <sheet state="visible" name="DISHUB" sheetId="28" r:id="rId31"/>
    <sheet state="visible" name="BPPDRD" sheetId="29" r:id="rId32"/>
    <sheet state="visible" name="DISPERKIM" sheetId="30" r:id="rId33"/>
    <sheet state="visible" name="DPPR" sheetId="31" r:id="rId34"/>
    <sheet state="visible" name="DLH" sheetId="32" r:id="rId35"/>
    <sheet state="visible" name="PERPUS" sheetId="33" r:id="rId36"/>
    <sheet state="visible" name="DP3" sheetId="34" r:id="rId37"/>
    <sheet state="visible" name="DPOP" sheetId="35" r:id="rId38"/>
    <sheet state="visible" name="DISDAG" sheetId="36" r:id="rId39"/>
    <sheet state="visible" name="SETWAN" sheetId="37" r:id="rId40"/>
    <sheet state="visible" name="BPKD" sheetId="38" r:id="rId41"/>
    <sheet state="visible" name="BALSEL" sheetId="39" r:id="rId42"/>
    <sheet state="visible" name="BALTENG" sheetId="40" r:id="rId43"/>
    <sheet state="visible" name="KESBANG" sheetId="41" r:id="rId44"/>
    <sheet state="visible" name="KEC.BARAT" sheetId="42" r:id="rId45"/>
    <sheet state="visible" name="BALKOT" sheetId="43" r:id="rId46"/>
    <sheet state="visible" name="BALUT" sheetId="44" r:id="rId47"/>
    <sheet state="visible" name="BALTIM" sheetId="45" r:id="rId48"/>
    <sheet state="visible" name="Resum" sheetId="46" r:id="rId49"/>
  </sheets>
  <definedNames>
    <definedName hidden="1" localSheetId="0" name="_xlnm._FilterDatabase">'Bobot (rev)'!$A$2:$M$2</definedName>
    <definedName hidden="1" localSheetId="2" name="_xlnm._FilterDatabase">'LKE Utama'!$A$3:$N$51</definedName>
    <definedName hidden="1" localSheetId="4" name="_xlnm._FilterDatabase">'LKE Gab'!$A$3:$P$115</definedName>
    <definedName hidden="1" localSheetId="5" name="_xlnm._FilterDatabase">Pusat!$A$2:$P$406</definedName>
    <definedName hidden="1" localSheetId="6" name="_xlnm._FilterDatabase">'Rekap Unit'!$A$2:$R$232</definedName>
    <definedName hidden="1" localSheetId="7" name="_xlnm._FilterDatabase">'EVIDENCE PMPRB'!$A$2:$O$230</definedName>
    <definedName hidden="1" localSheetId="8" name="_xlnm._FilterDatabase">BAPPEDA!$A$2:$O$230</definedName>
    <definedName hidden="1" localSheetId="9" name="_xlnm._FilterDatabase">RSIA!$A$2:$O$230</definedName>
    <definedName hidden="1" localSheetId="10" name="_xlnm._FilterDatabase">DPMPT!$A$2:$O$230</definedName>
    <definedName hidden="1" localSheetId="11" name="_xlnm._FilterDatabase">'Ctt Unit'!$A$2:$L$69</definedName>
    <definedName hidden="1" localSheetId="12" name="_xlnm._FilterDatabase">BKPSDM!$A$2:$O$230</definedName>
    <definedName hidden="1" localSheetId="13" name="_xlnm._FilterDatabase">SETDA!$A$2:$O$230</definedName>
    <definedName hidden="1" localSheetId="14" name="_xlnm._FilterDatabase">CAPIL!$A$2:$O$230</definedName>
    <definedName hidden="1" localSheetId="15" name="_xlnm._FilterDatabase">ITKOT!$A$2:$O$230</definedName>
    <definedName hidden="1" localSheetId="16" name="_xlnm._FilterDatabase">KOMINFO!$A$2:$O$230</definedName>
    <definedName hidden="1" localSheetId="17" name="_xlnm._FilterDatabase">DISDIK!$A$2:$O$230</definedName>
    <definedName hidden="1" localSheetId="18" name="_xlnm._FilterDatabase">BPBD!$A$2:$O$230</definedName>
    <definedName hidden="1" localSheetId="19" name="_xlnm._FilterDatabase">RSUD!$A$2:$O$230</definedName>
    <definedName hidden="1" localSheetId="20" name="_xlnm._FilterDatabase">NAKER!$A$2:$O$230</definedName>
    <definedName hidden="1" localSheetId="21" name="_xlnm._FilterDatabase">DP3AKB!$A$2:$O$230</definedName>
    <definedName hidden="1" localSheetId="22" name="_xlnm._FilterDatabase">SATPOL!$A$2:$O$230</definedName>
    <definedName hidden="1" localSheetId="23" name="_xlnm._FilterDatabase">DKUMKM!$A$2:$O$230</definedName>
    <definedName hidden="1" localSheetId="24" name="_xlnm._FilterDatabase">DPU!$A$2:$O$230</definedName>
    <definedName hidden="1" localSheetId="25" name="_xlnm._FilterDatabase">DINSOS!$A$2:$O$230</definedName>
    <definedName hidden="1" localSheetId="26" name="_xlnm._FilterDatabase">DKK!$A$2:$O$230</definedName>
    <definedName hidden="1" localSheetId="27" name="_xlnm._FilterDatabase">DISHUB!$A$2:$O$230</definedName>
    <definedName hidden="1" localSheetId="28" name="_xlnm._FilterDatabase">BPPDRD!$A$2:$O$230</definedName>
    <definedName hidden="1" localSheetId="29" name="_xlnm._FilterDatabase">DISPERKIM!$A$2:$O$230</definedName>
    <definedName hidden="1" localSheetId="30" name="_xlnm._FilterDatabase">DPPR!$A$2:$O$230</definedName>
    <definedName hidden="1" localSheetId="31" name="_xlnm._FilterDatabase">DLH!$A$2:$O$230</definedName>
    <definedName hidden="1" localSheetId="32" name="_xlnm._FilterDatabase">PERPUS!$A$2:$O$230</definedName>
    <definedName hidden="1" localSheetId="33" name="_xlnm._FilterDatabase">'DP3'!$A$2:$O$230</definedName>
    <definedName hidden="1" localSheetId="34" name="_xlnm._FilterDatabase">DPOP!$A$2:$O$230</definedName>
    <definedName hidden="1" localSheetId="35" name="_xlnm._FilterDatabase">DISDAG!$A$2:$O$230</definedName>
    <definedName hidden="1" localSheetId="37" name="_xlnm._FilterDatabase">BPKD!$A$2:$O$230</definedName>
    <definedName hidden="1" localSheetId="38" name="_xlnm._FilterDatabase">BALSEL!$A$2:$O$230</definedName>
    <definedName hidden="1" localSheetId="39" name="_xlnm._FilterDatabase">BALTENG!$A$2:$O$230</definedName>
    <definedName hidden="1" localSheetId="40" name="_xlnm._FilterDatabase">KESBANG!$A$2:$O$230</definedName>
    <definedName hidden="1" localSheetId="41" name="_xlnm._FilterDatabase">KEC.BARAT!$A$2:$O$230</definedName>
    <definedName hidden="1" localSheetId="42" name="_xlnm._FilterDatabase">BALKOT!$A$2:$O$230</definedName>
    <definedName hidden="1" localSheetId="43" name="_xlnm._FilterDatabase">BALUT!$A$2:$O$230</definedName>
    <definedName hidden="1" localSheetId="44" name="_xlnm._FilterDatabase">BALTIM!$A$2:$O$230</definedName>
  </definedNames>
  <calcPr/>
</workbook>
</file>

<file path=xl/sharedStrings.xml><?xml version="1.0" encoding="utf-8"?>
<sst xmlns="http://schemas.openxmlformats.org/spreadsheetml/2006/main" count="48177" uniqueCount="9402">
  <si>
    <t>Penilaian</t>
  </si>
  <si>
    <t>Bobot Lama</t>
  </si>
  <si>
    <t>Pusat</t>
  </si>
  <si>
    <t>Unit</t>
  </si>
  <si>
    <t>Total Bobot</t>
  </si>
  <si>
    <t>A.</t>
  </si>
  <si>
    <t>PENGUNGKIT (60)</t>
  </si>
  <si>
    <t>I.</t>
  </si>
  <si>
    <t>PEMENUHAN (20)</t>
  </si>
  <si>
    <t>MANAJEMEN PERUBAHAN</t>
  </si>
  <si>
    <t>i.</t>
  </si>
  <si>
    <t>Tim Reformasi Birokrasi</t>
  </si>
  <si>
    <t>ii.</t>
  </si>
  <si>
    <t>Road Map Reformasi Birokrasi</t>
  </si>
  <si>
    <t>iii.</t>
  </si>
  <si>
    <t>Pemantauan dan Evaluasi Reformasi Birokrasi</t>
  </si>
  <si>
    <t>iv.</t>
  </si>
  <si>
    <t>Perubahan pola pikir dan budaya kinerja</t>
  </si>
  <si>
    <t>DEREGULASI KEBIJAKAN</t>
  </si>
  <si>
    <t>Harmonisasi</t>
  </si>
  <si>
    <t>Sistem pengendalian dalam penyusunan peraturan perundang-undangan</t>
  </si>
  <si>
    <t>PENATAAN DAN PENGUATAN ORGANISASI</t>
  </si>
  <si>
    <t>Penataan Organisasi</t>
  </si>
  <si>
    <t>Evaluasi Kelembagaan</t>
  </si>
  <si>
    <t>Tindak Lanjut Evaluasi</t>
  </si>
  <si>
    <t>PENATAAN TATALAKSANA</t>
  </si>
  <si>
    <t>Proses bisnis dan prosedur operasional tetap (SOP)</t>
  </si>
  <si>
    <t>Sistem Pemerintahan Berbasis Elektronik (SPBE)</t>
  </si>
  <si>
    <t>Keterbukaan Informasi Publik</t>
  </si>
  <si>
    <t>PENATAAN SISTEM MANAJEMEN SDM</t>
  </si>
  <si>
    <t>Perencanaan Kebutuhan Pegawai sesuai dengan Kebutuhan Organisasi</t>
  </si>
  <si>
    <t>Proses Penerimaan Pegawai Transparan, Objektif, Akuntabel, dan Bebas KKN</t>
  </si>
  <si>
    <t>Pengembangan Pegawai Berbasis Kompetensi</t>
  </si>
  <si>
    <t>Promosi Jabatan dilakukan secara Terbuka</t>
  </si>
  <si>
    <t>v.</t>
  </si>
  <si>
    <t>Penetapan Kinerja Individu</t>
  </si>
  <si>
    <t>vi.</t>
  </si>
  <si>
    <t>Penegakan Aturan Disiplin/Kode Etik/Kode Perilaku Pegawai</t>
  </si>
  <si>
    <t>vii.</t>
  </si>
  <si>
    <t>Pelaksanaan Evaluasi Jabatan</t>
  </si>
  <si>
    <t>viii.</t>
  </si>
  <si>
    <t>Sistem Informasi Kepegawaian</t>
  </si>
  <si>
    <t>PENGUATAN AKUNTABILITAS</t>
  </si>
  <si>
    <t>Keterlibatan pimpinan</t>
  </si>
  <si>
    <t>Pengelolaan Akuntabilitas Kinerja</t>
  </si>
  <si>
    <t>PENGUATAN PENGAWASAN</t>
  </si>
  <si>
    <t>Gratifikasi</t>
  </si>
  <si>
    <t>Penerapan SPIP</t>
  </si>
  <si>
    <t>Pengaduan Masyarakat</t>
  </si>
  <si>
    <t>Whistle-Blowing System</t>
  </si>
  <si>
    <t>Penanganan Benturan Kepentingan</t>
  </si>
  <si>
    <t>Pembangunan Zona Integritas</t>
  </si>
  <si>
    <t>Aparat Pengawasan Intern Pemerintah (APIP)</t>
  </si>
  <si>
    <t>PENINGKATAN KUALITAS PELAYANAN PUBLIK</t>
  </si>
  <si>
    <t>Standar Pelayanan</t>
  </si>
  <si>
    <t>Budaya Pelayanan Prima</t>
  </si>
  <si>
    <t>Pengelolaan Pengaduan</t>
  </si>
  <si>
    <t>Penilaian kepuasan terhadap pelayanan</t>
  </si>
  <si>
    <t>Pemanfaatan Teknologi Informasi</t>
  </si>
  <si>
    <t>II.</t>
  </si>
  <si>
    <t>HASIL ANTARA AREA PERUBAHAN (10)</t>
  </si>
  <si>
    <t>Kualitas Pengelolaan Arsip</t>
  </si>
  <si>
    <t>Kualitas Pengelolaan Pengadaan Barang dan Jasa</t>
  </si>
  <si>
    <t>Kualitas Pengelolaan Keuangan</t>
  </si>
  <si>
    <t>Kualitas Pengelolaan Aset</t>
  </si>
  <si>
    <t>Merit System</t>
  </si>
  <si>
    <t>ASN Profesional</t>
  </si>
  <si>
    <t>Kualitas Perencanaan</t>
  </si>
  <si>
    <t>Maturitas SPIP</t>
  </si>
  <si>
    <t>ix.</t>
  </si>
  <si>
    <t>Kapabilitas APIP</t>
  </si>
  <si>
    <t>x.</t>
  </si>
  <si>
    <t>Tingkat Kepatuhan Terhadap Standar Pelayanan Publik Sesuai Undang-undang 25 Tahun 2009</t>
  </si>
  <si>
    <t>REFORM (30)</t>
  </si>
  <si>
    <t>Komitmen dalam Perubahan</t>
  </si>
  <si>
    <t>Komitmen Pimpinan</t>
  </si>
  <si>
    <t>Membangun Budaya Kerja</t>
  </si>
  <si>
    <t>Peran Kebijakan</t>
  </si>
  <si>
    <t>Penyelesaian Kebijakan</t>
  </si>
  <si>
    <t>Organisasi Berbasis Kinerja</t>
  </si>
  <si>
    <t>Penyederhanaan Organisasi</t>
  </si>
  <si>
    <t>Hasil Evaluasi Kelembagaan</t>
  </si>
  <si>
    <t>Peta Proses Bisnis Mempengaruhi Penyederhanaan Jabatan</t>
  </si>
  <si>
    <t>Sistem Pemerintahan Berbasis Elektronik (SPBE) yang Terintegrasi</t>
  </si>
  <si>
    <t>Transformasi Digital Memberikan Nilai Manfaat</t>
  </si>
  <si>
    <t>Kinerja Individu</t>
  </si>
  <si>
    <t>Evaluasi Jabatan</t>
  </si>
  <si>
    <t>Assessment Pegawai</t>
  </si>
  <si>
    <t>Pelanggaran Disiplin Pegawai</t>
  </si>
  <si>
    <t>Kebutuhan Pegawai</t>
  </si>
  <si>
    <t>Penyetaraan Jabatan</t>
  </si>
  <si>
    <t>Manajemen Talenta</t>
  </si>
  <si>
    <t>Efektifitas dan Efisiensi Anggaran</t>
  </si>
  <si>
    <t>Aplikasi Akuntabilitas Kinerja Terintegrasi</t>
  </si>
  <si>
    <r>
      <rPr>
        <rFont val="Calibri"/>
        <b/>
        <color theme="1"/>
        <sz val="11.0"/>
      </rPr>
      <t xml:space="preserve">Pemberian </t>
    </r>
    <r>
      <rPr>
        <rFont val="Calibri"/>
        <b/>
        <i/>
        <color theme="1"/>
        <sz val="11.0"/>
      </rPr>
      <t>Reward and Punishment</t>
    </r>
  </si>
  <si>
    <t>Kerangka Logis Kinerja</t>
  </si>
  <si>
    <t>Penyampaian Laporan Harta Kekayaan Pejabat Negara (LHKPN)</t>
  </si>
  <si>
    <t>Penyampaian Laporan Harta Kekayaan Aparatur Sipil Negara (LHKASN)</t>
  </si>
  <si>
    <t>Penanganan Pengaduan Masyarakat</t>
  </si>
  <si>
    <t>Inovasi Pelayanan Publik</t>
  </si>
  <si>
    <t>Penanganan Pengaduan Pelayanan dan Konsultasi</t>
  </si>
  <si>
    <t>B.</t>
  </si>
  <si>
    <t>HASIL (40)</t>
  </si>
  <si>
    <t>AKUNTABILITAS KINERJA DAN KEUANGAN (10)</t>
  </si>
  <si>
    <t>Opini BPK (3)</t>
  </si>
  <si>
    <t>Nilai SAKIP (7)</t>
  </si>
  <si>
    <t>KUALITAS PELAYANAN PUBLIK (10)</t>
  </si>
  <si>
    <t>-</t>
  </si>
  <si>
    <t>Indeks Persepsi Kualitas Pelayanan Publik (IPKP)</t>
  </si>
  <si>
    <t>PEMERINTAH YANG BERSIH DAN BEBAS KKN (10)</t>
  </si>
  <si>
    <t>Indeks Persepsi Anti Korupsi (IPAK)</t>
  </si>
  <si>
    <t>KINERJA ORGANISASI (10)</t>
  </si>
  <si>
    <t>Capaian Kinerja</t>
  </si>
  <si>
    <t>Kinerja Lainnya</t>
  </si>
  <si>
    <t>Survei Internal Organisasi</t>
  </si>
  <si>
    <r>
      <rPr>
        <rFont val="Calibri"/>
        <color theme="1"/>
        <sz val="24.0"/>
      </rPr>
      <t xml:space="preserve">LEMBAR KERJA EVALUASI 
PENILAIAN MANDIRI PELAKSANAAN REFORMASI BIROKRASI
PEMERINTAH KOTA BALIKPAPAN
</t>
    </r>
    <r>
      <rPr>
        <rFont val="Calibri"/>
        <color theme="1"/>
        <sz val="36.0"/>
      </rPr>
      <t xml:space="preserve">TAHUN 2022
</t>
    </r>
    <r>
      <rPr>
        <rFont val="Calibri"/>
        <b/>
        <color rgb="FFFFFF00"/>
        <sz val="18.0"/>
      </rPr>
      <t>MASING-MASING OPD MENGISI SESUAI SHEET MASING-MASING</t>
    </r>
  </si>
  <si>
    <t>Bobot</t>
  </si>
  <si>
    <t>Indeks RB</t>
  </si>
  <si>
    <t>Hasil Evaluasi RB</t>
  </si>
  <si>
    <t>Catatan</t>
  </si>
  <si>
    <t>Rekomendasi</t>
  </si>
  <si>
    <t>PENGUNGKIT</t>
  </si>
  <si>
    <t>III.</t>
  </si>
  <si>
    <t>TOTAL PENGUNGKIT</t>
  </si>
  <si>
    <t>TOTAL HASIL</t>
  </si>
  <si>
    <t>NILAI EVALUASI REFORMASI BIROKRASI</t>
  </si>
  <si>
    <t>PROGRES PENGISIAN LKE PMPRB OPD TAHUN 2022</t>
  </si>
  <si>
    <t>NO</t>
  </si>
  <si>
    <t>OPD</t>
  </si>
  <si>
    <t>LKE</t>
  </si>
  <si>
    <t>NILAI RB</t>
  </si>
  <si>
    <t xml:space="preserve">EVIDEN </t>
  </si>
  <si>
    <t>ITKOT</t>
  </si>
  <si>
    <t>DLH</t>
  </si>
  <si>
    <t>SETDA</t>
  </si>
  <si>
    <t>DISHUB</t>
  </si>
  <si>
    <t>CAPIL</t>
  </si>
  <si>
    <t>PERPUS</t>
  </si>
  <si>
    <t>DPMPT</t>
  </si>
  <si>
    <t>DPOP</t>
  </si>
  <si>
    <t>BAPPEDA</t>
  </si>
  <si>
    <t>DP3</t>
  </si>
  <si>
    <t>NAKER</t>
  </si>
  <si>
    <t>DISDAG</t>
  </si>
  <si>
    <t>BKPSDM</t>
  </si>
  <si>
    <t>BPKD</t>
  </si>
  <si>
    <t>KOMINFO</t>
  </si>
  <si>
    <t>BPPDRD</t>
  </si>
  <si>
    <t>RSUD</t>
  </si>
  <si>
    <t>KESBANG</t>
  </si>
  <si>
    <t>RSIA</t>
  </si>
  <si>
    <t>SETWAN</t>
  </si>
  <si>
    <t>DKUMKM</t>
  </si>
  <si>
    <t>KEC.BARAT</t>
  </si>
  <si>
    <t>DISDIK</t>
  </si>
  <si>
    <t>BALTENG</t>
  </si>
  <si>
    <t>DKK</t>
  </si>
  <si>
    <t>BALKOT</t>
  </si>
  <si>
    <t>DPU</t>
  </si>
  <si>
    <t>BALUT</t>
  </si>
  <si>
    <t>DISPERKIM</t>
  </si>
  <si>
    <t>BALSEL</t>
  </si>
  <si>
    <t>BPBD</t>
  </si>
  <si>
    <t>BALTIM</t>
  </si>
  <si>
    <t>SATPOL</t>
  </si>
  <si>
    <t>DINSOS</t>
  </si>
  <si>
    <r>
      <rPr>
        <rFont val="Calibri"/>
        <b/>
        <color theme="1"/>
        <sz val="11.0"/>
      </rPr>
      <t>NOTE :</t>
    </r>
    <r>
      <rPr>
        <rFont val="Calibri"/>
        <color theme="1"/>
        <sz val="11.0"/>
      </rPr>
      <t xml:space="preserve">
Prosentase Eviden dihitung berdasarkan link yang dicantumkan pada 128 pertanyaan, prosentase ini sebagai gambaran umum, terdapat bbrap OPD yang mencantumkan 1 link untuk bbrp pertanyaan</t>
    </r>
  </si>
  <si>
    <t>DP3AKB</t>
  </si>
  <si>
    <t>DPPR</t>
  </si>
  <si>
    <t>TOTAL PROGRES PENGISIAN LKE :</t>
  </si>
  <si>
    <t>update :</t>
  </si>
  <si>
    <t>Nilai</t>
  </si>
  <si>
    <t>Catatan/Keterangan/ Penjelasan</t>
  </si>
  <si>
    <r>
      <rPr>
        <rFont val="Calibri"/>
        <color theme="1"/>
        <sz val="11.0"/>
      </rPr>
      <t xml:space="preserve">Pemberian </t>
    </r>
    <r>
      <rPr>
        <rFont val="Calibri"/>
        <i/>
        <color theme="1"/>
        <sz val="11.0"/>
      </rPr>
      <t>Reward and Punishment</t>
    </r>
  </si>
  <si>
    <t>Mekanisme Pengendalian Aktivitas Utama (SPIP)</t>
  </si>
  <si>
    <t>Peran APIP</t>
  </si>
  <si>
    <t xml:space="preserve"> </t>
  </si>
  <si>
    <t>Penjelasan</t>
  </si>
  <si>
    <t>Pilihan Jawaban</t>
  </si>
  <si>
    <t>Jawaban
ASESOR</t>
  </si>
  <si>
    <t xml:space="preserve"> %</t>
  </si>
  <si>
    <t>Catatan/Keterangan/Penjelasan</t>
  </si>
  <si>
    <t>EVIDEN</t>
  </si>
  <si>
    <t>Jawaban 
TPI</t>
  </si>
  <si>
    <t>Catatan/ Penjelasan TPI</t>
  </si>
  <si>
    <t>PEMENUHAN</t>
  </si>
  <si>
    <t>a.</t>
  </si>
  <si>
    <t>Tim Reformasi Birokrasi telah dibentuk</t>
  </si>
  <si>
    <t>a. Telah membentuk Tim Reformasi Birokrasi sesuai kebutuhan organisasi
b. Telah membentuk Tim Reformasi Birokrasi namun belum sesuai kebutuhan organisasi
c. Belum membentuk Tim Reformasi Birokrasi</t>
  </si>
  <si>
    <t>A/B/C</t>
  </si>
  <si>
    <t>A</t>
  </si>
  <si>
    <t>Tim Reformasi Birokrasi Pemerintah Kota Balikpapan telah dibentuk berdasarkan Keputusan Wali Kota Balikpapan Nomor 188.45-170/2022 tentang Perubahan Atas Keputusan Wali Kota Nomor 188.45-214/2021 Tentang Tim Reformasi Birokrasi Pemerintah Kota Balikpapan. SK tersebut merupakan SK pembaruan dari SK Tim Reformasi Birokrasi Kota Balikpapan yang ada sebelumnya, setelah menyesuaikan dengan Peraturan Menteri PAN RB Nomor 25 Tahun 2020 tentang Roadmap Reformasi Birokrasi serta pelaksanaan penyetaraan jabatan administrasi ke dalam jabatan fungsional di lingkungan Pemerintah Kota Balikpapan</t>
  </si>
  <si>
    <r>
      <rPr>
        <rFont val="Calibri"/>
        <color theme="1"/>
        <sz val="11.0"/>
      </rPr>
      <t xml:space="preserve">Keputusan Wali Kota Balikpapan Nomor 188.45-214/2021 Tentang Tim Reformasi Birokrasi Kota Balikpapan dan Keputusan Wali Kota Balikpapan Nomor 188.45-170/2022 tentang Perubahan Atas Keputusan Wali Kota Nomor 188.45-214/2021 Tentang Tim Reformasi Birokrasi Pemerintah Kota Balikpapan
</t>
    </r>
    <r>
      <rPr>
        <rFont val="Calibri"/>
        <color rgb="FF1155CC"/>
        <sz val="11.0"/>
        <u/>
      </rPr>
      <t>https://drive.google.com/drive/folders/1ge7Qf0XyvHRBUxuAip3Vs6YgKKvB6Lkz?usp=sharing</t>
    </r>
    <r>
      <rPr>
        <rFont val="Calibri"/>
        <color theme="1"/>
        <sz val="11.0"/>
      </rPr>
      <t xml:space="preserve"> </t>
    </r>
  </si>
  <si>
    <t>b.</t>
  </si>
  <si>
    <t>Tim Reformasi Birokrasi telah melaksanakan tugas sesuai rencana kerja</t>
  </si>
  <si>
    <t>a. Seluruh tugas telah dilaksanakan oleh Tim Reformasi Birokrasi sesuai dengan rencana kerja
b. Sebagian besar tugas telah dilaksanakan oleh Tim Reformasi Birokrasi sesuai dengan rencana kerja
c. Sebagian kecil tugas telah dilaksanakan oleh Tim Reformasi Birokrasi sesuai dengan rencana kerja
d. Belum ada tugas yang dilaksanakan oleh Tim Reformasi Birokrasi sesuai dengan rencana kerja</t>
  </si>
  <si>
    <t>A/B/C/D</t>
  </si>
  <si>
    <t>Seluruh tugas telah dilaksanakan oleh Tim Reformasi Birokrasi Pemerintah Kota Balikpapan sesuai dengan rencana kerja yang telah disusun. Tim Reformasi Birokrasi Pemerintah Kota Balikpapan juga tidak hanya melaksanakan tugas fungsi yang telah direncanakan dalam rencana kerja RB Kota Balikpapan tetapi juga yang tidak terencana (sesuai dinamika kebijakan pimpinan daerah dan pusat)</t>
  </si>
  <si>
    <r>
      <rPr>
        <rFont val="Calibri"/>
        <color rgb="FF000000"/>
        <sz val="11.0"/>
      </rPr>
      <t>Dokumentasi Kegiatan Pelaksanaan Reformasi Birokrasi oleh Tim RB Kota</t>
    </r>
    <r>
      <rPr>
        <rFont val="Calibri"/>
        <color rgb="FFFF0000"/>
        <sz val="11.0"/>
      </rPr>
      <t xml:space="preserve">
</t>
    </r>
    <r>
      <rPr>
        <rFont val="Calibri"/>
        <color rgb="FF1155CC"/>
        <sz val="11.0"/>
        <u/>
      </rPr>
      <t>https://drive.google.com/drive/folders/1ge7Qf0XyvHRBUxuAip3Vs6YgKKvB6Lkz?usp=sharing</t>
    </r>
    <r>
      <rPr>
        <rFont val="Calibri"/>
        <color rgb="FFFF0000"/>
        <sz val="11.0"/>
      </rPr>
      <t xml:space="preserve"> </t>
    </r>
  </si>
  <si>
    <t>c.</t>
  </si>
  <si>
    <t>Tim Reformasi Birokrasi telah melakukan monitoring dan evaluasi rencana kerja, dan hasil evaluasi telah ditindaklanjuti</t>
  </si>
  <si>
    <t>a. Seluruh rencana kerja telah dimonitoring dan di evaluasi, dan hasil evaluasi telah ditindaklanjuti 
b. Sebagian besar rencana kerja telah dimonitoring dan di evaluasi, dan hasil evaluasi telah ditindaklanjuti
c. Sebagian kecil rencana kerja telah dimonitoring dan di evaluasi, dan hasil evaluasi telah ditindaklanjuti
d. Belum ada rencana kerja yang dimonitoring dan di evaluasi</t>
  </si>
  <si>
    <t>Tahun 2021 merupakan tahun terakhir dari seluruh pelaksanaan rencana kerja tim reformasi birokrasi. Selanjutnya hasil moneval menjadi salah satu bahan masukan untuk penyusunan Roadmap RB Kota Balikpapan 2022-2026 yang saat ini sedang dalam proses penyusunan.</t>
  </si>
  <si>
    <r>
      <rPr>
        <rFont val="Calibri"/>
        <color rgb="FF1155CC"/>
        <sz val="11.0"/>
        <u/>
      </rPr>
      <t>https://drive.google.com/drive/folders/1ge7Qf0XyvHRBUxuAip3Vs6YgKKvB6Lkz?usp=sharing</t>
    </r>
    <r>
      <rPr>
        <rFont val="Calibri"/>
        <color rgb="FFFF0000"/>
        <sz val="11.0"/>
      </rPr>
      <t xml:space="preserve"> </t>
    </r>
  </si>
  <si>
    <r>
      <rPr>
        <rFont val="Calibri"/>
        <b/>
        <i/>
        <color theme="1"/>
        <sz val="11.0"/>
      </rPr>
      <t>Road Map</t>
    </r>
    <r>
      <rPr>
        <rFont val="Calibri"/>
        <b/>
        <color theme="1"/>
        <sz val="11.0"/>
      </rPr>
      <t xml:space="preserve"> Reformasi Birokrasi</t>
    </r>
  </si>
  <si>
    <r>
      <rPr>
        <rFont val="Calibri"/>
        <i/>
        <color theme="1"/>
        <sz val="11.0"/>
      </rPr>
      <t>Road Map</t>
    </r>
    <r>
      <rPr>
        <rFont val="Calibri"/>
        <color theme="1"/>
        <sz val="11.0"/>
      </rPr>
      <t xml:space="preserve"> Reformasi Birokrasi telah disusun dan diformalkan</t>
    </r>
  </si>
  <si>
    <r>
      <rPr>
        <rFont val="Calibri"/>
        <i/>
        <color theme="1"/>
        <sz val="11.0"/>
      </rPr>
      <t>Road Map</t>
    </r>
    <r>
      <rPr>
        <rFont val="Calibri"/>
        <color theme="1"/>
        <sz val="11.0"/>
      </rPr>
      <t xml:space="preserve"> Reformasi Birokrasi telah disusun dan ditetapkan sebagai dokumen formal</t>
    </r>
  </si>
  <si>
    <t>Ya/Tidak</t>
  </si>
  <si>
    <t>Ya</t>
  </si>
  <si>
    <t>Road Map Reformasi Birokrasi Pemerintah Kota Balikpapan telah disusun dan diformalkan berdasarkan SK Road Map RB No. 188.45-205/2019 tentang Road Map Reformasi Birokrasi Pemerintah Kota Balikpapan Tahun 2016-2021 dan tahun 2021 merupakan tahun terakhir dari pelaksanaan Road Map Reformasi Birokrasi Pemerintah Kota Balikpapan Tahun 2016-2021. Untuk Road Map Reformasi Birokrasi Pemerintah Kota Balikpapan Tahun 2022-2026 saat ini sedang dilakukan oleh Tim RB Kota Balikpapan.</t>
  </si>
  <si>
    <r>
      <rPr>
        <rFont val="Calibri"/>
        <color rgb="FF000000"/>
        <sz val="11.0"/>
      </rPr>
      <t>SK Road Map RB No. 188.45-205/2019 tentang Road Map Reformasi Birokrasi Pemerintah Kota Balikpapan Tahun 2016-2021 dan Dokumentasi kegiatan penyusunan Road Map Reformasi Birokrasi Pemerintah Kota Balikpapan Tahun 2022-2026</t>
    </r>
    <r>
      <rPr>
        <rFont val="Calibri"/>
        <color rgb="FFFF0000"/>
        <sz val="11.0"/>
      </rPr>
      <t xml:space="preserve">
</t>
    </r>
    <r>
      <rPr>
        <rFont val="Calibri"/>
        <color rgb="FF1155CC"/>
        <sz val="11.0"/>
        <u/>
      </rPr>
      <t>https://drive.google.com/drive/folders/1gbnwH0T22AIvAQ3Xq8jOTrGe0j6v_nYE?usp=sharing</t>
    </r>
  </si>
  <si>
    <r>
      <rPr>
        <rFont val="Calibri"/>
        <i/>
        <color theme="1"/>
        <sz val="11.0"/>
      </rPr>
      <t>Road Map</t>
    </r>
    <r>
      <rPr>
        <rFont val="Calibri"/>
        <color theme="1"/>
        <sz val="11.0"/>
      </rPr>
      <t xml:space="preserve"> Reformasi Birokrasi telah mencakup 8 area perubahan yang terintegrasi</t>
    </r>
  </si>
  <si>
    <r>
      <rPr>
        <rFont val="Calibri"/>
        <color theme="1"/>
        <sz val="11.0"/>
      </rPr>
      <t xml:space="preserve">a. </t>
    </r>
    <r>
      <rPr>
        <rFont val="Calibri"/>
        <i/>
        <color theme="1"/>
        <sz val="11.0"/>
      </rPr>
      <t>Road Map</t>
    </r>
    <r>
      <rPr>
        <rFont val="Calibri"/>
        <color theme="1"/>
        <sz val="11.0"/>
      </rPr>
      <t xml:space="preserve"> Reformasi Birokrasi terdiri atas 8 area perubahan yang terintegrasi 
b. </t>
    </r>
    <r>
      <rPr>
        <rFont val="Calibri"/>
        <i/>
        <color theme="1"/>
        <sz val="11.0"/>
      </rPr>
      <t>Road Map</t>
    </r>
    <r>
      <rPr>
        <rFont val="Calibri"/>
        <color theme="1"/>
        <sz val="11.0"/>
      </rPr>
      <t xml:space="preserve"> Reformasi Birokrasi terdiri atas 8 area perubahan namun belum terintegrasi
c. </t>
    </r>
    <r>
      <rPr>
        <rFont val="Calibri"/>
        <i/>
        <color theme="1"/>
        <sz val="11.0"/>
      </rPr>
      <t>Road Map</t>
    </r>
    <r>
      <rPr>
        <rFont val="Calibri"/>
        <color theme="1"/>
        <sz val="11.0"/>
      </rPr>
      <t xml:space="preserve"> Reformasi Birokrasi Tidak mencakup 8 area perubahan</t>
    </r>
  </si>
  <si>
    <t>Road Map Reformasi Birokrasi Pemerintah Kota Balikpapan yang telah disusun dan diformalkan sesuai SK Road Map RB No. 188.45-205/2019 tentang Road Map Reformasi Birokrasi Pemerintah Kota Balikpapan Tahun 2016-2021 serta Road Map Reformasi Birokrasi Pemerintah Kota Balikpapan Tahun 2022-2026 yang saat ini sedang disusun oleh Tim RB Kota Balikpapan mencakup 8 area perubahan yang terintegrasi</t>
  </si>
  <si>
    <r>
      <rPr>
        <rFont val="Calibri"/>
        <color rgb="FF000000"/>
        <sz val="11.0"/>
      </rPr>
      <t>SK Road Map RB No. 188.45-205/2019 tentang Road Map Reformasi Birokrasi Pemerintah Kota Balikpapan Tahun 2016-2021 dan Dokumentasi kegiatan penyusunan Road Map Reformasi Birokrasi Pemerintah Kota Balikpapan Tahun 2022-2026</t>
    </r>
    <r>
      <rPr>
        <rFont val="Calibri"/>
        <color rgb="FFFF0000"/>
        <sz val="11.0"/>
      </rPr>
      <t xml:space="preserve">
</t>
    </r>
    <r>
      <rPr>
        <rFont val="Calibri"/>
        <color rgb="FF1155CC"/>
        <sz val="11.0"/>
        <u/>
      </rPr>
      <t>https://drive.google.com/drive/folders/1gbnwH0T22AIvAQ3Xq8jOTrGe0j6v_nYE?usp=sharing</t>
    </r>
    <r>
      <rPr>
        <rFont val="Calibri"/>
        <color rgb="FFFF0000"/>
        <sz val="11.0"/>
      </rPr>
      <t xml:space="preserve"> </t>
    </r>
  </si>
  <si>
    <r>
      <rPr>
        <rFont val="Calibri"/>
        <i/>
        <color theme="1"/>
        <sz val="11.0"/>
      </rPr>
      <t xml:space="preserve">Road Map </t>
    </r>
    <r>
      <rPr>
        <rFont val="Calibri"/>
        <color theme="1"/>
        <sz val="11.0"/>
      </rPr>
      <t>Reformasi Birokrasi telah mencakup "</t>
    </r>
    <r>
      <rPr>
        <rFont val="Calibri"/>
        <i/>
        <color theme="1"/>
        <sz val="11.0"/>
      </rPr>
      <t>quick win</t>
    </r>
    <r>
      <rPr>
        <rFont val="Calibri"/>
        <color theme="1"/>
        <sz val="11.0"/>
      </rPr>
      <t>"</t>
    </r>
  </si>
  <si>
    <r>
      <rPr>
        <rFont val="Calibri"/>
        <color theme="1"/>
        <sz val="11.0"/>
      </rPr>
      <t xml:space="preserve">a. </t>
    </r>
    <r>
      <rPr>
        <rFont val="Calibri"/>
        <i/>
        <color theme="1"/>
        <sz val="11.0"/>
      </rPr>
      <t>Quick win</t>
    </r>
    <r>
      <rPr>
        <rFont val="Calibri"/>
        <color theme="1"/>
        <sz val="11.0"/>
      </rPr>
      <t xml:space="preserve"> ada sesuai dengan ekspektasi dan dapat diselesaikan dalam waktu cepat  
b. </t>
    </r>
    <r>
      <rPr>
        <rFont val="Calibri"/>
        <i/>
        <color theme="1"/>
        <sz val="11.0"/>
      </rPr>
      <t>Quick win</t>
    </r>
    <r>
      <rPr>
        <rFont val="Calibri"/>
        <color theme="1"/>
        <sz val="11.0"/>
      </rPr>
      <t xml:space="preserve"> ada tapi tidak sesuai dengan ekspektasi atau tidak dapat diselesaikan dalam waktu cepat
c. Belum ada </t>
    </r>
    <r>
      <rPr>
        <rFont val="Calibri"/>
        <i/>
        <color theme="1"/>
        <sz val="11.0"/>
      </rPr>
      <t>quick win</t>
    </r>
  </si>
  <si>
    <t>Road Map Reformasi Birokrasi Pemerintah Kota Balikpapan telah disusun dan diformalkan sesuai SK Road Map RB No. 188.45-205/2019 tentang Road Map Reformasi Birokrasi Pemerintah Kota Balikpapan Tahun 2016-2021 serta Road Map Reformasi Birokrasi Pemerintah Kota Balikpapan Tahun 2022-2026 yang saat ini sedang disusun oleh Tim RB Kota Balikpapan telah mencakup quick win sesuai yang direncanakan dan dapat diselesaikan dengan cepat serta sesuai dengan waktu yang ditetapkan</t>
  </si>
  <si>
    <r>
      <rPr>
        <rFont val="Calibri"/>
        <color theme="1"/>
        <sz val="11.0"/>
      </rPr>
      <t>SK Road Map RB No. 188.45-205/2019 tentang Road Map Reformasi Birokrasi Pemerintah Kota Balikpapan Tahun 2016-2021 dan Dokumentasi kegiatan penyusunan Road Map Reformasi Birokrasi Pemerintah Kota Balikpapan Tahun 2022-2026</t>
    </r>
    <r>
      <rPr>
        <rFont val="Calibri"/>
        <color rgb="FFFF0000"/>
        <sz val="11.0"/>
      </rPr>
      <t xml:space="preserve">
</t>
    </r>
    <r>
      <rPr>
        <rFont val="Calibri"/>
        <color rgb="FF1155CC"/>
        <sz val="11.0"/>
        <u/>
      </rPr>
      <t>https://drive.google.com/drive/folders/1gbnwH0T22AIvAQ3Xq8jOTrGe0j6v_nYE?usp=sharing</t>
    </r>
    <r>
      <rPr>
        <rFont val="Calibri"/>
        <color rgb="FFFF0000"/>
        <sz val="11.0"/>
      </rPr>
      <t xml:space="preserve"> </t>
    </r>
  </si>
  <si>
    <t>d.</t>
  </si>
  <si>
    <r>
      <rPr>
        <rFont val="Calibri"/>
        <color theme="1"/>
        <sz val="11.0"/>
      </rPr>
      <t xml:space="preserve">Penyusunan </t>
    </r>
    <r>
      <rPr>
        <rFont val="Calibri"/>
        <i/>
        <color theme="1"/>
        <sz val="11.0"/>
      </rPr>
      <t>Road Map</t>
    </r>
    <r>
      <rPr>
        <rFont val="Calibri"/>
        <color theme="1"/>
        <sz val="11.0"/>
      </rPr>
      <t xml:space="preserve"> Reformasi Birokrasi telah melibatkan seluruh unit organisasi</t>
    </r>
  </si>
  <si>
    <r>
      <rPr>
        <rFont val="Calibri"/>
        <color theme="1"/>
        <sz val="11.0"/>
      </rPr>
      <t xml:space="preserve">a. Seluruh unit organisasi telah dilibatkan dalam penyusunan </t>
    </r>
    <r>
      <rPr>
        <rFont val="Calibri"/>
        <i/>
        <color theme="1"/>
        <sz val="11.0"/>
      </rPr>
      <t xml:space="preserve">Road Map </t>
    </r>
    <r>
      <rPr>
        <rFont val="Calibri"/>
        <color theme="1"/>
        <sz val="11.0"/>
      </rPr>
      <t xml:space="preserve">Reformasi Birokrasi
b. Sebagian besar unit organisasi telah dilibatkan dalam penyusunan </t>
    </r>
    <r>
      <rPr>
        <rFont val="Calibri"/>
        <i/>
        <color theme="1"/>
        <sz val="11.0"/>
      </rPr>
      <t xml:space="preserve">Road Map </t>
    </r>
    <r>
      <rPr>
        <rFont val="Calibri"/>
        <color theme="1"/>
        <sz val="11.0"/>
      </rPr>
      <t xml:space="preserve">Reformasi Birokrasi
c. Sebagian kecil unit organisasi telah dilibatkan dalam penyusunan </t>
    </r>
    <r>
      <rPr>
        <rFont val="Calibri"/>
        <i/>
        <color theme="1"/>
        <sz val="11.0"/>
      </rPr>
      <t>Road Map</t>
    </r>
    <r>
      <rPr>
        <rFont val="Calibri"/>
        <color theme="1"/>
        <sz val="11.0"/>
      </rPr>
      <t xml:space="preserve"> Reformasi Birokrasi
d. Belum ada organisasi yang  dilibatkan dalam penyusunan </t>
    </r>
    <r>
      <rPr>
        <rFont val="Calibri"/>
        <i/>
        <color theme="1"/>
        <sz val="11.0"/>
      </rPr>
      <t>Road Map</t>
    </r>
    <r>
      <rPr>
        <rFont val="Calibri"/>
        <color theme="1"/>
        <sz val="11.0"/>
      </rPr>
      <t xml:space="preserve"> Reformasi Birokrasi</t>
    </r>
  </si>
  <si>
    <t>Penyusunan Road Map Reformasi Birokrasi Kota Balikpapan Tahun 2022-2026 saat ini disusun dengan melibatkan beberapa perangkat daerah yang menjadi Tim Reformasi Birokrasi Kota Balikpapan (Sekretariat Daerah, Inspektorat, BKPSDM, Bappeda Litbang, BPKD, dan DISKOMINFO) serta perangkat daerah lain di lingkungan Pemerintah Kota Balikpapan melalui pengisian kuisioner sebagai dasar perumusan kebijakan yang baik untuk Pelaksanaan Reformasi Birokrasi Kota Balikpapan Tahun 2022-2026</t>
  </si>
  <si>
    <r>
      <rPr>
        <rFont val="Calibri"/>
        <color rgb="FF000000"/>
        <sz val="11.0"/>
      </rPr>
      <t>Dokumentasi Kegiatan Penyusunan Road Map RB Kota Balikpapan dan Hasil Pengisian Kuesioner inventarisir Permasalahan RB oleh Perangkat Daerah</t>
    </r>
    <r>
      <rPr>
        <rFont val="Calibri"/>
        <color rgb="FFFF0000"/>
        <sz val="11.0"/>
      </rPr>
      <t xml:space="preserve">
</t>
    </r>
    <r>
      <rPr>
        <rFont val="Calibri"/>
        <color rgb="FF1155CC"/>
        <sz val="11.0"/>
        <u/>
      </rPr>
      <t>https://drive.google.com/drive/folders/1gbnwH0T22AIvAQ3Xq8jOTrGe0j6v_nYE?usp=sharing</t>
    </r>
  </si>
  <si>
    <t>e.</t>
  </si>
  <si>
    <r>
      <rPr>
        <rFont val="Calibri"/>
        <color theme="1"/>
        <sz val="11.0"/>
      </rPr>
      <t xml:space="preserve">Telah terdapat sosialisasi/internalisasi </t>
    </r>
    <r>
      <rPr>
        <rFont val="Calibri"/>
        <i/>
        <color theme="1"/>
        <sz val="11.0"/>
      </rPr>
      <t xml:space="preserve">Road Map </t>
    </r>
    <r>
      <rPr>
        <rFont val="Calibri"/>
        <color theme="1"/>
        <sz val="11.0"/>
      </rPr>
      <t>Reformasi Birokrasi kepada anggota organisasi</t>
    </r>
  </si>
  <si>
    <r>
      <rPr>
        <rFont val="Calibri"/>
        <color theme="1"/>
        <sz val="11.0"/>
      </rPr>
      <t xml:space="preserve">a. Seluruh anggota organisasi telah mendapatkan sosialisasi dan internalisasi </t>
    </r>
    <r>
      <rPr>
        <rFont val="Calibri"/>
        <i/>
        <color theme="1"/>
        <sz val="11.0"/>
      </rPr>
      <t xml:space="preserve">Road Map </t>
    </r>
    <r>
      <rPr>
        <rFont val="Calibri"/>
        <color theme="1"/>
        <sz val="11.0"/>
      </rPr>
      <t xml:space="preserve">Reformasi Birokrasi
b. Sebagian besar anggota organisasi telah mendapatkan sosialisasi dan internalisasi </t>
    </r>
    <r>
      <rPr>
        <rFont val="Calibri"/>
        <i/>
        <color theme="1"/>
        <sz val="11.0"/>
      </rPr>
      <t xml:space="preserve">Road Map </t>
    </r>
    <r>
      <rPr>
        <rFont val="Calibri"/>
        <color theme="1"/>
        <sz val="11.0"/>
      </rPr>
      <t xml:space="preserve">Reformasi Birokrasi
c. Sebagian kecil anggota organisasi telah mendapatkan sosialisasi dan internalisasi </t>
    </r>
    <r>
      <rPr>
        <rFont val="Calibri"/>
        <i/>
        <color theme="1"/>
        <sz val="11.0"/>
      </rPr>
      <t xml:space="preserve">Road Map </t>
    </r>
    <r>
      <rPr>
        <rFont val="Calibri"/>
        <color theme="1"/>
        <sz val="11.0"/>
      </rPr>
      <t xml:space="preserve">Reformasi Birokrasi
d. Belum ada anggota organisasi yang mendapatkan sosialisasi dan internalisasi </t>
    </r>
    <r>
      <rPr>
        <rFont val="Calibri"/>
        <i/>
        <color theme="1"/>
        <sz val="11.0"/>
      </rPr>
      <t xml:space="preserve">Road Map </t>
    </r>
    <r>
      <rPr>
        <rFont val="Calibri"/>
        <color theme="1"/>
        <sz val="11.0"/>
      </rPr>
      <t>Reformasi Birokrasi</t>
    </r>
  </si>
  <si>
    <t>B</t>
  </si>
  <si>
    <t>Sampai dengan tahun 2021 Roadmap Reformasi Birokrasi Kota Balikpapan tahun 2016-2021 telah disosialisasikan antara lain kepada perangkat daerah yang ditetapkan sebagai perangkat daerah zona integritas dan kepada sepuluh perangkat daerah yang ditunjuk sebagai sampel pelaksanaan PMPRB. Namun tahun 2022, saat ini sedang dilakukan penyusunan Road Map Reformasi Birokrasi Pemerintah Kota Balikpapan Tahun 2022-2026 yang saat ini sedang disusun oleh Tim RB Kota Balikpapan dengan melibatkan seluruh perangkat daerah</t>
  </si>
  <si>
    <r>
      <rPr>
        <rFont val="Calibri"/>
        <color rgb="FF000000"/>
        <sz val="11.0"/>
      </rPr>
      <t>Dokumentasi Kegiatan Penyusunan Road Map RB Kota Balikpapan dan Hasil Pengisian Kuesioner inventarisir Permasalahan RB oleh Perangkat Daerah</t>
    </r>
    <r>
      <rPr>
        <rFont val="Calibri"/>
        <color rgb="FFFF0000"/>
        <sz val="11.0"/>
      </rPr>
      <t xml:space="preserve">
</t>
    </r>
    <r>
      <rPr>
        <rFont val="Calibri"/>
        <color rgb="FF1155CC"/>
        <sz val="11.0"/>
        <u/>
      </rPr>
      <t>https://drive.google.com/drive/folders/1gbnwH0T22AIvAQ3Xq8jOTrGe0j6v_nYE?usp=sharing</t>
    </r>
  </si>
  <si>
    <t>PMPRB telah direncanakan dan diorganisasikan dengan baik</t>
  </si>
  <si>
    <t>a. Seluruh PMPRB telah direncanakan dan diorganisasikan dengan baik
b. Sebagian besar PMPRB telah direncanakan dan diorganisasikan dengan baik
c. Sebagian kecil PMPRB telah direncanakan dan diorganisasikan dengan baik
d. PMPRB belum direncanakan dan diorganisasikan dengan baik</t>
  </si>
  <si>
    <t>Pelaksanaan Seluruh PMPRB telah direncanakan dan diorganisasikan dengan baik pada lingkup Kota Balikpapan. Pada Tahun 2022, Pelaksanaan PMPRB dilaksanakan pada seluruh Perangkat Daerah yang ada di lingkungan Pemerintah Kota Balikpapan.</t>
  </si>
  <si>
    <r>
      <rPr>
        <rFont val="Calibri"/>
        <color theme="1"/>
        <sz val="11.0"/>
      </rPr>
      <t xml:space="preserve">Dokumentasi Kegiatan Pendampingan Pelaksanaan PMPRB dan Desk Pengisian LKE PMPRB Perangkat Daerah
</t>
    </r>
    <r>
      <rPr>
        <rFont val="Calibri"/>
        <color rgb="FFFF0000"/>
        <sz val="11.0"/>
      </rPr>
      <t xml:space="preserve">
</t>
    </r>
    <r>
      <rPr>
        <rFont val="Calibri"/>
        <color rgb="FF1155CC"/>
        <sz val="11.0"/>
        <u/>
      </rPr>
      <t>https://drive.google.com/drive/folders/1g_AxzIFNRDL4o8zT8YAGbTJHnc8W3AWL?usp=sharing</t>
    </r>
    <r>
      <rPr>
        <rFont val="Calibri"/>
        <color rgb="FFFF0000"/>
        <sz val="11.0"/>
      </rPr>
      <t xml:space="preserve"> </t>
    </r>
  </si>
  <si>
    <t>Aktivitas PMPRB telah dikomunikasikan pada masing-masing unit kerja</t>
  </si>
  <si>
    <t>a. Seluruh aktivitas PMPRB telah dikomunikasikan pada masing-masing unit organisasi
b. Sebagian besar aktivitas PMPRB telah dikomunikasikan pada masing-masing unit organisasi
c. Sebagian kecil aktivitas PMPRB telah dikomunikasikan pada masing-masing unit organisasi
d. Aktivitas PMPRB belum dikomunikasikan pada masing-masing unit organisasi</t>
  </si>
  <si>
    <t>Tim RB Kota Balikpapan secara intensif melakukan komunikasi dan koordinasi baik melalui media daring maupun acara tatap muka dengan seluruh perangkat daerah terkait pelaksanaan PMPRB</t>
  </si>
  <si>
    <r>
      <rPr>
        <rFont val="Calibri"/>
        <color rgb="FF000000"/>
        <sz val="11.0"/>
      </rPr>
      <t xml:space="preserve">Dokumentasi Kegiatan Pendampingan Pelaksanaan PMPRB dan Desk Pengisian LKE PMPRB Perangkat Daerah
</t>
    </r>
    <r>
      <rPr>
        <rFont val="Calibri"/>
        <color rgb="FFFF0000"/>
        <sz val="11.0"/>
      </rPr>
      <t xml:space="preserve">
</t>
    </r>
    <r>
      <rPr>
        <rFont val="Calibri"/>
        <color rgb="FF1155CC"/>
        <sz val="11.0"/>
        <u/>
      </rPr>
      <t>https://drive.google.com/drive/folders/1g_AxzIFNRDL4o8zT8YAGbTJHnc8W3AWL?usp=sharing</t>
    </r>
    <r>
      <rPr>
        <rFont val="Calibri"/>
        <color rgb="FFFF0000"/>
        <sz val="11.0"/>
      </rPr>
      <t xml:space="preserve"> </t>
    </r>
  </si>
  <si>
    <t>Telah dilakukan pelatihan yang cukup bagi Tim Asessor PMPRB</t>
  </si>
  <si>
    <t>a. Seluruh Tim Asessor PMPRB telah mendapatkan pelatihan
b. Sebagian besar Tim Asessor PMPRB telah mendapatkan pelatihan
c. Sebagian kecil Tim Asessor PMPRB telah mendapatkan pelatihan
d. Tim Asessor PMPRB  belum mendapatkan pelatihan</t>
  </si>
  <si>
    <t>Seluruh Tim Assesor PMPRB Perangkat Daerah di lingkungan Pemerintah Kota Balikpapan telah mendapatkan pelatihan terkait pelaksanaan PMPRB. Kegiatan tersebut dilaksanakan pada tanggal 12 April 2022 melalui daring</t>
  </si>
  <si>
    <r>
      <rPr>
        <rFont val="Calibri"/>
        <color theme="1"/>
        <sz val="11.0"/>
      </rPr>
      <t xml:space="preserve">Dokumentasi Kegiatan Pelatihan Penguatan Asseor PMPRB Perangkat Daerah </t>
    </r>
    <r>
      <rPr>
        <rFont val="Calibri"/>
        <color rgb="FFFF0000"/>
        <sz val="11.0"/>
      </rPr>
      <t xml:space="preserve">
</t>
    </r>
    <r>
      <rPr>
        <rFont val="Calibri"/>
        <color rgb="FF1155CC"/>
        <sz val="11.0"/>
        <u/>
      </rPr>
      <t>https://drive.google.com/drive/folders/1g_AxzIFNRDL4o8zT8YAGbTJHnc8W3AWL?usp=sharing</t>
    </r>
    <r>
      <rPr>
        <rFont val="Calibri"/>
        <color rgb="FFFF0000"/>
        <sz val="11.0"/>
      </rPr>
      <t xml:space="preserve"> </t>
    </r>
  </si>
  <si>
    <t>Pelaksanaan PMPRB dilakukan oleh Asesor sesuai dengan ketentuan yang berlaku</t>
  </si>
  <si>
    <t xml:space="preserve">a. Terdapat penunjukan keikutsertaan pejabat struktural lapis kedua sebagai asesor PMPRB dan yang bersangkutan terlibat sepenuhnya sejak tahap awal hingga akhir proses PMPRB
b. Terdapat penunjukan keikutsertaan pejabat struktural lapis kedua sebagai asesor PMPRB, tetapi partisipasinya tidak meliputi seluruh proses PMPRB
c. Terdapat penetapan pejabat struktural lapis kedua sebagai asesor PMPRB, tetapi fungsi asesor dari unit tersebut dilakukan oleh pegawai lain 
d. Belum ada partisipasi pejabat struktural lapis kedua sebagai asesor </t>
  </si>
  <si>
    <t>Untuk pelaksanaan PMPRB lingkup Kota, assesor adalah Inspektur Kota Balikpapan. Sedangkan untuk pelaksanaan PMPRB tingkat perangkat daerah, assesor adalah Sekretaris Dinas/Badan atau Direktur RS sebagaimana yang ditunjukan dalam SK Perangkat Daerah tentang Tim Reformasi Birokrasi Perangkat Daerah</t>
  </si>
  <si>
    <r>
      <rPr>
        <rFont val="Calibri"/>
        <color rgb="FF000000"/>
        <sz val="11.0"/>
      </rPr>
      <t xml:space="preserve">Keputusan Wali Kota Balikpapan Nomor 188.45-214/2021 Tentang Tim Reformasi Birokrasi Kota Balikpapan dan Keputusan Wali Kota Balikpapan Nomor 188.45-170/2022 tentang Perubahan Atas Keputusan Wali Kota Nomor 188.45-214/2021 Tentang Tim Reformasi Birokrasi Pemerintah Kota Balikpapan dan SK Perangkat Daerah tentang Tim Reformasi Birokrasi Perangkat Daerah </t>
    </r>
    <r>
      <rPr>
        <rFont val="Calibri"/>
        <color rgb="FFFF0000"/>
        <sz val="11.0"/>
      </rPr>
      <t xml:space="preserve">
</t>
    </r>
    <r>
      <rPr>
        <rFont val="Calibri"/>
        <color rgb="FF1155CC"/>
        <sz val="11.0"/>
        <u/>
      </rPr>
      <t>https://drive.google.com/drive/folders/1g_AxzIFNRDL4o8zT8YAGbTJHnc8W3AWL?usp=sharing</t>
    </r>
    <r>
      <rPr>
        <rFont val="Calibri"/>
        <color rgb="FFFF0000"/>
        <sz val="11.0"/>
      </rPr>
      <t xml:space="preserve"> </t>
    </r>
  </si>
  <si>
    <t>Koordinator asesor PMPRB melakukan reviu terhadap kertas kerja asesor sebelum menyusun kertas kerja instansi</t>
  </si>
  <si>
    <t>a. Koordinator assessor telah melakukan reviu terhadap seluruh kertas kerja sebelum menyusun kertas kerja instansi
b. Koordinator assessor telah melakukan reviu terhadap sebagian kertas kerja sebelum menyusun kertas kerja instansi
c. Koordinator assessor belum melakukan reviu kertas kerja</t>
  </si>
  <si>
    <t>Koordinator asesor mereviu kertas kerja dari masing2 penanggung jawab/asesor di tiap area perubahan, baik di tingkat OPD maupun di Asesor Kota untuk kemudian dikompilasi dan disusun menjadi LKE Instansi</t>
  </si>
  <si>
    <t>f.</t>
  </si>
  <si>
    <t>Para asesor mencapai konsensus atas pengisian kertas kerja sebelum menetapkan nilai PMPRB instansi</t>
  </si>
  <si>
    <t>a. Mayoritas koordinator assessor mencapai konsensus dan seluruh kriteria dibahas 
 b. Tidak seluruh koordinator  assessor mencapai konsensus dan/atau tidak seluruh kriteria dibahas; 
c. Para asesor belum menetapkan nilai PMPRB instansi dan/atau tidak ada kriteria yang dibahas</t>
  </si>
  <si>
    <t>Nilai yang diinput dalam LKE merupakan kesepakatan dari semua Tim Asesor dengan mempertimbangkan eviden yang dimiliki dan keputusan asesor terhadap kriteria (pernyataan dalam LKE dan kondisi real di unit kerja maupun instansi kota balikpapan)</t>
  </si>
  <si>
    <t>g.</t>
  </si>
  <si>
    <t>Rencana aksi tindak lanjut (RATL) telah dikomunikasikan dan dilaksanakan</t>
  </si>
  <si>
    <t>a. Terdapat Rencana Aksi dan Tindak Lanjut (RATL) yang telah dikomunikasikan dan dilaksanakan
 b. Terdapat Rencana Aksi dan Tindak Lanjut (RATL) namun belum dikomunikasikan dan dilaksanakan
c. Belum terdapat Rencana Aksi Tindak Lanjut (RATL)</t>
  </si>
  <si>
    <t xml:space="preserve">Terdapat Rencana Aksi dan Tindak Lanjut (RATL) yang telah dikomunikasikan dan dilaksanakan dalam upaya perbaikan kedepan </t>
  </si>
  <si>
    <r>
      <rPr>
        <rFont val="Calibri"/>
        <color rgb="FF1155CC"/>
        <sz val="11.0"/>
        <u/>
      </rPr>
      <t>https://drive.google.com/drive/folders/1g_AxzIFNRDL4o8zT8YAGbTJHnc8W3AWL?usp=sharing</t>
    </r>
    <r>
      <rPr>
        <rFont val="Calibri"/>
        <color rgb="FFFF0000"/>
        <sz val="11.0"/>
      </rPr>
      <t xml:space="preserve"> </t>
    </r>
  </si>
  <si>
    <t>Terdapat keterlibatan pimpinan tertinggi secara aktif dan berkelanjutan dalam pelaksanaan reformasi birokrasi</t>
  </si>
  <si>
    <t>a. seluruh jajaran pimpinan tertinggi terlibat secara aktif dan berkelanjutan dalam pelaksanaan Reformasi Birokrasi
b. sebagian besar pimpinan tertinggi terlibat secara aktif dan berkelanjutan dalam pelaksanaan Reformasi Birokrasi
c. sebagian kecil pimpinan tertinggi terlibat secara aktif dan berkelanjutan dalam pelaksanaan Reformasi Birokrasi
d. Belum ada dalam jajaran pimpinan tertinggi yang terlibat secara aktif dan berkelanjutan dalam pelaksanaan Reformasi Birokrasi</t>
  </si>
  <si>
    <t>Untuk pelaksanaan refomasi birokrasi di lingkup kota balikpapan, jajaran pimpinan dalam hal ini Wali Kota sesuai kedudukannya sebagai pembina, terlibat secara aktif dengan memberikan pembinaan dan dukungan untuk pelaksanaan reformasi birokrasi. Bentuk dukungan dan pembinaan pimpinan yang paling sederhana adalah kehadiran pimpinan daerah pada acara-acara yang berkaitan dengan pelaksanaan reformasi birokrasi. Disamping itu, telah ada Keputusan Wali Kota tentang Role Model dan Agen Perubahan Kota Balikpapan. Di dalam keputusan tersebut, dinyatakan bahwa seluruh kepala perangkat daerah/UPTD merupakan role model yang salah satu tugasnya adalah mempercepat pelaksanaan reformasi birokrasi pada unit kerjanya masing-masing.</t>
  </si>
  <si>
    <r>
      <rPr>
        <rFont val="Calibri"/>
        <color theme="1"/>
        <sz val="11.0"/>
      </rPr>
      <t>Dokumentasi Keterlibatan Pimpinan dalam Pelaksanaan Reformasi Birokrasi</t>
    </r>
    <r>
      <rPr>
        <rFont val="Calibri"/>
        <color rgb="FFFF0000"/>
        <sz val="11.0"/>
      </rPr>
      <t xml:space="preserve">
</t>
    </r>
    <r>
      <rPr>
        <rFont val="Calibri"/>
        <color rgb="FF1155CC"/>
        <sz val="11.0"/>
        <u/>
      </rPr>
      <t>https://drive.google.com/open?id=1gB0HyRZjGQYJCvdu1flepDeIx2N2Xb3t&amp;authuser=pmprbbpn2021%40gmail.com&amp;usp=drive_fs</t>
    </r>
    <r>
      <rPr>
        <rFont val="Calibri"/>
        <color rgb="FFFF0000"/>
        <sz val="11.0"/>
      </rPr>
      <t xml:space="preserve"> </t>
    </r>
  </si>
  <si>
    <t>Terdapat media komunikasi secara reguler untuk menyosialisasikan tentang reformasi birokrasi yang sedang dan akan dilakukan</t>
  </si>
  <si>
    <t>a. Ada media komunikasi yang cakupannya menjangkau seluruh pegawai dan pemangku kepentingan terkait serta dilaksanakan secara berkala
b. Ada media komunikasi yang cakupannya menjangkau seluruh pegawai dan pemangku kepentingan terkait
c. Ada media komunikasi yang cakupannya menjangkau seluruh pegawai
d. Ada media komunikasi namun cakupannya terbatas pada pegawai tingkatan tertentu
e. Belum ada media komunikasi untuk mensosialisasikan pelaksanaan reformasi birokrasi</t>
  </si>
  <si>
    <t>A/B/C/D/E</t>
  </si>
  <si>
    <t>Setiap awal pekan, di lingkungan Pemerintah Kota Balikpapan dilaksanakan Coffee Morning, yaitu rapat koordinasi ditingkat pimpinan. Pada rapat tersebut dibahas isu-isu strategis berikut arahan dan solusi dari pimpinan. Pada acara tersebut agenda-agenda reformasi birokrasi dibahas secara parsial atau tematik, misalnya mengenai penguatan pengawasan, akuntabilitas, dan penyelenggaraan pelayanan publik. Selain itu, reformasi birokasi juga dikomunikasikan/ disosialisasikan melalui Whatsapp Group (WAG) yang menjangkau baik pemangku kepentingan maupun pegawai</t>
  </si>
  <si>
    <r>
      <rPr>
        <rFont val="Calibri"/>
        <color theme="1"/>
        <sz val="11.0"/>
      </rPr>
      <t xml:space="preserve">Screenshot WAG terkait Reformasi Birokrasi
</t>
    </r>
    <r>
      <rPr>
        <rFont val="Calibri"/>
        <color rgb="FFFF0000"/>
        <sz val="11.0"/>
      </rPr>
      <t xml:space="preserve">
</t>
    </r>
    <r>
      <rPr>
        <rFont val="Calibri"/>
        <color rgb="FF1155CC"/>
        <sz val="11.0"/>
        <u/>
      </rPr>
      <t>https://drive.google.com/open?id=1gB0HyRZjGQYJCvdu1flepDeIx2N2Xb3t&amp;authuser=pmprbbpn2021%40gmail.com&amp;usp=drive_fs</t>
    </r>
    <r>
      <rPr>
        <rFont val="Calibri"/>
        <color rgb="FFFF0000"/>
        <sz val="11.0"/>
      </rPr>
      <t xml:space="preserve"> </t>
    </r>
  </si>
  <si>
    <r>
      <rPr>
        <rFont val="Calibri"/>
        <color theme="1"/>
        <sz val="11.0"/>
      </rPr>
      <t xml:space="preserve">Terdapat upaya untuk menggerakkan organisasi dalam melakukan perubahan melalui pembentukan </t>
    </r>
    <r>
      <rPr>
        <rFont val="Calibri"/>
        <i/>
        <color theme="1"/>
        <sz val="11.0"/>
      </rPr>
      <t>agent of change</t>
    </r>
    <r>
      <rPr>
        <rFont val="Calibri"/>
        <color theme="1"/>
        <sz val="11.0"/>
      </rPr>
      <t xml:space="preserve"> 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</si>
  <si>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</si>
  <si>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Sampai dengan tahun 2022 di lingkungan Pemerintah Kota Balikpapan terdapat 102 orang Agen Perubahan dan di tetapkan berdasarkanKeputusan Wali Kota Balikpapan Nomor 188.45-227/2022 tentang Perubahan Atas Keputusan Wali Kota Nomor 188.45-229/2021 tentang Role Model dan Agen Perubahan Pemerintah Kota Balikpapan</t>
  </si>
  <si>
    <r>
      <rPr>
        <rFont val="Calibri"/>
        <color theme="1"/>
        <sz val="11.0"/>
      </rPr>
      <t xml:space="preserve">Keputusan Wali Kota Balikpapan Nomor 188.45-227/2022 tentang Perubahan Atas Keputusan Wali Kota Nomor 188.45-229/2021 tentang Role Model dan Agen Perubahan Pemerintah Kota Balikpapan
</t>
    </r>
    <r>
      <rPr>
        <rFont val="Calibri"/>
        <color rgb="FF1155CC"/>
        <sz val="11.0"/>
        <u/>
      </rPr>
      <t>https://drive.google.com/open?id=1gB0HyRZjGQYJCvdu1flepDeIx2N2Xb3t&amp;authuser=pmprbbpn2021%40gmail.com&amp;usp=drive_fs</t>
    </r>
    <r>
      <rPr>
        <rFont val="Calibri"/>
        <color theme="1"/>
        <sz val="11.0"/>
      </rPr>
      <t xml:space="preserve">
</t>
    </r>
  </si>
  <si>
    <t>Telah dilakukan identifikasi, analisis, dan pemetaan terhadap peraturan perundang-undangan yang tidak harmonis/sinkron/bersifat mengahmbat yang akan direvisi/dihapus</t>
  </si>
  <si>
    <t>a. Telah dilakukan identifikasi, analisis, dan pemetaan terhadap seluruh peraturan perundang-undangan yang tidak harmonis/sinkron/bersifat menghambat 
b. Telah dilakukan identifikasi, analisis, dan pemetaan terhadap sebagian peraturan perundang-undangan yang tidak harmonis/sinkron/bersifat menghambat
c. Belum dilakukan identifikasi, analisis, dan pemetaan terhadap peraturan perundang-undangan yang tidak harmonis/sinkron/bersifat menghambat</t>
  </si>
  <si>
    <t>a. SK Wali Kota Balikpapan Nomor 188.45-106/2021 tentang Tim Harmonisasi dan Sinkronisasi Produk Hukum Daerah Kota Balikpapan Tahun 2021; dan SK Wali Kota Balikpapan Nomor 188.45-400/2021 tentang Perubahan Atas Keputusan Wali Kota Nomor 188.45-106/2021 tentang Tim Harmonisasi dan Sinkronisasi Produk Hukum Daerah Kota Balikpapan Tahun 2021;
b. Foto Kegiatan Harmonisasi dan Sinkronisasi produk hukum bersama Perangkat Daerah Pengusul dan Kanwil Kemenkumham Kaltim;
c. Surat Undangan Pembahasan Rancangan Perda dan Perwali beserta jadwal pembahasan dan Surat Tugas Kanwil Kemenkumham;                                                                                                                                         d. Daftar Identifikasi Perda dan Perwal Tahun 2021.</t>
  </si>
  <si>
    <r>
      <rPr>
        <rFont val="Calibri"/>
        <color rgb="FF1155CC"/>
        <sz val="12.0"/>
        <u/>
      </rPr>
      <t>https://drive.google.com/drive/folders/1iX2pJDf8-4L31_zzPlC7LGOFHm0esaRJ?usp=sharing</t>
    </r>
    <r>
      <rPr>
        <rFont val="Calibri"/>
        <color theme="1"/>
        <sz val="12.0"/>
        <u/>
      </rPr>
      <t xml:space="preserve"> </t>
    </r>
  </si>
  <si>
    <t>Telah dilakukan revisi peraturan perundang-undangan yang tidak harmonis/tidak sinkron/bersifat menghambat</t>
  </si>
  <si>
    <t>a. Revisi atas peraturan perundang-undangan yang tidak harmonis/tidak sinkron/bersifat menghambat telah selesai dilakukan, atau tidak ditemukan adanya peraturan perundangan-undangan yang tidak harmonis
b. Upaya revisi atas peraturan perundang-undangan yang tidak harmonis/tidak sinkron/bersifat menghambat telah dilakukan, namun belum selesai
c. Belum dilakukan upaya revisi atas peraturan perundang-undangan yang tidak harmonis/tidak sinkron/bersifat menghambat</t>
  </si>
  <si>
    <t>a. Contoh Peraturan Wali Kota sebelum dilakukan perubahan: 1. Peraturan Wali Kota Nomor 19 Tahun 2019 tentang Petunjuk Pelaksanaan Perjalanan Dinas di Lingkungan Pemerintah Daerah, 2. Peraturan Wali Kota Nomor 27 Tahun 2014 tentang Tata Cara Pemberian Hibah dan Bantuan Sosial Pemerintah Kota Balikpapan sebagaimana telah diubah dengan Peraturan Wali Kota Nomor 19 Tahun 2017 tentang Perubahan Atas Peraturan Wali Kota Nomor 27 Tahun 2014 tentang Tata Cara Pemberian Hibah dan Bantuan Sosial Pemerintah Kota Balikpapan;                                                                                                                                                                                                                                                                                                                 b. Contoh Peraturan Wali Kota setelah Perubahan: 1. Peraturan wali Kota Nomor 8 Tahun 2021 tentang Perubahan Atas Peraturan Wali Kota Nomor 19 Tahun 2019 tentang Petunjuk Pelaksanaan Perjalanan Dinas di Lingkungan Pemerintah Daerah, 2. Peraturan Wali Kota Nomor 21 Tahun 2021 tentang Tata Cara Penganggaran, Pelaksanaan, Penatausahaan, Pelaporan dan Pertanggungjawaban Serta Pemantauan dan Evaluasi Hibah dan Bantuan Sosial</t>
  </si>
  <si>
    <r>
      <rPr>
        <rFont val="Calibri"/>
        <color rgb="FF1155CC"/>
        <sz val="12.0"/>
        <u/>
      </rPr>
      <t>https://drive.google.com/drive/folders/19DqZBjVA4FuvzcIu5hpnOC2DuCMYl-Ix?usp=sharing</t>
    </r>
    <r>
      <rPr>
        <rFont val="Calibri"/>
        <color theme="1"/>
        <sz val="12.0"/>
        <u/>
      </rPr>
      <t xml:space="preserve"> </t>
    </r>
  </si>
  <si>
    <r>
      <rPr>
        <rFont val="Calibri"/>
        <color theme="1"/>
        <sz val="11.0"/>
      </rPr>
      <t>Adanya Sistem pengendalian penyusunan peraturan perundangan yang mensyaratkan adanya Rapat Koordinasi, Naskah Akademis/kajian/</t>
    </r>
    <r>
      <rPr>
        <rFont val="Calibri"/>
        <i/>
        <color theme="1"/>
        <sz val="11.0"/>
      </rPr>
      <t>policy paper</t>
    </r>
    <r>
      <rPr>
        <rFont val="Calibri"/>
        <color theme="1"/>
        <sz val="11.0"/>
      </rPr>
      <t>, dan Paraf Koordinasi</t>
    </r>
  </si>
  <si>
    <t>a. Seluruh persyaratan lengkap dan diimplementasikan
b. Ada persyaratan tersebut namun baru sebagian diimplementasikan
c. Ada persyaratan tersebut namun belum diimplementasikan
d. Belum ada persyaratan tersebut</t>
  </si>
  <si>
    <t xml:space="preserve">a. SOP Penyusunan Peraturan Wali Kota dan Peraturan Daerah;
b. Contoh Kelengkapan Persyaratan Pengajuan Permohonan Penyusunan Produk Hukum Daerah;
c. Surat Permohonan Fasilitasi Rancangan Perwali ke Biro Hukum Provinsi Kalimantan Timur.
</t>
  </si>
  <si>
    <r>
      <rPr>
        <rFont val="Calibri"/>
        <color rgb="FF1155CC"/>
        <sz val="12.0"/>
        <u/>
      </rPr>
      <t>https://drive.google.com/drive/folders/1zZPI8VgG5_5C9CWSoDd9sGK73r84VR5_?usp=sharing</t>
    </r>
    <r>
      <rPr>
        <rFont val="Calibri"/>
        <color rgb="FFFF0000"/>
        <sz val="12.0"/>
        <u/>
      </rPr>
      <t xml:space="preserve"> </t>
    </r>
  </si>
  <si>
    <t>Telah dilakukan evaluasi atas pelaksanaan sistem pengendalian penyusunan peraturan perundang-undangannya</t>
  </si>
  <si>
    <t>a. Evaluasi atas pelaksanaan sistem pengendalian penyusunan peraturan perundang-undangan dilakukan secara berkala 
b. Evaluasi atas pelaksanaan sistem pengendalian penyusunan peraturan perundang-undangan dilakukan secara tidak berkala
c. Belum pernah dilakukan evaluasi atas pelaksanaan sistem pengendalian penyusunan peraturan perundang-undangan</t>
  </si>
  <si>
    <t xml:space="preserve">a. Surat Permohonan evaluasi, dengan memperhatikan ketentuan peraturan perundang-undangan yang lebih tinggi dan peraturan perundang-undangan teknis yang setara;
b. Contoh Produk Hukum Daerah yang dievaluasi;                                                                                                                                                                                                                                                                                     c. Register Peraturan Daerah dan Peraturan Wali Kota Tahun 2021
</t>
  </si>
  <si>
    <r>
      <rPr>
        <rFont val="Calibri"/>
        <color rgb="FF1155CC"/>
        <sz val="12.0"/>
        <u/>
      </rPr>
      <t>https://drive.google.com/drive/folders/1H914e39aYwmtfdEA03DQd8cNgeNWfFZS?usp=sharing</t>
    </r>
    <r>
      <rPr>
        <rFont val="Calibri"/>
        <color rgb="FFFF0000"/>
        <sz val="12.0"/>
        <u/>
      </rPr>
      <t xml:space="preserve"> </t>
    </r>
  </si>
  <si>
    <t>Telah disusun desain organisasi yang sesuai dengan rencana strategis</t>
  </si>
  <si>
    <t>a. Telah disusun desain organisasi yang seluruh unit organisasinya sesuai dengan rencana strategis
b. Telah disusun desain organisasi yang sebagian unit organisasinya sesuai dengan rencana strategis
c.Desain organisasi belum disusun</t>
  </si>
  <si>
    <t>Organisasi Perangkat Daerah telah sesuai dengan PP 18 Tahun 2016 dimana mengutamakan asas miskin struktur dan kaya fungsi yang lebih efektif dan efisien untuk menghindari duplikasi pekerjaan</t>
  </si>
  <si>
    <r>
      <rPr>
        <rFont val="Calibri"/>
        <color theme="1"/>
        <sz val="11.0"/>
      </rPr>
      <t xml:space="preserve">Lampiran beberapa Peraturan Wali Kota Balikpapan tentang Susunan Organisasi, Uraian Tugas dan Fungsi Perangkat Daerah dan Surat Menteri Dalam Negeri Nomor 800/8747/OTDA Tanggal 30 Desember 2021 Hal Persetujuan Penyetaraan Jabatan di Lingkungan Pemerintah Daerah Provinsi Kalimantan Timur 
</t>
    </r>
    <r>
      <rPr>
        <rFont val="Calibri"/>
        <color rgb="FF1155CC"/>
        <sz val="11.0"/>
        <u/>
      </rPr>
      <t>https://drive.google.com/drive/folders/1goRl-YixDTxSSp9W7u_ZOwvdY9a8-i37?usp=sharing</t>
    </r>
    <r>
      <rPr>
        <rFont val="Calibri"/>
        <color theme="1"/>
        <sz val="11.0"/>
      </rPr>
      <t xml:space="preserve"> </t>
    </r>
  </si>
  <si>
    <t>b</t>
  </si>
  <si>
    <t>Telah dilakukan penyederhanaan tingkat struktur organisasi</t>
  </si>
  <si>
    <t>a. Telah disusun struktur organisasi yang mempunyai 2 tingkat organisasi (eselon)  
b. Telah disusun struktur organisasi yang mempunyai 3 tingkat organisasi (eselon)  
c. Telah disusun struktur organisasi yang mempunyai 4 atau 5 tingkat organisasi (eselon)</t>
  </si>
  <si>
    <t>Penyederhanaan struktur organisasi telah disederhanakan menjadi 2 tingkat organisasi (eselon) yang menyisakan eselon 2 dan eselon 3 pada setiap perangkat daerah sesuai Permenpan No. 25/ 2021 dan saat ini penyederhanaan struktur organisasi telah dilaksanakan melalui penyetaraan jabatan berdasarkan Surat Menteri Dalam Negeri Nomor 800/8747/OTDA Tanggal 30 Desember 2021 Hal Persetujuan Penyetaraan Jabatan di Lingkungan Pemerintah Daerah Provinsi Kalimantan Timur</t>
  </si>
  <si>
    <r>
      <rPr>
        <rFont val="Calibri"/>
        <color theme="1"/>
        <sz val="11.0"/>
      </rPr>
      <t xml:space="preserve">Lampiran beberapa Peraturan Wali Kota Balikpapan tentang Susunan Organisasi, Uraian Tugas dan Fungsi Perangkat Daerah dan Surat Menteri Dalam Negeri Nomor 800/8747/OTDA Tanggal 30 Desember 2021 Hal Persetujuan Penyetaraan Jabatan di Lingkungan Pemerintah Daerah Provinsi Kalimantan Timur 
</t>
    </r>
    <r>
      <rPr>
        <rFont val="Calibri"/>
        <color rgb="FF1155CC"/>
        <sz val="11.0"/>
        <u/>
      </rPr>
      <t>https://drive.google.com/drive/folders/1goRl-YixDTxSSp9W7u_ZOwvdY9a8-i37?usp=sharing</t>
    </r>
    <r>
      <rPr>
        <rFont val="Calibri"/>
        <color theme="1"/>
        <sz val="11.0"/>
      </rPr>
      <t xml:space="preserve"> </t>
    </r>
  </si>
  <si>
    <t>Telah dirumuskan mekanisme hubungan dan koordinasi antara Jabatan Pimpinan Tinggi (JPT) dengan Kelompok Jabatan Fungsional yang ditetapkan oleh pimpinan instansi.</t>
  </si>
  <si>
    <t>a. Mekanisme hubungan dan koordinasi antara JPT dengan kelompok jabatan fungsional telah dirumuskan dengan jelas pada seluruh unit organisasi yang ditetapkan oleh pimpinan instansi
b. Mekanisme hubungan dan koordinasi antara JPT dengan kelompok jabatan fungsional telah dirumuskan dengan jelas pada sebagian unit organisasi yang ditetapkan oleh pimpinan instansi
c.  Mekanisme hubungan dan koordinasi antara JPT dengan kelompok jabatan fungsional belum dirumuskan</t>
  </si>
  <si>
    <t>mekanisme hubungan kerja antara JPT dan kelompok jabatan fungsional telah dicantumkan dalam seluruh Peraturan Walikota Balikpapan tentang Struktur organisasi, uraian tugas dan fungsi pada masing-masing perangkat daerah</t>
  </si>
  <si>
    <r>
      <rPr>
        <rFont val="Calibri"/>
        <color theme="1"/>
        <sz val="11.0"/>
      </rPr>
      <t xml:space="preserve">Lampiran beberapa Peraturan Wali Kota Balikpapan tentang Susunan Organisasi, Uraian Tugas dan Fungsi Perangkat Daerah 
</t>
    </r>
    <r>
      <rPr>
        <rFont val="Calibri"/>
        <color rgb="FF1155CC"/>
        <sz val="11.0"/>
        <u/>
      </rPr>
      <t>https://drive.google.com/drive/folders/10Kz9dMX2QcmmuuV9bMX4W4w-Gi4-DpuJ?usp=sharing</t>
    </r>
    <r>
      <rPr>
        <rFont val="Calibri"/>
        <color theme="1"/>
        <sz val="11.0"/>
        <u/>
      </rPr>
      <t xml:space="preserve"> </t>
    </r>
  </si>
  <si>
    <t>Telah dilakukan pengalihan jabatan struktural ke jabatan fungsional sesuai kriteria unit organisasi yang berpotensi dialihkan.</t>
  </si>
  <si>
    <t>a. Telah dilakukan pengalihan jabatan struktural ke jabatan fungsional pada seluruh unit kerja sesuai kriteria unit organisasi yang berpotensi dialihkan
b. Telah dilakukan pengalihan jabatan struktural ke jabatan fungsional pada sebagian unit kerja sesuai kriteria unit organisasi yang berpotensi dialihkan
c. Pengalihan jabatan jabatan struktural ke jabatan fungsional belum dilakukan</t>
  </si>
  <si>
    <t>telah dilakukan pengalihan jabatan struktural ke jabatan fungsional pada seluruh unit kerja sesuai kriteria unit organisasi yang berpotensi dialihkan</t>
  </si>
  <si>
    <r>
      <rPr>
        <rFont val="Calibri"/>
        <color rgb="FF000000"/>
        <sz val="11.0"/>
      </rPr>
      <t xml:space="preserve">Surat Menteri Dalam Negeri Nomor 800/8747/OTDA Tanggal 30 Desember 2021 Hal Persetujuan Penyetaraan Jabatan di Lingkungan Pemerintah Daerah Provinsi Kalimantan Timur 
</t>
    </r>
    <r>
      <rPr>
        <rFont val="Calibri"/>
        <color rgb="FF1155CC"/>
        <sz val="11.0"/>
        <u/>
      </rPr>
      <t xml:space="preserve">https://drive.google.com/drive/folders/1tpx_TiSAM0JJnP3lEd-3fqmU6DLy_ZkJ?usp=sharing
</t>
    </r>
  </si>
  <si>
    <t>Telah disusun kelompok jabatan fungsional yang sesuai dengan tugas dan fungsi unit organisasi</t>
  </si>
  <si>
    <t>a. Seluruh unit organisasi telah mempunyai kelompok jabatan fungsional yang sesuai dengan tugas dan fungsi
b. Sebagian unit organisasi telah mempunyai kelompok jabatan fungsional yang sesuai dengan tugas dan fungsi
c. Belum ada kelompok jabatan fungsional yang sesuai dengan tugas dan fungsi</t>
  </si>
  <si>
    <t>kelompok jabatan fungsional berdasarkan rumpun jabatan dan analisa beban kerja kebutuhan jabatan fungsional sesuai dengan kebutuhan dan pendukung uraian tugas pada masing-masing perangkat daerah pengampu urusan pemerintah</t>
  </si>
  <si>
    <t>Telah dilakukan evaluasi yang bertujuan untuk menilai ketepatan fungsi dan ketepatan ukuran organisasi</t>
  </si>
  <si>
    <t>a. Telah dilakukan evaluasi untuk menilai ketepatan fungsi dan ketepatan ukuran organisasi kepada seluruh unit organisasi
b. Telah dilakukan evaluasi untuk menilai ketepatan fungsi dan ketepatan ukuran organisasi kepada sebagian unit organisasi
c. Belum dilakukan evaluasi untuk menilai ketepatan fungsi dan ketepatan ukuran organisasi kepada unit organsiasi</t>
  </si>
  <si>
    <t>Telah dilakukan rapat evaluasi uraian tugas dan fungsi perangkat daerah di kota balikpapan untuk menilai ketepatan fungsi dan ketepatan ukuran organisasi. Perubahan atas struktur organisasi, uraian tugas dan fungsi disesuaikan dengan Pedoman Nomenklatur Dan Unit Kerjanya dan Kepmendagri Nomor 050-3708 Tahun 2020 Tentang Hasil Verifikasi Dan Validasi Pemutakhiran Klasifikasi, Kodefikasi Dan Nomenklatur Perencanaan Pembangunan Dan Keuangan Daerah serta penyederhanaan struktur organisasi.</t>
  </si>
  <si>
    <r>
      <rPr>
        <rFont val="Calibri"/>
        <color theme="1"/>
        <sz val="11.0"/>
      </rPr>
      <t xml:space="preserve">Undangan Rapat, Dokumentasi, Daftar Hadir, Sampling Perwal uraian tugas yang sudah diperbaharui
</t>
    </r>
    <r>
      <rPr>
        <rFont val="Calibri"/>
        <color rgb="FF1155CC"/>
        <sz val="11.0"/>
        <u/>
      </rPr>
      <t>https://drive.google.com/drive/folders/1-WqscrPlvINLXiEBIddkv1sRhQ-3f0f_?usp=sharing</t>
    </r>
    <r>
      <rPr>
        <rFont val="Calibri"/>
        <color theme="1"/>
        <sz val="11.0"/>
      </rPr>
      <t xml:space="preserve"> </t>
    </r>
  </si>
  <si>
    <t>Telah dilakukan evaluasi yang mengukur jenjang organisasi</t>
  </si>
  <si>
    <t>a. Telah dilakukan evaluasi yang mengukur jenjang organisasi kepada seluruh unit organisasi
b. Telah dilakukan evaluasi yang mengukur jenjang organisasi kepada sebagian unit organisasi
c. Belum dilakukan evaluasi yang mengukur jenjang organisasi kepada unit organisasi</t>
  </si>
  <si>
    <r>
      <rPr>
        <rFont val="Calibri"/>
        <color theme="1"/>
        <sz val="11.0"/>
      </rPr>
      <t xml:space="preserve">Undangan Rapat, Dokumentasi, Daftar Hadir, Sampling Perwal uraian tugas yang sudah diperbaharui
</t>
    </r>
    <r>
      <rPr>
        <rFont val="Calibri"/>
        <color rgb="FF1155CC"/>
        <sz val="11.0"/>
        <u/>
      </rPr>
      <t>https://drive.google.com/drive/folders/1-WqscrPlvINLXiEBIddkv1sRhQ-3f0f_?usp=sharing</t>
    </r>
    <r>
      <rPr>
        <rFont val="Calibri"/>
        <color theme="1"/>
        <sz val="11.0"/>
      </rPr>
      <t xml:space="preserve"> </t>
    </r>
  </si>
  <si>
    <t>Telah dilakukan evaluasi yang menganalisis kemungkinan duplikasi fungsi</t>
  </si>
  <si>
    <t>a. Telah dilakukan evaluasi yang menganalisis kemungkinan duplikasi fungsi kepada seluruh unit kerja
b. Telah dilakukan evaluasi yang menganalisis kemungkinan duplikasi fungsi kepada sebagian unit kerja
c. Belum dilakukan evaluasi yang menganalisis kemungkinan duplikasi fungsi kepada unit kerja</t>
  </si>
  <si>
    <r>
      <rPr>
        <rFont val="Calibri"/>
        <color theme="1"/>
        <sz val="11.0"/>
      </rPr>
      <t xml:space="preserve">Undangan Rapat, Dokumentasi, Daftar Hadir, Sampling Perwal uraian tugas yang sudah diperbaharui
</t>
    </r>
    <r>
      <rPr>
        <rFont val="Calibri"/>
        <color rgb="FF1155CC"/>
        <sz val="11.0"/>
        <u/>
      </rPr>
      <t>https://drive.google.com/drive/folders/1-WqscrPlvINLXiEBIddkv1sRhQ-3f0f_?usp=sharing</t>
    </r>
    <r>
      <rPr>
        <rFont val="Calibri"/>
        <color theme="1"/>
        <sz val="11.0"/>
      </rPr>
      <t xml:space="preserve"> </t>
    </r>
  </si>
  <si>
    <t>Telah dilakukan evaluasi yang menganalisis satuan organisasi yang berbeda tujuan namun ditempatkan dalam satu kelompok</t>
  </si>
  <si>
    <t>a. Telah dilakukan evaluasi yang menganalisis satuan organisasi yang berbeda tujuan namun ditempatkan dalam satu kelompok kepada seluruh unit kerja
b. Telah dilakukan evaluasi yang menganalisis satuan organisasi yang berbeda tujuan namun ditempatkan dalam satu kelompok kepada sebagian unit kerja
c. Belum dilakukan evaluasi yang menganalisis satuan organisasi yang berbeda tujuan namun ditempatkan dalam satu kelompok kepada unit kerja</t>
  </si>
  <si>
    <r>
      <rPr>
        <rFont val="Calibri"/>
        <color theme="1"/>
        <sz val="11.0"/>
      </rPr>
      <t xml:space="preserve">Undangan Rapat, Dokumentasi, Daftar Hadir, Sampling Perwal uraian tugas yang sudah diperbaharui
</t>
    </r>
    <r>
      <rPr>
        <rFont val="Calibri"/>
        <color rgb="FF1155CC"/>
        <sz val="11.0"/>
        <u/>
      </rPr>
      <t>https://drive.google.com/drive/folders/1-WqscrPlvINLXiEBIddkv1sRhQ-3f0f_?usp=sharing</t>
    </r>
    <r>
      <rPr>
        <rFont val="Calibri"/>
        <color theme="1"/>
        <sz val="11.0"/>
      </rPr>
      <t xml:space="preserve"> </t>
    </r>
  </si>
  <si>
    <t>Telah dilakukan evaluasi yang menganalisis kemungkinan adanya pejabat yang melapor kepada lebih dari seorang atasan</t>
  </si>
  <si>
    <t>a. Telah dilakukan evaluasi yang menganalisis kemungkinan adanya pejabat yang melapor kepada lebih dari seorang atasan di seluruh unit kerja
b. Telah dilakukan evaluasi yang menganalisis kemungkinan adanya pejabat yang melapor kepada lebih dari seorang atasan di sebagian unit kerja
c. Belum  dilakukan evaluasi yang menganalisis kemungkinan adanya pejabat yang melapor kepada lebih dari seorang atasan</t>
  </si>
  <si>
    <r>
      <rPr>
        <rFont val="Calibri"/>
        <color theme="1"/>
        <sz val="11.0"/>
      </rPr>
      <t xml:space="preserve">Undangan Rapat, Dokumentasi, Daftar Hadir, Sampling Perwal uraian tugas yang sudah diperbaharui
</t>
    </r>
    <r>
      <rPr>
        <rFont val="Calibri"/>
        <color rgb="FF1155CC"/>
        <sz val="11.0"/>
        <u/>
      </rPr>
      <t>https://drive.google.com/drive/folders/1-WqscrPlvINLXiEBIddkv1sRhQ-3f0f_?usp=sharing</t>
    </r>
    <r>
      <rPr>
        <rFont val="Calibri"/>
        <color theme="1"/>
        <sz val="11.0"/>
      </rPr>
      <t xml:space="preserve"> </t>
    </r>
  </si>
  <si>
    <t>Telah dilakukan evaluasi kesesuaian tugas dan fungsi dengan sasaran kinerja unit organisasi di atasnya</t>
  </si>
  <si>
    <t>a. Telah dilakukan evaluasi kesesuaian tugas dan fungsi dengan sasaran kinerja pada seluruh unit organisasi
b. Telah dilakukan evaluasi kesesuaian tugas dan fungsi dengan sasaran kinerja pada sebagian unit organisasi 
c. Belum dilakukan evaluasi kesesuaian tugas dan fungsi dengan sasaran kinerja pada unit organisasi</t>
  </si>
  <si>
    <r>
      <rPr>
        <rFont val="Calibri"/>
        <color theme="1"/>
        <sz val="11.0"/>
      </rPr>
      <t xml:space="preserve">Undangan Rapat, Dokumentasi, Daftar Hadir, Sampling Perwal uraian tugas yang sudah diperbaharui
</t>
    </r>
    <r>
      <rPr>
        <rFont val="Calibri"/>
        <color rgb="FF1155CC"/>
        <sz val="11.0"/>
        <u/>
      </rPr>
      <t>https://drive.google.com/drive/folders/1-WqscrPlvINLXiEBIddkv1sRhQ-3f0f_?usp=sharing</t>
    </r>
    <r>
      <rPr>
        <rFont val="Calibri"/>
        <color theme="1"/>
        <sz val="11.0"/>
      </rPr>
      <t xml:space="preserve"> </t>
    </r>
  </si>
  <si>
    <t>Telah dilakukan evaluasi yang menganalisis rentang kendali terhadap struktur yang langsung berada di bawahnya</t>
  </si>
  <si>
    <t>a. Telah disusun struktur organisasi yang mempunyai rentang kendali yang luas dengan jumlah struktur yang langsung dibawahnya
b. Telah disusun struktur organisasi yang mempunyai rentang kendali yang sedang dengan jumlah struktur yang langsung dibawahnya
c. Telah disusun struktur organisasi yang mempunyai rentang kendali yang sempit dengan jumlah struktur yang langsung dibawahnya</t>
  </si>
  <si>
    <r>
      <rPr>
        <rFont val="Calibri"/>
        <color theme="1"/>
        <sz val="11.0"/>
      </rPr>
      <t xml:space="preserve">Undangan Rapat, Dokumentasi, Daftar Hadir, Sampling Perwal uraian tugas yang sudah diperbaharui
</t>
    </r>
    <r>
      <rPr>
        <rFont val="Calibri"/>
        <color rgb="FF1155CC"/>
        <sz val="11.0"/>
        <u/>
      </rPr>
      <t>https://drive.google.com/drive/folders/1-WqscrPlvINLXiEBIddkv1sRhQ-3f0f_?usp=sharing</t>
    </r>
    <r>
      <rPr>
        <rFont val="Calibri"/>
        <color theme="1"/>
        <sz val="11.0"/>
      </rPr>
      <t xml:space="preserve"> </t>
    </r>
  </si>
  <si>
    <t>h.</t>
  </si>
  <si>
    <t>Telah dilakukan evaluasi yang menganalisis kesesuaian struktur organisasi dengan kinerja yang akan dihasilkan</t>
  </si>
  <si>
    <t>a. Telah dilakukan evaluasi yang menganalisis kesesuaian struktur organisasi dengan kinerja yang akan dihasilkan di seluruh unit kerja
b. Telah dilakukan evaluasi yang menganalisis kesesuaian struktur organisasi dengan kinerja yang akan dihasilkan di sebagian unit kerja
c. Belum dilakukan evaluasi yang menganalisis kesesuaian struktur organisasi dengan kinerja yang akan dihasilkan</t>
  </si>
  <si>
    <r>
      <rPr>
        <rFont val="Calibri"/>
        <color theme="1"/>
        <sz val="11.0"/>
      </rPr>
      <t xml:space="preserve">Undangan Rapat, Dokumentasi, Daftar Hadir, Sampling Perwal uraian tugas yang sudah diperbaharui
</t>
    </r>
    <r>
      <rPr>
        <rFont val="Calibri"/>
        <color rgb="FF1155CC"/>
        <sz val="11.0"/>
        <u/>
      </rPr>
      <t>https://drive.google.com/drive/folders/1-WqscrPlvINLXiEBIddkv1sRhQ-3f0f_?usp=sharing</t>
    </r>
    <r>
      <rPr>
        <rFont val="Calibri"/>
        <color theme="1"/>
        <sz val="11.0"/>
      </rPr>
      <t xml:space="preserve"> </t>
    </r>
  </si>
  <si>
    <t>Telah dilakukan evaluasi atas kesesuaian struktur organisasi dengan mandat/kewenangan</t>
  </si>
  <si>
    <t>a. Telah dilakukan evaluasi  atas kesesuaian struktur organisasi dengan mandat di seluruh unit kerja
b. Telah dilakukan evaluasi  atas kesesuaian struktur organisasi dengan mandat di sebagian unit kerja
c. Belum dilakukan evaluasi atas kesesuaian struktur organisasi dengan mandat di unit kerja</t>
  </si>
  <si>
    <r>
      <rPr>
        <rFont val="Calibri"/>
        <color theme="1"/>
        <sz val="11.0"/>
      </rPr>
      <t xml:space="preserve">Undangan Rapat, Dokumentasi, Daftar Hadir, Sampling Perwal uraian tugas yang sudah diperbaharui
</t>
    </r>
    <r>
      <rPr>
        <rFont val="Calibri"/>
        <color rgb="FF1155CC"/>
        <sz val="11.0"/>
        <u/>
      </rPr>
      <t>https://drive.google.com/drive/folders/1-WqscrPlvINLXiEBIddkv1sRhQ-3f0f_?usp=sharing</t>
    </r>
    <r>
      <rPr>
        <rFont val="Calibri"/>
        <color theme="1"/>
        <sz val="11.0"/>
      </rPr>
      <t xml:space="preserve"> </t>
    </r>
  </si>
  <si>
    <t>j.</t>
  </si>
  <si>
    <t>Telah dilakukan evaluasi yang menganalisis kemungkinan tumpang tindih fungsi dengan instansi lain</t>
  </si>
  <si>
    <t>a. Telah dilakukan evaluasi yang menganalisis kemungkinan tumpang tindih fungsi di seluruh unit kerja
b. Telah dilakukan evaluasi yang menganalisis kemungkinan tumpang tindih fungsi di sebagian unit kerja
c. Belum dilakukan evaluasi yang menganalisis kemungkinan tumpang tindih fungsi</t>
  </si>
  <si>
    <r>
      <rPr>
        <rFont val="Calibri"/>
        <color theme="1"/>
        <sz val="11.0"/>
      </rPr>
      <t xml:space="preserve">Undangan Rapat, Dokumentasi, Daftar Hadir, Sampling Perwal uraian tugas yang sudah diperbaharui
</t>
    </r>
    <r>
      <rPr>
        <rFont val="Calibri"/>
        <color rgb="FF1155CC"/>
        <sz val="11.0"/>
        <u/>
      </rPr>
      <t>https://drive.google.com/drive/folders/1-WqscrPlvINLXiEBIddkv1sRhQ-3f0f_?usp=sharing</t>
    </r>
    <r>
      <rPr>
        <rFont val="Calibri"/>
        <color theme="1"/>
        <sz val="11.0"/>
      </rPr>
      <t xml:space="preserve"> </t>
    </r>
  </si>
  <si>
    <t>k.</t>
  </si>
  <si>
    <t>Telah dilakukan evaluasi yang menganalisis kemampuan struktur organisasi untuk adaptif terhadap perubahan lingkungan strategis</t>
  </si>
  <si>
    <t>a. Telah dilakukan evaluasi yang menganalisis kemampuan struktur organisasi untuk adaptif terhadap perubahan lingkungan strategis di seluruh unit kerja
b. Telah dilakukan evaluasi yang menganalisis kemampuan struktur organisasi untuk adaptif terhadap perubahan lingkungan strategis di sebagian unit kerja
c. Belum dilakukan evaluasi yang menganalisis kemampuan struktur organisasi untuk adaptif terhadap perubahan lingkungan strategis</t>
  </si>
  <si>
    <r>
      <rPr>
        <rFont val="Calibri"/>
        <color theme="1"/>
        <sz val="11.0"/>
      </rPr>
      <t xml:space="preserve">Undangan Rapat, Dokumentasi, Daftar Hadir, Sampling Perwal uraian tugas yang sudah diperbaharui
</t>
    </r>
    <r>
      <rPr>
        <rFont val="Calibri"/>
        <color rgb="FF1155CC"/>
        <sz val="11.0"/>
        <u/>
      </rPr>
      <t>https://drive.google.com/drive/folders/1-WqscrPlvINLXiEBIddkv1sRhQ-3f0f_?usp=sharing</t>
    </r>
    <r>
      <rPr>
        <rFont val="Calibri"/>
        <color theme="1"/>
        <sz val="11.0"/>
      </rPr>
      <t xml:space="preserve"> </t>
    </r>
  </si>
  <si>
    <t>Hasil evaluasi telah ditindaklanjuti dengan mengajukan perubahan organisasi</t>
  </si>
  <si>
    <t>a. Seluruh hasil evaluasi telah ditindaklanjuti dengan mengajukan perubahan organisasi
b. Sebagian besar hasil evaluasi telah ditindaklanjuti dengan mengajukan perubahan organisasi
c. Sebagian kecil hasil evaluasi telah ditindaklanjuti dengan mengajukan perubahan organisasi
d. Hasil evaluasi belum  ditindaklanjuti</t>
  </si>
  <si>
    <t>Hasil evaluasi telah ditindaklanjuti dengan perubahan atas struktur organisasi, uraian tugas dan fungsi perangkat daerah serta penyederhanaan struktur organisasi dan penyetaraan jabatan dan telah diusulkan ke Kementerian Pendayagunaan Aparatur Negara dan Reformasi Birokrasi sesuai dengan Permenpan RB No. 25/ 2021 dan telah  telah diusulkan ke Kementerian Pendayagunaan Aparatur Negara dan Reformasi Birokrasi sesuai dengan Permenpan RB No. 25/ 2021. Telah dilaksanakan pelantikan Penyetaraan Jabatan berdasarkan Surat Menteri Dalam Negeri Nomor 800/8747/OTDA Tanggal 30 Desember 2021 Hal Persetujuan Penyetaraan Jabatan di Lingkungan Pemerintah Daerah Provinsi Kalimantan Timur</t>
  </si>
  <si>
    <r>
      <rPr>
        <rFont val="Calibri"/>
        <color theme="1"/>
        <sz val="11.0"/>
      </rPr>
      <t xml:space="preserve">Berita Acara Pelaksanaan Identifikasi Penyederhanaan Struktur Organisasi Pemerintah Kota Balikpapan, Hasil Identifikasi Penyederhanaan Struktur Organisasi Perangkat Daerah, Surat Rekom Penyetaraan Jabatan, SK Pelantikan 31 Desember 2021
</t>
    </r>
    <r>
      <rPr>
        <rFont val="Calibri"/>
        <color rgb="FF1155CC"/>
        <sz val="11.0"/>
        <u/>
      </rPr>
      <t>https://drive.google.com/drive/folders/1hry1tYSb_mREQHRevgrMGUHwupUEEr6J?usp=sharing</t>
    </r>
  </si>
  <si>
    <t>Hasil evaluasi telah ditindaklanjuti dengan penyederhanaan birokrasi</t>
  </si>
  <si>
    <t>a. Seluruh hasil evaluasi telah ditindaklanjuti dengan penyederhanaan birokrasi 
b. Sebagian besar hasil evaluasi telah ditindaklanjuti dengan penyederhanaan birokrasi 
c. Sebagian kecil hasil evaluasi telah ditindaklanjuti dengan penyederhanaan birokrasi 
d. Hasil evaluasi belum  ditindaklanjuti</t>
  </si>
  <si>
    <t>Hasil evaluasi telah ditindaklanjuti dengan penyederhanaan struktur organisasi dan penyetaraan jabatan dan telah diusulkan ke Kementerian Pendayagunaan Aparatur Negara dan Reformasi Birokrasi. Terlampir Berita Acara Penyederhanaan Struktur Organisasi, Hasil Penyederhanaan Struktur Organisasi</t>
  </si>
  <si>
    <r>
      <rPr>
        <rFont val="Calibri"/>
        <color theme="1"/>
        <sz val="11.0"/>
      </rPr>
      <t xml:space="preserve">Berita Acara Pelaksanaan Identifikasi Penyederhanaan Struktur Organisasi Pemerintah Kota Balikpapan, Hasil Identifikasi Penyederhanaan Struktur Organisasi Perangkat Daerah, Surat Rekom Penyetaraan Jabatan, SK Pelantikan 31 Desember 2021
</t>
    </r>
    <r>
      <rPr>
        <rFont val="Calibri"/>
        <color rgb="FF1155CC"/>
        <sz val="11.0"/>
        <u/>
      </rPr>
      <t>https://drive.google.com/drive/folders/1hry1tYSb_mREQHRevgrMGUHwupUEEr6J?usp=sharing</t>
    </r>
    <r>
      <rPr>
        <rFont val="Calibri"/>
        <color theme="1"/>
        <sz val="11.0"/>
      </rPr>
      <t xml:space="preserve"> </t>
    </r>
  </si>
  <si>
    <t>Telah disusun peta proses bisnis yang sesuai dengan pedoman penyusunan Peta Proses Bisnis Kementerian/Lembaga/Pemerintah Daerah</t>
  </si>
  <si>
    <t>a. Seluruh peta proses bisnis telah disusun sesuai dengan pedoman penyusunan Peta Proses Bisnis Kementerian/Lembaga/Pemerintah Daerah
b. Sebagian peta proses bisnis telah disusun sesuai dengan pedoman penyusunan Peta Proses Bisnis Kementerian/Lembaga/Pemerintah Daerah
c. Peta proses bisnis belum disusun sesuai dengan pedoman penyusunan Peta Proses Bisnis Kementerian/Lembaga/Pemerintah Daerah</t>
  </si>
  <si>
    <t>Penyusunan peta proses bisnis Pemerintah Kota Balikpapan telah merujuk pada Peraturan Menteri PANRB nomor 19 tahun 2018 tentang Pedoman Penyusunan Proses Bisnis Instansi Pemerintah. Namun demikian peta proses bisnis tersebut masih mengacu pada RPJMD Kota Balikpapan 2016-2021. Untuk Peta Proses Bisnis Pemerintah Kota Balikpapan yang mengacu pada RPJMD Kota Balikpapan tahun 2021-2026, saat ini sedang dalam proses penyusunan pada level 0 sampai level 2</t>
  </si>
  <si>
    <r>
      <rPr>
        <rFont val="Calibri"/>
        <color theme="1"/>
        <sz val="11.0"/>
      </rPr>
      <t xml:space="preserve">Peta Proses Bisnis Pemerintah Kota Balikpapan dan Dokumentasi Kegiatan Penyusunan Peta Proses Bisnis
</t>
    </r>
    <r>
      <rPr>
        <rFont val="Calibri"/>
        <color rgb="FF1155CC"/>
        <sz val="11.0"/>
        <u/>
      </rPr>
      <t>https://drive.google.com/drive/folders/1ZiOulHyf7DkUTb25XlhXRvWaWFs7IsxJ?usp=sharing</t>
    </r>
    <r>
      <rPr>
        <rFont val="Calibri"/>
        <color theme="1"/>
        <sz val="11.0"/>
      </rPr>
      <t xml:space="preserve"> </t>
    </r>
  </si>
  <si>
    <t>Telah tersedia peta proses bisnis yang sesuai dengan tugas dan fungsi</t>
  </si>
  <si>
    <t>a. Seluruh peta proses bisnis telah sesuai dengan tugas dan fungsi
b. Sebagian peta proses bisnis telah sesuai dengan tugas dan fungsi
c. Peta proses bisnis belum sesuai dengan tugas dan fungsi</t>
  </si>
  <si>
    <t>Peta proses bisnis baik yang sudah ada maupun yang saat ini disusun telah sesuai dengan sasaran yang ada pada RPJMD kota Balikpapan dan sesuai dengan tugas dan fungsi unit kerja</t>
  </si>
  <si>
    <r>
      <rPr>
        <rFont val="Calibri"/>
        <color theme="1"/>
        <sz val="11.0"/>
      </rPr>
      <t xml:space="preserve">Peta Proses Bisnis Pemerintah Kota Balikpapan dan Dokumentasi Kegiatan Penyusunan Peta Proses Bisnis
</t>
    </r>
    <r>
      <rPr>
        <rFont val="Calibri"/>
        <color rgb="FF1155CC"/>
        <sz val="11.0"/>
        <u/>
      </rPr>
      <t>https://drive.google.com/drive/folders/1ZiOulHyf7DkUTb25XlhXRvWaWFs7IsxJ?usp=sharing</t>
    </r>
    <r>
      <rPr>
        <rFont val="Calibri"/>
        <color theme="1"/>
        <sz val="11.0"/>
      </rPr>
      <t xml:space="preserve"> </t>
    </r>
  </si>
  <si>
    <t>Telah disusun peta proses bisnis yang sesuai dengan dokumen rencana strategis dan rencana kerja organisasi</t>
  </si>
  <si>
    <t>a. Seluruh peta proses bisnis telah sesuai dengan dokumen rencana strategis dan rencana kerja organisasi
b. Sebagian peta proses bisnis telah sesuai dengan sebagian dokumen rencana strategis dan rencana kerja organisasi
c. Peta proses bisnis belum sesuai dengan dokumen rencana strategis dan rencana kerja organisasi</t>
  </si>
  <si>
    <t>Sebagian Peta proses bisnis yang tersedia telah sesuai dengan sasaran yang ada pada RPJMD kota Balikpapan dan dengan dokumen rencana strategis dan rencana kerja organisasi. Namun untuk Peta Proses Bisnis yang saat ini disusun akan mengacu dengan RPJMD Kota Balikpapan Tahun 2021-2026 serta dokumen rencana strategis dan rencana kerja perangkat daerah</t>
  </si>
  <si>
    <r>
      <rPr>
        <rFont val="Calibri"/>
        <color theme="1"/>
        <sz val="11.0"/>
      </rPr>
      <t xml:space="preserve">Peta Proses Bisnis Pemerintah Kota Balikpapan dan Dokumentasi Kegiatan Penyusunan Peta Proses Bisnis
</t>
    </r>
    <r>
      <rPr>
        <rFont val="Calibri"/>
        <color rgb="FF1155CC"/>
        <sz val="11.0"/>
        <u/>
      </rPr>
      <t>https://drive.google.com/drive/folders/1ZiOulHyf7DkUTb25XlhXRvWaWFs7IsxJ?usp=sharing</t>
    </r>
    <r>
      <rPr>
        <rFont val="Calibri"/>
        <color theme="1"/>
        <sz val="11.0"/>
      </rPr>
      <t xml:space="preserve"> </t>
    </r>
  </si>
  <si>
    <t>Telah memiliki peta proses bisnis yang sesuai dengan tugas dan fungsi dan selaras dengan Kinerja Organisasi secara berjenjang</t>
  </si>
  <si>
    <t>a. Setiap jenjang organisasi telah memiliki peta proses bisnis yang selaras dengan kinerja
b. Sebagian besar  jenjang organisasi telah memiliki peta proses bisnis yang selaras dengan kinerja
c. Sebagian kecil jenjang organisasi telah memiliki peta proses bisnis yang selaras dengan kinerja
d. Peta proses bisnis belum selaras dengan kinerja</t>
  </si>
  <si>
    <t>Saat ini belum seluruh perangkat daerah di lingkungan Pemkot Balikpapan menyusun peta proses bisnis sebagai breakdown atau turunan dari peta proses bisnis kota Balikpapan. Saat ini baru 10 dari 34 perangkat daerah yang telah menyusun peta proses bisnisnya. Namun untuk Peta Proses Bisnis yang saat ini disusun (mengacu dengan RPJMD Kota Balikpapan Tahun 2021-2026) akan menjadi dasar penyusunan peta proses bisnis seluruh perangkat daerah di lingkungan Pemerintah Kota Balikpapan yang selaras dengan kinerja perangkat daerah secara berjenjang</t>
  </si>
  <si>
    <r>
      <rPr>
        <rFont val="Calibri"/>
        <color rgb="FF000000"/>
        <sz val="11.0"/>
      </rPr>
      <t xml:space="preserve">Peta Proses bisnis 10 OPD sampling
</t>
    </r>
    <r>
      <rPr>
        <rFont val="Calibri"/>
        <color rgb="FF1155CC"/>
        <sz val="11.0"/>
        <u/>
      </rPr>
      <t>https://drive.google.com/drive/folders/16BQjke5lYZmMMumT6KxyVfkMKWeZJ4Tj?usp=sharing</t>
    </r>
    <r>
      <rPr>
        <rFont val="Calibri"/>
        <color rgb="FF000000"/>
        <sz val="11.0"/>
      </rPr>
      <t xml:space="preserve"> </t>
    </r>
  </si>
  <si>
    <t>Peta proses bisnis sudah dijabarkan ke dalam prosedur operasional tetap (SOP)</t>
  </si>
  <si>
    <t>a. Seluruh peta proses bisnis telah dijabarkan dalam SOP
b. Sebagian besar peta proses bisnis telah dijabarkan dalam SOP
c. Sebagian kecil peta proses bisnis telah dijabarkan dalam SOP 
d. Seluruh peta proses bisnis belum dijabarkan dalam SOP</t>
  </si>
  <si>
    <t>Kondisi existing di Kota Balikpapan adalah seluruh perangkat daerah telah menyusun dan menerapkan SOP sebagai prosedur tetap dalam bekerja sesuai dengan uraian tugas dan fungsi masing-masing. Namun SOP tersebut telah disusun sebelum peta proses bisnis (yang merujuk pada Permenpan 19/2018) disusun. Sehingga setelah Peta Proses Bisnis Level 0-2 yang mengacu pada RPJMD Kota Balikpapan Tahun 2022 - 2026 selesai disusun dan pengesahan Peraturan Wali Kota tentang struktur organisasi, tugas dan fungsi sejumlah perangkat daerah, maka Bagian Organisasi akan segera melakukan pembaruan peta proses bisnis dan SOP.</t>
  </si>
  <si>
    <t>Telah dilakukan penjabaran peta lintas fungsi (peta level n) ke dalam SOP</t>
  </si>
  <si>
    <t>a. Telah dilakukan penjabaran seluruh peta lintas fungsi (peta level n) ke dalam SOP
b. Telah dilakukan penjabaran sebagian peta lintas fungsi (peta level n) ke dalam SOP
c. Belum dilakukan penjabaran peta lintas fungsi (peta level n) ke dalam SOP</t>
  </si>
  <si>
    <t>Sebagian peta lintas fungsi telah dijabarkan menjadi SOP-SOP. Contoh yang paling tampak adalah  SOP penerbitan perizinan dan nonperizinan yang melibatkan instansi teknis sebagai pemberi rekomendasi untuk penerbitan/penolakan perizinan. Disamping itu terdapat pula peta lintas fungsi yang mengatur tentang kesejahteraan pegawai (pembayaran gaji, dll) yang melibatkan Badan pengelola Keuangan Daerah dan BKPSDM. Peta lintas fungsi tersebut telah dijabarkan dalam SOP dan telah dilegalkan dalam Keputusan Wali Kota.</t>
  </si>
  <si>
    <r>
      <rPr>
        <rFont val="Calibri"/>
        <color rgb="FF000000"/>
        <sz val="11.0"/>
      </rPr>
      <t xml:space="preserve">SK SOP BPKD BKPSDM
</t>
    </r>
    <r>
      <rPr>
        <rFont val="Calibri"/>
        <color rgb="FF1155CC"/>
        <sz val="11.0"/>
        <u/>
      </rPr>
      <t>https://drive.google.com/drive/folders/1wm_2hSsniLpV4ScnYr6g1GUeGkT8D4Iz?usp=sharing</t>
    </r>
    <r>
      <rPr>
        <rFont val="Calibri"/>
        <color rgb="FF000000"/>
        <sz val="11.0"/>
      </rPr>
      <t xml:space="preserve">  </t>
    </r>
  </si>
  <si>
    <t>Prosedur operasional tetap (SOP) telah diterapkan</t>
  </si>
  <si>
    <t xml:space="preserve">a. Seluruh unit organisasi telah menerapkan Prosedur operasional tetap (SOP)
b. Sebagian besar unit organisasi telah menerapkan Prosedur operasional tetap (SOP)
c. Sebagian kecil unit organisasi telah menerapkan Prosedur operasional tetap (SOP)
d. Seluruh unit organisasi belum menerapkan Prosedur operasional tetap (SOP) </t>
  </si>
  <si>
    <t>Kondisi existing di Kota Balikpapan adalah seluruh perangkat daerah telah menyusun dan menerapkan SOP sebagai prosedur tetap dalam bekerja sesuai dengan uraian tugas dan fungsi masing-masing. Namun SOP tersebut telah disusun sebelum peta proses bisnis (yang merujuk pada Permenpan 19/2018) disusun.  Sehingga setelah Peta Proses Bisnis Level 0-2 yang mengacu pada RPJMD Kota Balikpapan Tahun 2022 - 2026 selesai disusun dan pengesahan Peraturan Wali Kota tentang struktur organisasi, tugas dan fungsi sejumlah perangkat daerah, maka Bagian Organisasi akan segera melakukan pembaruan peta proses bisnis dan SOP.</t>
  </si>
  <si>
    <r>
      <rPr>
        <rFont val="Calibri"/>
        <color rgb="FF000000"/>
        <sz val="11.0"/>
      </rPr>
      <t xml:space="preserve">SOP 10 OPD Sampling
</t>
    </r>
    <r>
      <rPr>
        <rFont val="Calibri"/>
        <color rgb="FF1155CC"/>
        <sz val="11.0"/>
        <u/>
      </rPr>
      <t>https://drive.google.com/drive/folders/1TDWLG60zd2qQiMwjaZxCjLm3Z-42aemF?usp=sharing</t>
    </r>
    <r>
      <rPr>
        <rFont val="Calibri"/>
        <color rgb="FF000000"/>
        <sz val="11.0"/>
      </rPr>
      <t xml:space="preserve"> </t>
    </r>
  </si>
  <si>
    <t xml:space="preserve">
</t>
  </si>
  <si>
    <t>Peta proses bisnis dan Prosedur operasional telah dievaluasi dan disesuaikan dengan perkembangan tuntutan efisiensi, dan efektivitas birokrasi</t>
  </si>
  <si>
    <t>a. Terdapat evaluasi terhadap efisiensi dan efektivitas peta proses bisnis dan SOP secara berkala dan seluruh hasilnya telah ditindaklanjuti
b. Terdapat evaluasi terhadap efisiensi dan efektivitas peta proses bisnis dan SOP secara berkala namun belum seluruh hasilnya ditindaklanjuti
c. Terdapat evaluasi namun belum menganalisis efisiensi dan efektivitas peta proses bisnis dan SOP
d. Belum ada evaluasi terhadap efisiensi dan efektifitas peta proses bisnis dan prosedur operasional</t>
  </si>
  <si>
    <t xml:space="preserve">terkait dengan evaluasi efisiensi dan efektitivitas peta proses bisnis, Pemerintah Kota Balikpapan melakukan review terhadap  beberapa peta proses bisnis. Salah satunya adalah apabila dalam proses bisnis tersebut dilakukan penyederhanaan alur dengan digitalisasi atau penggunaan aplikasi pada proses kerjanya.Sebagai contoh, untuk proses korespondensi, telah dibuat aplikasi TNDE guna menyederhanakan proses pembuatan dan distribusi surat menyurat. Demikian pula pada proses layanan administasi di kelurahan, dengan membuat aplikasi yankel.balikpapan.go.id . Dengan pemanfaatan aplikasi tersebut, terdapat penyederhanaan proses permohonan layanan (warga tidak perlu lagi mendatangi kelurahan, tetapi cukup dengan mengakses aplikasi tersebut). </t>
  </si>
  <si>
    <r>
      <rPr>
        <rFont val="Calibri"/>
        <color rgb="FF000000"/>
        <sz val="11.0"/>
      </rPr>
      <t xml:space="preserve">SK yankel dan SK e-office
</t>
    </r>
    <r>
      <rPr>
        <rFont val="Calibri"/>
        <color rgb="FF1155CC"/>
        <sz val="11.0"/>
        <u/>
      </rPr>
      <t>https://drive.google.com/drive/folders/1ZPDx2fx3RQfIimwLvxkLl7j_7vfTcow1?usp=sharing</t>
    </r>
    <r>
      <rPr>
        <rFont val="Calibri"/>
        <color rgb="FF000000"/>
        <sz val="11.0"/>
      </rPr>
      <t xml:space="preserve"> </t>
    </r>
  </si>
  <si>
    <t>Telah dilakukan evaluasi terhadap peta proses bisnis yang sesuai dengan efektivitas hubungan kerja antar unit organisasi untuk menghasilkan kinerja sesuai dengan tujuan pendirian organisasi</t>
  </si>
  <si>
    <t>a. Telah dilakukan evaluasi terhadap seluruh peta proses bisnis yang sesuai dengan efektivitas hubungan kerja antar unit organisasi untuk menghasilkan kinerja sesuai dengan tujuan pendirian organisasi
b. Telah dilakukan evaluasi terhadap sebagian peta proses bisnis yang sesuai dengan efektivitas hubungan kerja antar unit organisasi untuk menghasilkan kinerja sesuai dengan tujuan pendirian organisasi
c. Belum dilakukan evaluasi terhadap peta proses bisnis yang sesuai dengan efektivitas hubungan kerja antar unit organisasi untuk menghasilkan kinerja sesuai dengan tujuan pendirian organisasi</t>
  </si>
  <si>
    <t>C</t>
  </si>
  <si>
    <t>Pemerintah Kota Balikpapan sampai saat ini belum melaksanakan evaluasi terhadap peta proses bisnis sesuai dengan efektivitas hubungan kerja antarunit, sehingga belum tersedia dokumen hasil evaluasi peta proses bisnis.</t>
  </si>
  <si>
    <t xml:space="preserve">
</t>
  </si>
  <si>
    <t>Kementerian/Lembaga/Pemerintah Daerah memiliki Arsitektur SPBE</t>
  </si>
  <si>
    <t>a. Kriteria huruf b terpenuhi dan dokumen Arsitektur SPBE Instansi Pusat/Pemerintah Daerah telah dilakukan pemutakhiran sebagai tindak lanjut hasil reviu dan evaluasi
b. Kriteria huruf c terpenuhi dan dokumen Arsitektur SPBE Instansi Pusat/Pemerintah Daerah telah berpedoman pada Arsitektur SPBE Nasional. Selain itu, dokumen Arsitektur SPBE Instansi Pusat/Pemerintah Daerah telah dilakukan reviu dan evaluasi secara periodik
c. Kriteria huruf d telah terpenuhi dan dokumen Arsitektur SPBE telah mencakup seluruh referensi dan domain Arsitektur SPBE Instansi Pusat/Pemerintah Daerah (Proses Bisnis, Data dan Informasi, Infrastruktur SPBE, Aplikasi SPBE, Keamanan SPBE, dan Layanan SPBE)
d. Dokumen Arsitektur SPBE telah tersedia.
(Kondisi: Dokumen Arsitektur SPBE hanya mencakup sebagian dari referensi dan domain Arsitektur SPBE Instansi Pusat/Pemerintah Daerah (Proses Bisnis, Data dan Informasi, Infrastruktur SPBE, Aplikasi SPBE, Keamanan SPBE, dan Layanan SPBE)).
e. Dokumen Arsitektur SPBE belum tersedia/masih dalam bentuk konsep</t>
  </si>
  <si>
    <t>- Pemerintah Kota Balikpapan telah memiliki Arsitektur SPBE yang selesai disusun pada tahun 2021 dan telah disesuaikan dengan draft arsitektur SPBE Nasional. (lampiran :                                                            1.4_SPBE_SK_188.45-291/2021_Arsitektur dan Peta Rencana Sistem.pdf, 1.4_SPBE_Arsitektur_Buku1-KONDISI_EKSISTING_DAN_ANALISIS_KESENJANGAN_KOTA_BALIKPAPAN.pdf, 1.4_SPBE_Arsitektur_Buku2-PROSES_BISNIS,DATA_DAN_INFORMASI_DAN_LAYANAN_SPBE_KOTA_BALIKPAPAN.pdf, 1.4_SPBE_Arsitektur_Buku3-ARSITEKTUR_APLIKASI_KOTA_BALIKPAPAN.pdf, 1.4_SPBE_Arsitektur_Buku4-INFRASTRUKTUR_KOTA_BALIKPAPAN.pdf, 1.4_SPBE_Arsitektur_Buku5-KEAMANAN_KOTA_BALIKPAPAN.pdf, 1.4_SPBE_Arsitektur_Buku6-TATA_KELOLA_DAN_MANAJEMEN_SPBE_KOTA_BALIKPAPAN.pdf, 1.4_SPBE_Arsitektur_Buku7-PRIORITASI,PETA_RENCANA,DAN_PERKIRAAN_BIAYA.pdf)
- Arsitektur SPBE disusun berdasarkan arsitektur spbe nasional, dan merupakan turunan dari Peraturan Wali Kota Balikpapan Nomor 31 tahun 2020 tentang Sistem Pemerintahan Berbasis Elektronik Dalam Penyelenggaraan Pemerintahan Daerah (lampiran 1.4_SPBE_Perwali_SPBE_31_2020.pdf). Perwali ini merupakan perubahan dari Perwali tentang Penyelenggaraan e-Government Nomor 12 tahun 2016 (lampiran 1.4_SPBE_PERWAL_12_Tahun_2016_ttg_Penyelenggaraan_e-Government.pdf)
- Arsitektur SPBE yang baru merupakan perbaikan dari Blueprint e-Government tahun 2013 - 2016 (lampiran 1.4_SPBE_SK_Walikota_dan_Lampiran_Blueprint_e-Government_Balikpapan_2013-2016.pdf), Blueprint e-Government tahun 2016 - 2020 (lampiran 1.4_SPBE_Blueprint_e-Government_Balikpapan_2016-2020.pdf) dan Blueprint e-Government tahun 2019 - 2023 (lampiran 1.4_SPBE_Blueprint_e-Government_Balikpapan_2019-2023.pdf).</t>
  </si>
  <si>
    <r>
      <rPr>
        <rFont val="Calibri"/>
        <color rgb="FF000000"/>
        <sz val="11.0"/>
      </rPr>
      <t xml:space="preserve">1.4_SPBE_SK_188.45-291/2021_Arsitektur dan Peta Rencana Sistem.pdf                                                              .4_SPBE_Arsitektur_Buku1-KONDISI_EKSISTING_DAN_ANALISIS_KESENJANGAN_KOTA_BALIKPAPAN.pdf 
1.4_SPBE_Arsitektur_Buku2-PROSES_BISNIS,DATA_DAN_INFORMASI_DAN_LAYANAN_SPBE_KOTA_BALIKPAPAN.pdf 
1.4_SPBE_Arsitektur_Buku3-ARSITEKTUR_APLIKASI_KOTA_BALIKPAPAN.pdf, 1.4_SPBE_Arsitektur_Buku4-INFRASTRUKTUR_KOTA_BALIKPAPAN.pdf 
1.4_SPBE_Arsitektur_Buku5-KEAMANAN_KOTA_BALIKPAPAN.pdf 
1.4_SPBE_Arsitektur_Buku6-TATA_KELOLA_DAN_MANAJEMEN_SPBE_KOTA_BALIKPAPAN.pdf 
1.4_SPBE_Arsitektur_Buku7-PRIORITASI,PETA_RENCANA,DAN_PERKIRAAN_BIAYA.pdf 
1.4_SPBE_Perwali_SPBE_31_2020.pdf 
1.4_SPBE_PERWAL_12_Tahun_2016_ttg_Penyelenggaraan_e-Government.pdf
1.4_SPBE_SK_Walikota_dan_Lampiran_Blueprint_e-Government_Balikpapan_2013-2016.pdf 
1.4_SPBE_Blueprint_e-Government_Balikpapan_2016-2020.pdf 
1.4_SPBE_Blueprint_e-Government_Balikpapan_2019-2023.pdf
</t>
    </r>
    <r>
      <rPr>
        <rFont val="Calibri"/>
        <color rgb="FF1155CC"/>
        <sz val="11.0"/>
        <u/>
      </rPr>
      <t>https://drive.google.com/drive/folders/1sQlm64MuyGb83A3Wb70Cu9FltNMsM88_?usp=sharing</t>
    </r>
    <r>
      <rPr>
        <rFont val="Calibri"/>
        <color rgb="FF000000"/>
        <sz val="11.0"/>
      </rPr>
      <t xml:space="preserve"> </t>
    </r>
  </si>
  <si>
    <t>Kementerian/Lembaga/Pemerintah Daerah memiliki Peta Rencana SPBE</t>
  </si>
  <si>
    <t>a. Kriteria huruf b telah terpenuhi dan dokumen Peta Rencana SPBE Instansi Pusat/Pemerintah Daerah telah dilakukan pemutakhiran sebagai tindak lanjut hasil reviu dan evaluasi
b. Kriteria huruf c telah terpenuhi dan dokumen Peta Rencana SPBE Instansi Pusat/Pemerintah Daerah telah diterapkan secara konsisten melalui rencana kerja dan anggaran 3 (tiga) tahun terakhir. Selain itu, dokumen Peta Rencana SPBE Instansi Pusat/Pemerintah Daerah telah dilakukan reviu dan evaluasi secara periodik
c. Kriteria huruf d telah terpenuhi dan dokumen Peta Rencana SPBE telah mengatur seluruh muatan Peta Rencana SPBE Instansi Pusat/Pemerintah Daerah secara lengkap (Tata Kelola SPBE, Manajemen SPBE, Layanan SPBE, Infrastruktur SPBE, Aplikasi SPBE, Keamanan SPBE, Audit Teknologi SPBE dan Audit TIK)
d. Dokumen Peta Rencana SPBE telah tersedia
(Kondisi: dokumen Peta Rencana SPBE belum mengatur muatan Peta Rencana SPBE Instansi Pusat/Pemerintah Daerah secara lengkap (Tata Kelola SPBE, Manajemen SPBE, Layanan SPBE, Infrastruktur SPBE, Aplikasi SPBE, Keamanan SPBE, Audit Teknologi SPBE dan Audit TIK))
e. Dokumen Peta Rencana SPBE Instansi Pusat/Pemerintah Daerah belum tersedia/masih dalam bentuk konsep</t>
  </si>
  <si>
    <t>- Pemerintah Kota Balikpapan telah memiliki Arsitektur SPBE yang selesai disusun pada awal tahun 2021 dan telah ditetapkan dalam Keputusan Wali Kota Balikpapan Nomor : 188.45-291/2021 tanggal 26 Agustus 2021 (lampiran 1.4_SPBE_SK_188.45-291/2021). Untuk Peta Rencana ada pada buku 7 tentang Prioritasi, Peta Rencana dan Perkiraan Biaya (lampiran 1.4_SPBE_Arsitektur_Buku7-PRIORITASI,PETA_RENCANA,DAN_PERKIRAAN_BIAYA.pdf)
- Peta Rencana dan Arsitektur SPBE disusun berdasarkan peta rencana dan arsitektur spbe nasional, dan merupakan turunan dari Peraturan Wali Kota Balikpapan Nomor 31 tahun 2020 tentang Sistem Pemerintahan Berbasis Elektronik Dalam Penyelenggaraan Pemerintahan Daerah (lampiran 1.4_SPBE_Perwali_SPBE_31_2020.pdf). Perwali ini merupakan perubahan dari Perwali tentang Penyelenggaraan e-Government Nomor 12 tahun 2016 (lampiran 1.4_SPBE_PERWAL_12_Tahun_2016_ttg_Penyelenggaraan_e-Government.pdf)
- Peta Rencana SPBE yang baru merupakan perbaikan dari peta rencana yang ada sebelumnya pada blue print :
a. Blueprint e-Government tahun 2013 - 2016 (lampiran 1.4_SPBE_SK_Walikota_dan_Lampiran_Blueprint_e-Government_Balikpapan_2013-2016.pdf), 
b. Blueprint e-Government tahun 2016 - 2020 (lampiran 1.4_SPBE_Blueprint_e-Government_Balikpapan_2016-2020.pdf) dan 
c. Blueprint e-Government tahun 2019 - 2023 (lampiran 1.4_SPBE_Blueprint_e-Government_Balikpapan_2019-2023.pdf).</t>
  </si>
  <si>
    <r>
      <rPr>
        <rFont val="Calibri"/>
        <color rgb="FF000000"/>
        <sz val="11.0"/>
      </rPr>
      <t xml:space="preserve">1.4_SPBE_SK_188.45-291/2021_Arsitektur dan Peta Rencana Sistem.pdf
1.4_SPBE_Arsitektur_Buku7-PRIORITASI,PETA_RENCANA,DAN_PERKIRAAN_BIAYA.pdf 
1.4_SPBE_PERWAL_12_Tahun_2016_ttg_Penyelenggaraan_e-Government.pdf 
1.4_SPBE_SK_Walikota_dan_Lampiran_Blueprint_e-Government_Balikpapan_2013-2016.pdf
1.4_SPBE_Blueprint_e-Government_Balikpapan_2016-2020.pdf
1.4_SPBE_Blueprint_e-Government_Balikpapan_2019-2023.pdf
</t>
    </r>
    <r>
      <rPr>
        <rFont val="Calibri"/>
        <color rgb="FF1155CC"/>
        <sz val="11.0"/>
        <u/>
      </rPr>
      <t>https://drive.google.com/drive/folders/1zF1oqfpDVSRHenJkXXX2XxZp5p7kx4oZ?usp=sharing</t>
    </r>
    <r>
      <rPr>
        <rFont val="Calibri"/>
        <color rgb="FF000000"/>
        <sz val="11.0"/>
      </rPr>
      <t xml:space="preserve"> </t>
    </r>
  </si>
  <si>
    <t>Tim Koordinasi SPBE Kementerian/Lembaga/Pemerintah Daerah melaksanakan tugas dan program kerjanya</t>
  </si>
  <si>
    <t>a. Kriteria huruf b telah terpenuhi dan hasil reviu dan evaluasi tugas/program kerja Tim Koordinasi SPBE Instansi Pusat/Pemerintah Daerah telah ditindaklanjuti melalui perbaikan tugas/program kerja Tim Koordinasi SPBE Instansi Pusat/Pemerintah Daerah dan pelaksanaannya
b. Kriteria huruf c telah terpenuhi dan program kerja Tim Koordinasi SPBE Instansi Pusat/Pemerintah Daerah telah dikomunikasikan/dikoordinasikan kepada semua unit kerja/perangkat daerah terkait di Instansi Pusat/Pemerintah Daerah. Selain itu, tugas/program kerja Tim Koordinasi SPBE Instansi Pusat/Pemerintah Daerah telah dilakukan reviu dan evaluasi
c. Kriteria huruf d telah terpenuhi dan tugas/program kerja Tim Koordinasi SPBE Instansi Pusat/Pemerintah Daerah telah dilaksanakan seluruhnya
(Kondisi: program kerja Tim Koordinasi SPBE Instansi Pusat/Pemerintah Daerah belum dikomunikasikan/dikoordinasikan kepada semua unit kerja/perangkat daerah terkait di Instansi Pusat/Pemerintah Daerah)
d. Kriteria huruf e telah terpenuhi dan tugas/program kerja Tim Koordinasi SPBE Instansi Pusat/Pemerintah Daerah telah dilaksanakan sesuai perencanaan.
(Kondisi: tugas/program kerja Tim Koordinasi SPBE Instansi Pusat/Pemerintah Daerah belum dilaksanakan seluruhnya)
e. Tim Koordinasi SPBE Instansi Pusat/Pemerintah Daerah telah terbentuk.
(Kondisi: Tugas/program kerja Tim Koordinasi SPBE Instansi Pusat/Pemerintah Daerah dilaksanakan tanpa perencanaan)</t>
  </si>
  <si>
    <t>Kebijakan terkait Tim koordinasi SPBE Pemerintah Kota Balikpapan telah ditetapkan pada Peraturan Wali Kota Balikpapan Nomor 31 tahun 2020 tentang Sistem Pemerintahan Berbasis Elektronik Dalam Penyelenggaraan Pemerintahan Daerah pasal 42. Pemerintah Kota Balikpapan telah menetapkan Tim Koordinasi Pelaksanaan SPBE di lingkungan Pemerintah Kota Balikpapan dalam Surat Keputusan Wali Kota Balikpapan Nomor 188.45-332/2019.
SK Tim SPBE telah dikomunikasikan ke seluruh perangkat daerah di lingkungan Pemerintah Kota Balikpapan. Dalam melaksanakan tugasnya, tim koordinasi SPBE telah melakukan rapat koordinasi untuk mengevaluasi tugas dan program kerja tim. Terakhir adalah adanya koordinasi untuk pelaksanaan evaluasi mandiri SPBE, penyusunan Arsitektur SPBE yang baru dan koordinasi keamanan penggunaan data penduduk untuk aplikasi yang ada terutama untuk pendataan Vaksinasi Covid-19 (vaksinasi.balikpapan.go.id)
Untuk anggota dari Tim Koordinasi SPBE tidak diperlukan perubahan karena sudah sesuai dengan Perpres no.95 tahun 2018 tentang SPBE dan Perwali 31 tahun 2020 tentang Sistem Pemerintahan Berbasis Elektronik Dalam Penyelenggaraan Pemerintahan Daerah. (Lampiran 1.4_SPBE_c_SK_TIM_Koordinasi_PELAKSANAAN_SPBE.pdf)</t>
  </si>
  <si>
    <r>
      <rPr>
        <rFont val="Calibri"/>
        <color theme="1"/>
        <sz val="11.0"/>
      </rPr>
      <t xml:space="preserve">1.4_SPBE_c_SK_TIM_Koordinasi_PELAKSANAAN_SPBE.pdf
</t>
    </r>
    <r>
      <rPr>
        <rFont val="Calibri"/>
        <color rgb="FF1155CC"/>
        <sz val="11.0"/>
        <u/>
      </rPr>
      <t>https://drive.google.com/drive/folders/1qsxBvwRTmsLApqTXnSY_u_YcKmItq9E1?usp=sharing</t>
    </r>
    <r>
      <rPr>
        <rFont val="Calibri"/>
        <color theme="1"/>
        <sz val="11.0"/>
      </rPr>
      <t xml:space="preserve"> </t>
    </r>
  </si>
  <si>
    <t>Kementerian/Lembaga/Pemerintah Daerah menerapkan Manajemen Layanan SPBE</t>
  </si>
  <si>
    <t>a. Kriteria huruf b telah terpenuhi serta hasil reviu dan evaluasi telah ditindaklanjuti melalui perbaikan Manajemen Layanan SPBE
b. Kriteria huruf c telah terpenuhi, Manajemen Layanan SPBE telah diterapkan dengan menggunakan sistem aplikasi manajemen layanan, dan kegiatan Manajemen Layanan SPBE telah dilakukan reviu dan evaluasi
c. Kriteria huruf d telah terpenuhi dan Manajemen Layanan SPBE dilaksanakan pada semua proses Manajemen Layanan SPBE (Pelayanan Pengguna SPBE dan Pengoperasian Layanan SPBE)
d. Kriteria huruf e telah terpenuhi dan Manajemen Layanan SPBE dilaksanakan dengan perencanaan
(Kondisi: Manajemen Layanan SPBE dilaksanakan pada sebagian proses Manajemen Layanan SPBE (Pelayanan Pengguna SPBE dan Pengoperasian Layanan SPBE))
e. Manajemen Layanan SPBE telah dilaksanakan
(Kondisi: Manajemen Layanan SPBE dilaksanakan tanpa perencanaan)</t>
  </si>
  <si>
    <t xml:space="preserve">- Manajemen Layanan SPBE secara umum telah dijelaskan pada Pasal 37 Perwali SPBE (lampiran 1.4_SPBE_Perwali_SPBE_31_2020.pdf);
- secara umum pelaksanaan layanan spbe dilaksanakan oleh seksi/subbag dari perangkat daerah yang membidangi atau pengelola dari aplikasi yang digunakan untuk layanan. misal untuk layanan online kependudukan, maka layanan terkait aplikasi dilaksanakan oleh tim dari Dinas Kependudukan dan Catatatan Sipil);
- Untuk layanan terkait infrastruktur untuk seluruh Perangkat Daerah, yaitu untuk hosting di Pusat Data,  jaringan intra dan ketersediaan internet, serta untuk pengembangan dan pemeliharaannya dilakukan oleh seksi infrastruktur TIK Diskominfo untuk seluruh PD  sesuai pasal 17 Perwali SPBE;
- Untuk layanan pengembangan dan pemeliharaan Aplikasi bagi Perangkat Daerah yang membutuhkan serta untuk perbaikan datanya dilakukan di Seksi Data dan Aplikasi Diskominfo dengan menggunakan standar pengembangan aplikasi (lampiran 1.4_SPBE_SK_STANDAR_PENGEMBANGAN_DAN_PEMELIHARAAN_APLIKASI_KOTA_BALIKPAPAN.pdf) dan SOP untuk :  pengembangan aplikasi, pemeliharaan aplikasi, dan perbaikan data (lampiran : 1.4_SPBE_SOP_pengembangan_aplikasi.pdf, 1.4_SPBE_SOP_PEMELIHARAAN_APLIKASI.pdf, 1.4_SPBE_SOP_PERBAIKAN_DATA.pdf);
- Seluruh aplikasi pendukung layanan publik dan layanan administrasi pemerintahan yang digunakan kurang lebih ada 120 aplikasi. (lampiran 1.4_SPBE_d_Daftar_Aplikasi_Pendukung_Layanan_SPBE.pdf)
</t>
  </si>
  <si>
    <r>
      <rPr>
        <rFont val="Calibri"/>
        <color theme="1"/>
        <sz val="11.0"/>
      </rPr>
      <t xml:space="preserve">1.4_SPBE_Perwali_SPBE_31_2020.pdf
1.4_SPBE_SK_STANDAR_PENGEMBANGAN_DAN_PEMELIHARAAN_APLIKASI_KOTA_BALIKPAPAN.pdf
1.4_SPBE_SOP_pengembangan_aplikasi.pdf 
1.4_SPBE_SOP_PEMELIHARAAN_APLIKASI.pdf
1.4_SPBE_SOP_PERBAIKAN_DATA.pdf 
1.4_SPBE_d_Daftar_Aplikasi_Pendukung_Layanan_SPBE.pdf
</t>
    </r>
    <r>
      <rPr>
        <rFont val="Calibri"/>
        <color rgb="FF1155CC"/>
        <sz val="11.0"/>
        <u/>
      </rPr>
      <t>https://drive.google.com/drive/folders/1KQ6k3CbrCS4h3rcDvI1wOutFjm6e32UN?usp=sharing</t>
    </r>
    <r>
      <rPr>
        <rFont val="Calibri"/>
        <color theme="1"/>
        <sz val="11.0"/>
      </rPr>
      <t xml:space="preserve"> </t>
    </r>
  </si>
  <si>
    <t>Kementerian/Lembaga/Pemerintah Daerah memiliki Layanan Kepegawaian Berbasis Elektronik</t>
  </si>
  <si>
    <t>a. Kriteria huruf b telah terpenuhi dan Layanan Kepegawaian Berbasis Elektronik telah dilakukan perbaikan berdasarkan hasil reviu dan evaluasi terhadap perubahan lingkungan, peraturan perundang-undangan, teknologi atau kebutuhan Instansi Pusat/Pemerintah Daerah
b. Kriteria huruf c telah terpenuhi dan Layanan Kepegawaian Berbasis Elektronik memberikan layanan kolaborasi dengan layanan elektronik lain, misalnya Layanan Kinerja Berbasis Elektronik, Layanan Keuangan Berbasis Elektronik, Layanan Kepegawaian Berbasis Elektronik Instansi Pusat/Pemerintah Daerah lain, dan/atau layanan SPBE Instansi Pusat/Pemerintah Daerah lain
c. Kriteria huruf d telah terpenuhi dan Layanan Kepegawaian Berbasis Elektronik memberikan layanan transaksi kepada pengguna terkait kepegawaian seperti transaksi basis data, validasi data, mekanisme persetujuan, dan analisis data
d. Kriteria huruf e telah terpenuhi dan Layanan Kepegawaian Berbasis Elektronik memberikan layanan interaksi terkait kepegawaian seperti pencarian informasi, pengunggahan dan pengunduhan dokumen
e. Layanan Kepegawaian Berbasis Elektronik hanya memberikan layanan informasi terkait kepegawaian</t>
  </si>
  <si>
    <t>- Kota Balikpapan telah memiliki dan menggunakan aplikasi SIMPEG (simpeg.balikpapan.go.id) untuk pelayanan kepegawaian ke tiap ASN. Di aplikasi ini pegawai telah dapat melakukan pembaharuan data dan berkas-berkas kepegawaian masing-masing, serta dapat mengajukan cuti (lampiran 1.4_SPBE_e_Screenshoot_AplikasiKepegawaian.pdf);
- Aplikasi SIMPEG telah terintegrasi dengan data dari DISDUKCAPIL, BPJS dan SAPK BKN, serta aplikasi di e-office dan e-kinerja. (lampiran 1.4_SPBE_e_screenshoot_integrasi_SIMPEG.pdf)</t>
  </si>
  <si>
    <r>
      <rPr>
        <rFont val="Calibri"/>
        <color theme="1"/>
        <sz val="11.0"/>
      </rPr>
      <t xml:space="preserve">1.4_SPBE_e_Screenshoot_AplikasiKepegawaian.pdf;
1.4_SPBE_e_screenshoot_integrasi_SIMPEG.pdf
</t>
    </r>
    <r>
      <rPr>
        <rFont val="Calibri"/>
        <color rgb="FF1155CC"/>
        <sz val="11.0"/>
        <u/>
      </rPr>
      <t>https://drive.google.com/drive/folders/1iL_hoWT4mc9Ci4J22gQm08nd_nmlTNeM?usp=sharing</t>
    </r>
    <r>
      <rPr>
        <rFont val="Calibri"/>
        <color theme="1"/>
        <sz val="11.0"/>
      </rPr>
      <t xml:space="preserve"> 
</t>
    </r>
  </si>
  <si>
    <t>Kementerian/Lembaga/Pemerintah Daerah memiliki Layanan Kearsipan Berbasis Elektronik</t>
  </si>
  <si>
    <t>a. Kriteria huruf b telah terpenuhi dan Layanan Kearsipan Berbasis Elektronik telah dilakukan perbaikan berdasarkan hasil reviu dan evaluasi terhadap perubahan lingkungan, peraturan perundang-undangan, teknologi atau kebutuhan Instansi Pusat/Pemerintah Daerah
b. Kriteria huruf c telah terpenuhi dan Layanan Kearsipan Berbasis Elektronik memberikan layanan kolaborasi dengan layanan elektronik lain, misalnya Layanan Pengadaan Barang dan Jasa Berbasis Elektronik,  Layanan Kepegawaian Berbasis Elektronik, Layanan Kearsipan Berbasis Elektronik Instansi Pusat/Pemerintah Daerah lain, dan/atau layanan SPBE Instansi Pusat/Pemerintah Daerah lain
c. Kriteria huruf d telah terpenuhi dan Layanan Kearsipan Berbasis Elektronik memberikan layanan transaksi kepada pengguna terkait kearsipan seperti transaksi basis data, validasi data, mekanisme persetujuan, dan analisis data
d. Kriteria huruf e telah terpenuhi dan Layanan Kearsipan Berbasis Elektronik memberikan layanan interaksi terkait kearsipan seperti pencarian informasi, pengunggahan dan pengunduhan dokumen
e. Layanan Kearsipan Berbasis Elektronik hanya memberikan layanan informasi terkait kearsipan</t>
  </si>
  <si>
    <t>- Pemerintah Kota Balikpapan telah menggunakan aplikasi Tata Naskah Dinas Elektronik (eoffice.balikpapan.go.id) sejak tahun 2018 dan telah berkolaborasi dengan ANRI tahun 2019 untuk penambahan fitur sebagai arsip tata naskah dinas dengan fitur jadwal retensi arsip dan kodefikasi surat. Selain itu juga berkolaborasi dengan BSRE tahun 2019 untuk penandatanganan surat dengan sertifikat/tandatangan elekronik (lampiran 1.4_SPBE_f_Screenshoot_Aplikasi_ArsipdanTNDE.pdf);
- fitur untuk tiap pegawai : pembuatan surat secara elektronik, paraf persetujuan surat, tandatangan surat, disposisi surat, arsip surat masuk, arsip surat keluar ; 
- fitur untuk arsiparis di akun subag umum PD : arsip surat masuk fisik, arsip seluruh surat masuk PD, arsip seluruh surat keluar PD, jadwal retensi arsip khusus untuk PD tsb;
- aplikasi e-Office sudah terintegrasi dengan aplikasi SIMPEG untuk penambahan pegawai baru (lampiran 1.4_SPBE_f_Screenshoot_integrasi_eoffice_dengan_SIMPEG.pdf).
-  Untuk pengalihan ke aplikasi SRIKANDI, Balikpapan baru mendapatkan alokasi sosialisasi aplikasi dari ANRI pada tahun 2022. Namun demikian, telah dilakukan koordinasi dan uji coba penggunaan aplikasi SRIKANDI. Hal ini dilakukan untuk memudahkan persiapan peralihan aplikasi (lampiran 1.4_SPBE_f_Surat_permintaanAksesSRIKANDI_keANRI.pdf, 1.4_SPBE_f_Surat_Jawaban_Srikandi_KotaBalikpapan.pdf).</t>
  </si>
  <si>
    <r>
      <rPr>
        <rFont val="Calibri"/>
        <color theme="1"/>
        <sz val="11.0"/>
      </rPr>
      <t xml:space="preserve">1.4_SPBE_f_Screenshoot_Aplikasi_ArsipdanTNDE.pdf 
1.4_SPBE_f_Screenshoot_integrasi_eoffice_dengan_SIMPEG.pdf 
1.4_SPBE_f_Surat_permintaanAksesSRIKANDI_keANRI.pdf 
1.4_SPBE_f_Surat_Jawaban_Srikandi_KotaBalikpapan.pdf
</t>
    </r>
    <r>
      <rPr>
        <rFont val="Calibri"/>
        <color rgb="FF1155CC"/>
        <sz val="11.0"/>
        <u/>
      </rPr>
      <t>https://drive.google.com/drive/folders/1lbY-Q7eXFuOiLeQ9CqszKXXlYkeYOPnU?usp=sharing</t>
    </r>
    <r>
      <rPr>
        <rFont val="Calibri"/>
        <color theme="1"/>
        <sz val="11.0"/>
      </rPr>
      <t xml:space="preserve"> </t>
    </r>
  </si>
  <si>
    <t>Kementerian/Lembaga/Pemerintah Daerah memiliki Layanan Perencanaan, Penganggaran, dan Kinerja Berbasis Elektronik</t>
  </si>
  <si>
    <t>a. Kriteria huruf b telah terpenuhi dan Layanan Perencanaan, Penganggaran, dan Kinerja Berbasis Elektronik telah dilakukan perbaikan berdasarkan hasil reviu dan evaluasi terhadap perubahan lingkungan, peraturan perundang-undangan, teknologi atau kebutuhan Instansi Pusat/Pemerintah Daerah
b. Kriteria huruf c telah terpenuhi dan Layanan Perencanaan, Penganggaran, dan Kinerja Berbasis Elektronik memberikan layanan kolaborasi dengan layanan elektronik lain, misalnya layanan penganggaran berbasis elektronik, layanan keuangan berbasis elektronik, layanan pengadaan berbasis elektronik, layanan perencanaan, penganggaran, dan kinerja Berbasis Elektronik Instansi Pusat/Pemerintah Daerah lain, dan/atau layanan SPBE Instansi Pusat/Pemerintah Daerah lain
c. Kriteria huruf d telah terpenuhi dan Layanan Perencanaan, Penganggaran, dan Kinerja Berbasis Elektronik memberikan layanan transaksi kepada pengguna terkait perencanaan, penganggaran, dan kinerja kegiatan pemerintah seperti transaksi basis data, validasi data, mekanisme persetujuan, dan analisis data
d. Kriteria huruf e telah terpenuhi dan Layanan Perencanan, Penganggaran, dan Kinerja Berbasis Elektronik memberikan layanan interaksi terkait perencanaan, penganggaran, dan kinerja kegiatan pemerintah seperti pencarian informasi, pengunggahan dokumen perencanaan, dan pengunduhan dokumen perencanaan
e. Layanan Perencanan, Penganggaran, dan Kinerja Berbasis Elektronik hanya memberikan layanan informasi terkait perencanaan, penganggaran, dan kinerja kegiatan pemerintah</t>
  </si>
  <si>
    <t>- Pemerintah Kota Balikpapan telah menggunakan aplikasi SIPD dari Kemendagri yang telah mengintegrasikan antara perencanaan, penganggaran, pengelolaan keuangan daerah, dan data pembangunan. Aplikasi SIPD untuk perencanaan telah dapat menampung aspirasi masyarakat dan pokir dan menyelaraskannya ke dalam kegiatan di tiap Perangkat Daerah yang terkait. 
Dari tingkat Pusat, data SIPD di daerah dapat disatukan untuk dikelola serta dilakukan monitoring dan evaluasi secara terpusat (lampiran 1.4_SPBE_g_screenshoot_SIPD.pdf).
- SIPD juga telah dibangun dengan menyesuaikan dengan aturan terakhir,yaitu Peraturan Kementerian Dalam Negeri (Permendagri) Nomor 90 Tahun 2019 tentang Klasifikasi, Kodefikasi, Dan Nomenklatur Perencanaan Pembangunan Dan Keuangan Daerah dan Permendagri Nomor 70 Tahun 2019 Tentang Sistem Informasi Pemerintahan Daerah dan aturan penganggaranPP 12 tahun 2019 tentang pengelolaan keuda.
- Aplikasi SIPD untuk penganggaran telah dapat digunakan untuk pengusulan anggaran sesuai hasil perencanaan sebelumnya, usulan standar harga, perhitungan Analisis Standar Biaya serta proses validasi dan persetujuan. Dari tingkat Pusat, data SIPD di daerah dapat disatukan untuk dikelola serta dilakukan monitoring dan evaluasi secara terpusat.
- Untuk akuntabilitas kinerja perangkat daerah dan Kota, Pemerintah Kota Balikpapan dan seluruh Perangkat Daerah menggunakan aplikasi esr.menpan.go.id dan  Seluruh PD telah melengkapi laporan dan dokumen yang diminta pada aplikasi e-sakip reviu tersebut. Selain e-sakip reviu dari kemenpan, Kota Balikpapan telah menggunakan aplikasi e-Sakip (sakip.balikpapan.go.id) yang digunakan untuk membuat pengawasan kinerja mulai dari indikator utama dan serapan anggaran yang diisi oleh seluruh PD (lampiran 1.4_SPBE_g_screenshoot_AkuntabilitasKinerja.pdf).</t>
  </si>
  <si>
    <r>
      <rPr>
        <rFont val="Calibri"/>
        <color theme="1"/>
        <sz val="11.0"/>
      </rPr>
      <t xml:space="preserve">1.4_SPBE_g_screenshoot_SIPD.pdf 
1.4_SPBE_g_screenshoot_AkuntabilitasKinerja.pdf
</t>
    </r>
    <r>
      <rPr>
        <rFont val="Calibri"/>
        <color rgb="FF1155CC"/>
        <sz val="11.0"/>
        <u/>
      </rPr>
      <t>https://drive.google.com/drive/folders/1yXATzYHB4wrr6T1lW6dM3b4PhW4KVK2i?usp=sharing</t>
    </r>
    <r>
      <rPr>
        <rFont val="Calibri"/>
        <color theme="1"/>
        <sz val="11.0"/>
      </rPr>
      <t xml:space="preserve"> </t>
    </r>
  </si>
  <si>
    <t>Kementerian/Lembaga/Pemerintah Daerah memiliki Layanan Publik Berbasis Elektronik</t>
  </si>
  <si>
    <t>a. Kriteria huruf b telah terpenuhi dan Layanan Publik Berbasis Elektronik telah dilakukan perbaikan berdasarkan hasil reviu dan evaluasi terhadap perubahan lingkungan, peraturan perundang-undangan, teknologi dan kebutuhan Instansi Pusat/Pemerintah Daerah
b. Kriteria huruf c telah terpenuhi dan Layanan Publik Berbasis Elektronik memberikan layanan kolaborasi dengan layanan elektronik lain, misalnya  Layanan Publik Sektoral Berbasis Elektronik Instansi Pusat/Pemerintah Daerah lain, dan/atau layanan SPBE Instansi Pusat/Pemerintah Daerah lain
c. Kriteria huruf d telah terpenuhi dan Layanan Publik Berbasis Elektronik memberikan layanan transaksi kepada pengguna terkait Publik Sektoral kegiatan pemerintah seperti transaksi basis data, validasi data, mekanisme persetujuan, dan analisis data
d. Kriteria huruf e telah terpenuhi dan Layanan Publik Berbasis Elektronik memberikan layanan interaksi terkait Publik Sektoral kegiatan pemerintah seperti pencarian informasi, pengunggahan dokumen Publik Sektoral, dan pengunduhan dokumen Publik Sektoral
e. Layanan Publik Berbasis Elektronik hanya memberikan layanan informasi terkait Publik Sektoral kegiatan pemerintah</t>
  </si>
  <si>
    <t>- Saat ini Kota Balikpapan dalam memberikan pelayanan publik telah menggunakan kurang lebih 76 aplikasi yang bersifat online (lampiran 1.4_SPBE_h_Aplikasi_Pendukung_Layanan_Publik.pdf).
- Untuk mendukung layanan pengaduan pelayanan publk, Pemerintah Kota Balikpapan telah menggunakan aplikasi LAPOR! dari Kemenpan-RB dan telah diikuti oleh seluruh PD dan BUMD PDAM Tirta Manggar sesuai SK Tim LAPOR. (lampiran 1.4_SPBE_h_Screenshoot_LAPORAkunKotaBalikpapan.pdf) 
- Untuk aplikasi pendukung layanan publik yang memerlukan data penduduk, saat ini sudah ada 19 aplikasi telah terintegrasi dengan data kependudukan dari Disdukcapil Kota Balikpapan. Contoh aplikasi pelayanan publik yang krusial yang telah terintegrasi dengan data penduduk adalah aplikasi Vaksinasi Covid-19 (vaksinasi.balikpapan.go.id) dan aplikasi Beasiswa untuk Penduduk Balikpapan (beasiswa.balikpapan.go.id). (lampiran 1.4_SPBE_h_Aplikasi_Terhubung_DataPenduduk.pdf)
- Dan beberapa aplikasi telah terintegrasi antar Perangkat Daerah/Proses Bisnis contohnya adalah antara Aplikasi Perizinan (SiCantik) dengan Aplikasi Pendapatan (SIMPAD) dimana dalam proses bisnis penerbitan izin dapat verifikasi apakah pemohon telah menunaikan pajak daerah yang menjadi kewajibannya, dan dalam proses bisnis penerimaan pembayaran reklame atau PBB dapat dilihat data izin yang diajukan di dinas perizinan. (lampiran 1.4_SPBE_h_Screenshoot_Integrasi_AplikasiPerizinandanPendapatan.pdf)
- Untuk layanan Publik teintegrasi, sedang dilakukan pengadaan apikasi portal masyarakat yang saat  ini sedang dalam tahap lelang. (lampiran 1.4_SPBE_h_Screeshoot_pengadaan_PortalLayananPublik.pdf)</t>
  </si>
  <si>
    <r>
      <rPr>
        <rFont val="Calibri"/>
        <color theme="1"/>
        <sz val="11.0"/>
      </rPr>
      <t xml:space="preserve">1.4_SPBE_h_Aplikasi_Pendukung_Layanan_Publik.pdf
1.4_SPBE_h_Screenshoot_LAPORAkunKotaBalikpapan.pdf 
1.4_SPBE_h_Aplikasi_Terhubung_DataPenduduk.pdf 
1.4_SPBE_h_Screenshoot_Integrasi_AplikasiPerizinandanPendapatan.pdf 
1.4_SPBE_h_Screeshoot_pengadaan_PortalLayananPublik.pdf
1.4_SPBE_h_Screenshoot_Aplikasi_ArsipdanTNDE.pdf
</t>
    </r>
    <r>
      <rPr>
        <rFont val="Calibri"/>
        <color rgb="FF1155CC"/>
        <sz val="11.0"/>
        <u/>
      </rPr>
      <t>https://drive.google.com/drive/folders/1SqIo24Rc0dKDHGB0zfXIUba6nhLs4u92?usp=sharing</t>
    </r>
    <r>
      <rPr>
        <rFont val="Calibri"/>
        <color theme="1"/>
        <sz val="11.0"/>
      </rPr>
      <t xml:space="preserve"> </t>
    </r>
  </si>
  <si>
    <t>Keterbukaan Informasi publik</t>
  </si>
  <si>
    <t>Adanya kebijakan pimpinan tentang keterbukaan informasi publik</t>
  </si>
  <si>
    <t>Ya, apabila telah ada kebijakan pimpinan tentang keterbukaan informasi publik</t>
  </si>
  <si>
    <t>Keputusan Wali Kota Balikpapan Nomor 188.45-122/2019 Tentang Pejabat Pengelola Layanan Informasi dan Dokumentasi Pemerintah Kota Balikpapan. Surat Keputusan Wali Kota Balikpapan tentang Daftar Informasi Publik yang dikecualikan Tahun 2020</t>
  </si>
  <si>
    <r>
      <rPr>
        <rFont val="Calibri"/>
        <color rgb="FF000000"/>
        <sz val="11.0"/>
      </rPr>
      <t xml:space="preserve">SK Wali Kota Balikpapan nomor188.45-122/2019 tentang PPID, SK Wali Kota Balikpapan Nomor 188.45-237/2020 tentang Daftar Informasi Publik yang dikecualikan. SK PPID Utama Tentang Daftar Informasi Publik
</t>
    </r>
    <r>
      <rPr>
        <rFont val="Calibri"/>
        <color rgb="FF1155CC"/>
        <sz val="11.0"/>
        <u/>
      </rPr>
      <t>https://drive.google.com/drive/folders/1vgSuHjNUHkbciQ8fBtyXcht4OWMdQZ9r?usp=sharing</t>
    </r>
    <r>
      <rPr>
        <rFont val="Calibri"/>
        <color rgb="FF000000"/>
        <sz val="11.0"/>
      </rPr>
      <t xml:space="preserve"> </t>
    </r>
  </si>
  <si>
    <t>Melakukan monitoring dan evaluasi pelaksanaan kebijakan keterbukaan informasi publik</t>
  </si>
  <si>
    <t>a. Monitoring dan evaluasi pelaksanaan kebijakan keterbukaan informasi publik dilakukan secara berkala
b. Monitoring dan evaluasi pelaksanaan kebijakan keterbukaan informasi publik dilakukan  tidak berkala
c. Belum ada monitoring dan evaluasi pelaksanaan kebijakan keterbukaan informasi publik</t>
  </si>
  <si>
    <t xml:space="preserve">Monitoring dan evaluasi Keterbukaan Informasi Publik telah dilaksanakan  secara berkala yakni setiap semester ke PPID Pembantu di Pemkot Balikpapan oleh Dinas Kominfo selaku PPID Utama. </t>
  </si>
  <si>
    <r>
      <rPr>
        <rFont val="Calibri"/>
        <color rgb="FF000000"/>
        <sz val="11.0"/>
      </rPr>
      <t xml:space="preserve">Laporan Monitoring, Hasil Monev dari Komisi Informasi Pemerintah Provinsi Kaltim
</t>
    </r>
    <r>
      <rPr>
        <rFont val="Calibri"/>
        <color rgb="FF1155CC"/>
        <sz val="11.0"/>
        <u/>
      </rPr>
      <t>https://drive.google.com/drive/folders/19kTEGEEpnaQhkkKg1FtjpanaCetZ8gCY?usp=sharing</t>
    </r>
    <r>
      <rPr>
        <rFont val="Calibri"/>
        <color rgb="FF000000"/>
        <sz val="11.0"/>
      </rPr>
      <t xml:space="preserve"> 
</t>
    </r>
  </si>
  <si>
    <t>PENATAAN SISTEM MANAJEMEN SUMBER DAYA MANUSIA APARATUR</t>
  </si>
  <si>
    <t>Rencana redistribusi pegawai telah disusun dan diformalkan</t>
  </si>
  <si>
    <t>ya, apabila terdapat dokumen rencana redistribusi pegawai</t>
  </si>
  <si>
    <t xml:space="preserve">peta redistribusi </t>
  </si>
  <si>
    <t>https://drive.google.com/drive/folders/1g1OlqUsJIdodAAJLiYchoGGSOfXfrab0</t>
  </si>
  <si>
    <t>Proyeksi kebutuhan 5 tahun telah disusun dan diformalkan</t>
  </si>
  <si>
    <t>ya, apabila terdapat dokumen tentang proyeksi kebutuhan 5 tahun</t>
  </si>
  <si>
    <t>Telah disusun dokumen rencana proyeksi kebutuhan pegawai 5 tahun berdasarkan analisis kebutuhan pegawai ABK dan bezzeting</t>
  </si>
  <si>
    <r>
      <rPr>
        <rFont val="Calibri"/>
        <color theme="1"/>
        <sz val="11.0"/>
      </rPr>
      <t xml:space="preserve">Peta Jabatan Perangkat Daerah Kota Balikpapan , 
</t>
    </r>
    <r>
      <rPr>
        <rFont val="Calibri"/>
        <color rgb="FF1155CC"/>
        <sz val="11.0"/>
        <u/>
      </rPr>
      <t xml:space="preserve">https://drive.google.com/drive/folders/1h6gqpQOinhDvaHUFp4TgGzsgMUnPPQb5?usp=sharing
</t>
    </r>
  </si>
  <si>
    <t>Perhitungan formasi jabatan yang menunjang kinerja utama organisasi telah dihitung dan diformalkan</t>
  </si>
  <si>
    <t>a. Perhitungan formasi jabatan yang menunjang kinerja utama organisasi telah dihitung dan diformalkan pada seluruh unit kerja
b. Perhitungan formasi jabatan yang menunjang kinerja utama organisasi telah dihitung dan diformalkan pada sebagian besar unit kerja
c. Perhitungan formasi jabatan yang menunjang kinerja utama organisasi telah dihitung dan diformalkan pada sebagian kecil unit kerja
d. Belum dilakukan Perhitungan formasi jabatan yang menunjang kinerja utama organisasi</t>
  </si>
  <si>
    <t>Perhitungan formasi jabatan yang menunjang kinerja utama organisasi telah dihitung dan diformalkan pada seluruh  unit kerja</t>
  </si>
  <si>
    <r>
      <rPr>
        <rFont val="Calibri"/>
        <color theme="1"/>
        <sz val="11.0"/>
      </rPr>
      <t xml:space="preserve">Peta Jabatan Perangkat Daerah Kota Balikpapan 
</t>
    </r>
    <r>
      <rPr>
        <rFont val="Calibri"/>
        <color rgb="FF1155CC"/>
        <sz val="11.0"/>
        <u/>
      </rPr>
      <t xml:space="preserve">https://drive.google.com/drive/folders/1h6gqpQOinhDvaHUFp4TgGzsgMUnPPQb5?usp=sharing
</t>
    </r>
  </si>
  <si>
    <t>Perhitungan kebutuhan pegawai telah dilakukan sesuai kebutuhan organisasi</t>
  </si>
  <si>
    <t>a. Perhitungan kebutuhan pegawai telah dilakukan sesuai kebutuhan organisasi
b. Perhitungan kebutuhan pegawai telah dilakukan namun belum sesuai kebutuhan organisasi
c. Perhitungan kebutuhan pegawai belum dilakukan</t>
  </si>
  <si>
    <t>Telah disusun dokumen rencana  kebutuhan pegawai  berdasarkan analisis kebutuhan pegawai ABK dan bezeting</t>
  </si>
  <si>
    <r>
      <rPr>
        <rFont val="Calibri"/>
        <color theme="1"/>
        <sz val="11.0"/>
      </rPr>
      <t xml:space="preserve">Peta Jabatan Perangkat Daerah Kota Balikpapan 
</t>
    </r>
    <r>
      <rPr>
        <rFont val="Calibri"/>
        <color rgb="FF1155CC"/>
        <sz val="11.0"/>
        <u/>
      </rPr>
      <t xml:space="preserve">https://drive.google.com/drive/folders/1h6gqpQOinhDvaHUFp4TgGzsgMUnPPQb5?usp=sharing
</t>
    </r>
  </si>
  <si>
    <t>Pengumuman penerimaan diinformasikan secara luas kepada masyarakat</t>
  </si>
  <si>
    <t>a. Pengumuman penerimaan disebarluaskan melalui berbagai media
b. Pengumuman penerimaan diinformasikan melalui media secara terbatas
c. Pengumuman penerimaan belum disebarluaskan</t>
  </si>
  <si>
    <t>Pengumuman Penerimaan CASN TA.2021 telah diumumkan melalui media elektronik</t>
  </si>
  <si>
    <r>
      <rPr>
        <rFont val="Calibri"/>
        <color theme="1"/>
        <sz val="11.0"/>
      </rPr>
      <t xml:space="preserve">pengumuman penerimaan CASN. TA.2021 screen shoot web site. IG BKPSDM 
</t>
    </r>
    <r>
      <rPr>
        <rFont val="Calibri"/>
        <color rgb="FF1155CC"/>
        <sz val="11.0"/>
        <u/>
      </rPr>
      <t xml:space="preserve">https://drive.google.com/drive/folders/1hjQvpAuarKO6ZAmh8vqrAePW2A2e1ajm
</t>
    </r>
  </si>
  <si>
    <r>
      <rPr>
        <rFont val="Calibri"/>
        <color theme="1"/>
        <sz val="11.0"/>
      </rPr>
      <t>Pendaftaran dapat dilakukan dengan mudah, cepat dan pasti (</t>
    </r>
    <r>
      <rPr>
        <rFont val="Calibri"/>
        <i/>
        <color theme="1"/>
        <sz val="11.0"/>
      </rPr>
      <t>online</t>
    </r>
    <r>
      <rPr>
        <rFont val="Calibri"/>
        <color theme="1"/>
        <sz val="11.0"/>
      </rPr>
      <t>)</t>
    </r>
  </si>
  <si>
    <r>
      <rPr>
        <rFont val="Calibri"/>
        <color theme="1"/>
        <sz val="11.0"/>
      </rPr>
      <t xml:space="preserve">Ya, apabila pendaftaran dapat dilakukan secara </t>
    </r>
    <r>
      <rPr>
        <rFont val="Calibri"/>
        <i/>
        <color theme="1"/>
        <sz val="11.0"/>
      </rPr>
      <t>online</t>
    </r>
    <r>
      <rPr>
        <rFont val="Calibri"/>
        <color theme="1"/>
        <sz val="11.0"/>
      </rPr>
      <t xml:space="preserve"> dan dapat segera diperoleh informasi mengenai kepastian status pendaftaran.</t>
    </r>
  </si>
  <si>
    <t>Pengumuman Penerimaan CASN TA.2021 , Hasil tes dapat dilihat melalui youtube live streaming</t>
  </si>
  <si>
    <r>
      <rPr>
        <rFont val="Calibri"/>
        <color theme="1"/>
        <sz val="11.0"/>
      </rPr>
      <t xml:space="preserve">SK pengumuman Walikota Balikpapan tentang penerimaan CASN ,screen shoot web site. IG BKPSDM, youtube, 
</t>
    </r>
    <r>
      <rPr>
        <rFont val="Calibri"/>
        <color rgb="FF1155CC"/>
        <sz val="11.0"/>
        <u/>
      </rPr>
      <t xml:space="preserve">https://drive.google.com/drive/folders/1hjQvpAuarKO6ZAmh8vqrAePW2A2e1ajm
</t>
    </r>
  </si>
  <si>
    <t>Persyaratan jelas, tidak diskriminatif</t>
  </si>
  <si>
    <t>Ya, apabila terdapat kejelasan persyaratan administrasi dan kompetensi. Persyaratan memberikan kesempatan luas kepada masyarakat.</t>
  </si>
  <si>
    <r>
      <rPr>
        <rFont val="Calibri"/>
        <color theme="1"/>
        <sz val="11.0"/>
      </rPr>
      <t xml:space="preserve">SK pengumuman Walikota Balikpapan tentang penerimaan CASN, screen shoot web site. IG BKPSDM, 
</t>
    </r>
    <r>
      <rPr>
        <rFont val="Calibri"/>
        <color rgb="FF1155CC"/>
        <sz val="11.0"/>
        <u/>
      </rPr>
      <t xml:space="preserve">https://drive.google.com/drive/folders/1hjQvpAuarKO6ZAmh8vqrAePW2A2e1ajm
</t>
    </r>
  </si>
  <si>
    <t>Proses seleksi transparan, objektif, adil, akuntabel dan bebas KKN</t>
  </si>
  <si>
    <t>Ya, apabila proses seleksi jelas kriteria dan prosesnya, tidak terjadi KKN, dan dapat dipertanggungjawabkan.</t>
  </si>
  <si>
    <r>
      <rPr>
        <rFont val="Calibri"/>
        <color theme="1"/>
        <sz val="11.0"/>
      </rPr>
      <t xml:space="preserve">SK pengumuman Walikota Balikpapan tentang penerimaan CASN, screen shoot web site. IG BKPSDM, 
</t>
    </r>
    <r>
      <rPr>
        <rFont val="Calibri"/>
        <color rgb="FF1155CC"/>
        <sz val="11.0"/>
        <u/>
      </rPr>
      <t xml:space="preserve">https://drive.google.com/drive/folders/1hjQvpAuarKO6ZAmh8vqrAePW2A2e1ajm
</t>
    </r>
  </si>
  <si>
    <t>Pengumuman hasil seleksi diinformasikan secara terbuka</t>
  </si>
  <si>
    <t>Ya, apabila Pengumuman hasil seleksi dapat diakses oleh publik dengan mudah</t>
  </si>
  <si>
    <t>Pengumuman hasil seleksi Penerimaan CASN TA.2021 telah diumumkan melalui media elektronik</t>
  </si>
  <si>
    <r>
      <rPr>
        <rFont val="Calibri"/>
        <color theme="1"/>
        <sz val="11.0"/>
      </rPr>
      <t xml:space="preserve">SK pengumuman Walikota Balikpapan tentang penerimaan CASN, screen shoot web site. IG BKPSDM, 
</t>
    </r>
    <r>
      <rPr>
        <rFont val="Calibri"/>
        <color rgb="FF1155CC"/>
        <sz val="11.0"/>
        <u/>
      </rPr>
      <t xml:space="preserve">https://drive.google.com/drive/folders/1hjQvpAuarKO6ZAmh8vqrAePW2A2e1ajm
</t>
    </r>
  </si>
  <si>
    <t>Telah ada standar kompetensi jabatan</t>
  </si>
  <si>
    <t>Ya, apabila terdapat kebijakan tentang kompetensi jabatan</t>
  </si>
  <si>
    <t>Standar kompetensi Jabatan (SKJ) di lingkungan Pemerintah Kota Balikpapan telah disusun menjadi Keputusan Wali Kota Balikpapan Nomor 188.45-81/2021 tentang Standar Kompetensi Jabatan Pimpinan Tinggi. Sedangkan Standar Kompetensi Jabatan (SKJ) untuk  Jabatan Administrator dan Jabatan Pengawas masih diproses.</t>
  </si>
  <si>
    <r>
      <rPr>
        <rFont val="Calibri"/>
        <color theme="1"/>
        <sz val="11.0"/>
      </rPr>
      <t xml:space="preserve">Keputusan Wali Kota Balikpapan Nomor 188.45-81/2021 tentang Standar Kompetensi Jabatan Pimpinan Tinggi dan draf SKJ jabatan administrasi dan jabatan pengawas
</t>
    </r>
    <r>
      <rPr>
        <rFont val="Calibri"/>
        <color rgb="FF1155CC"/>
        <sz val="11.0"/>
        <u/>
      </rPr>
      <t>https://drive.google.com/drive/folders/1fUAfuMz51xc_8X3UEDnf_ZZnDUykTL1k?usp=sharing</t>
    </r>
    <r>
      <rPr>
        <rFont val="Calibri"/>
        <color theme="1"/>
        <sz val="11.0"/>
      </rPr>
      <t xml:space="preserve"> </t>
    </r>
  </si>
  <si>
    <r>
      <rPr>
        <rFont val="Calibri"/>
        <color theme="1"/>
        <sz val="11.0"/>
      </rPr>
      <t xml:space="preserve">Telah dilakukan </t>
    </r>
    <r>
      <rPr>
        <rFont val="Calibri"/>
        <i/>
        <color theme="1"/>
        <sz val="11.0"/>
      </rPr>
      <t>asessment</t>
    </r>
    <r>
      <rPr>
        <rFont val="Calibri"/>
        <color theme="1"/>
        <sz val="11.0"/>
      </rPr>
      <t xml:space="preserve"> pegawai</t>
    </r>
  </si>
  <si>
    <t>a. Telah dilakukan asessment kepada seluruh pegawai
b. Telah dilakukan asessment kepada sebagian besar pegawai
c. Telah dilakukan asessment kepada sebagian kecil pegawai 
d. Belum dilakukan assessment pegawai</t>
  </si>
  <si>
    <t>telah dilakukan assesment ke pejabat eselon II, III, IV dan sebagian pelaksana/jabatan fungsional</t>
  </si>
  <si>
    <r>
      <rPr>
        <rFont val="Calibri"/>
        <color theme="1"/>
        <sz val="11.0"/>
      </rPr>
      <t xml:space="preserve">laporan aasesment 
</t>
    </r>
    <r>
      <rPr>
        <rFont val="Calibri"/>
        <color rgb="FF1155CC"/>
        <sz val="11.0"/>
        <u/>
      </rPr>
      <t xml:space="preserve">https://drive.google.com/drive/folders/1jCyRqjdApaPz_lUkoTaOsiRzxHmaZY6_
</t>
    </r>
  </si>
  <si>
    <t>Telah disusun rencana pengembangan kompetensi dengan dukungan anggaran yang mencukupi</t>
  </si>
  <si>
    <t>a. Telah disusun rencana pengembangan kompetensi seluruh pegawai dengan dukungan anggaran yang mencukupi 
b. Telah disusun rencana pengembangan kompetensi sebagian besar pegawai dengan dukungan anggaran yang mencukupi
c. Telah disusun rencana pengembangan kompetensi sebagian kecil pegawai dengan dukungan anggaran yang mencukupi
d. Belum ada rencana pengembangan kompetensi pegawai</t>
  </si>
  <si>
    <t>telah disusun dokumen analisis kesenjangan dan analisis  kebutuhan diklat dan dukungan anggaran pada DPA dan dilakukan bertahap disetiap tahunnya</t>
  </si>
  <si>
    <r>
      <rPr>
        <rFont val="Calibri"/>
        <color theme="1"/>
        <sz val="11.0"/>
      </rPr>
      <t xml:space="preserve">analisis kebutuhan diklat, analisis kesenjangan renja dan softfile DPA , rekapitulasi peserta tugas belajar dan izin belajar 
</t>
    </r>
    <r>
      <rPr>
        <rFont val="Calibri"/>
        <color rgb="FF1155CC"/>
        <sz val="11.0"/>
        <u/>
      </rPr>
      <t>https://drive.google.com/drive/folders/1GZy9W7AJLWTPX8NTtr46X4FTqnSxXyIs</t>
    </r>
    <r>
      <rPr>
        <rFont val="Calibri"/>
        <color theme="1"/>
        <sz val="11.0"/>
      </rPr>
      <t xml:space="preserve"> 
</t>
    </r>
  </si>
  <si>
    <t>Telah dilakukan pengembangan pegawai berbasis kompetensi sesuai dengan rencana  dan kebutuhan pengembangan kompetensi</t>
  </si>
  <si>
    <t>a. Telah dilakukan pengembangan berbasis kompetensi kepada seluruh pegawai sesuai dengan rencana  dan kebutuhan pengembangan kompetensi 
b. Telah dilakukan pengembangan berbasis kompetensi kepada sebagian besar pegawai sesuai dengan rencana  dan kebutuhan pengembangan kompetensi 
c. Telah dilakukan pengembangan berbasis kompetensi kepada sebagian kecil pegawai sesuai dengan rencana  dan kebutuhan pengembangan kompetensi  
d. Belum ada pengembangan pegawai berbasis kompetensi</t>
  </si>
  <si>
    <t>telah dilakukan pengebangan kompetensi sesuai rencana kebutuhan pengembaangan kompetensi namun belum seluruh pegawai dan dilaksanakan secara bertahap</t>
  </si>
  <si>
    <r>
      <rPr>
        <rFont val="Calibri"/>
        <color theme="1"/>
        <sz val="11.0"/>
      </rPr>
      <t xml:space="preserve">daftar peserta pengembangan kompetensi, dokumentasi pelaksanaan pelatihan 
</t>
    </r>
    <r>
      <rPr>
        <rFont val="Calibri"/>
        <color rgb="FF1155CC"/>
        <sz val="11.0"/>
        <u/>
      </rPr>
      <t xml:space="preserve">https://drive.google.com/drive/folders/195oGKLzPegIGiHF9fX2nZgHbh0pGOAX9
</t>
    </r>
  </si>
  <si>
    <t>Telah dilakukan monitoring dan evaluasi pengembangan pegawai berbasis kompetensi secara berkala</t>
  </si>
  <si>
    <t>a. Telah dilakukan monitoring dan evaluasi pengembangan pegawai berbasis kompetensi secara berkala
b. Telah dilakukan monitoring dan evaluasi pengembangan pegawai berbasis kompetensi secara tidak berkala
c. Belum ada monitoring dan evaluasi pengembangan pegawai berbasis kompetensi</t>
  </si>
  <si>
    <t>telah disusun dokumen  evaluasi pasca diklat dan laporan pegembangan PNS Tugas belajar</t>
  </si>
  <si>
    <r>
      <rPr>
        <rFont val="Calibri"/>
        <color theme="1"/>
        <sz val="11.0"/>
      </rPr>
      <t xml:space="preserve">dokumen evaluasi pasca diklat dan laporang pengembangan tugas belajar 
</t>
    </r>
    <r>
      <rPr>
        <rFont val="Calibri"/>
        <color rgb="FF1155CC"/>
        <sz val="11.0"/>
        <u/>
      </rPr>
      <t xml:space="preserve">https://drive.google.com/drive/folders/1DdsoRjKpQaGJIzKllU2gkloSPk8tB6ih
</t>
    </r>
  </si>
  <si>
    <t>Kebijakan promosi terbuka telah ditetapkan</t>
  </si>
  <si>
    <t>ya, apabila terdapat kebijakan tentang promosi terbuka dan telah ditetapkan</t>
  </si>
  <si>
    <t>terdapat Peraturan walikota terkait seleksi promosi terbuka</t>
  </si>
  <si>
    <r>
      <rPr>
        <rFont val="Calibri"/>
        <color theme="1"/>
        <sz val="11.0"/>
      </rPr>
      <t xml:space="preserve">Peraturan Walikota Nomor 10 Tahun 2017 
</t>
    </r>
    <r>
      <rPr>
        <rFont val="Calibri"/>
        <color rgb="FF1155CC"/>
        <sz val="11.0"/>
        <u/>
      </rPr>
      <t xml:space="preserve">https://drive.google.com/drive/folders/1hZ3MpZAygDNUZ5_DQMaBk8AlFsYBSSig
</t>
    </r>
  </si>
  <si>
    <t>Promosi terbuka pengisian jabatan pimpinan tinggi telah dilaksanakan</t>
  </si>
  <si>
    <t>a. Pengisian jabatan pimpinan tinggi (utama, madya dan pratama) telah dilakukan melalui promosi terbuka secara nasional
b. Pengisian jabatan pimpinan tinggi (utama, madya dan pratama) telah dilakukan melalui promosi terbuka secara terbatas
c. Promosi terbuka jabatan pimpinan tinggi terbatas pada posisi jabatan pimpinan tinggi pratama 
d. Belum ada promosi terbuka jabatan pimpinan tinggi</t>
  </si>
  <si>
    <t xml:space="preserve">promosi terbuka baru dilaksanakan pada posisi jabatan pimpinan tinggi pratama </t>
  </si>
  <si>
    <r>
      <rPr>
        <rFont val="Calibri"/>
        <color theme="1"/>
        <sz val="11.0"/>
      </rPr>
      <t xml:space="preserve">pengumuman seleksi terbuka 
</t>
    </r>
    <r>
      <rPr>
        <rFont val="Calibri"/>
        <color rgb="FF1155CC"/>
        <sz val="11.0"/>
        <u/>
      </rPr>
      <t xml:space="preserve">https://drive.google.com/drive/folders/1hZ3MpZAygDNUZ5_DQMaBk8AlFsYBSSig
</t>
    </r>
  </si>
  <si>
    <t>Promosi terbuka dilakukan secara kompetitif dan obyektif</t>
  </si>
  <si>
    <t>Ya, apabila pelaksanaan promosi dilakukan dengan cara kompetitif dan penilaian dilakukan secara obyektif</t>
  </si>
  <si>
    <t>pelaksanaan promosi terbuka dilakukan dengan seleksi administrasi, assesment, penulisan makalahan , presentasi dan wawancara</t>
  </si>
  <si>
    <r>
      <rPr>
        <rFont val="Calibri"/>
        <color theme="1"/>
        <sz val="11.0"/>
      </rPr>
      <t xml:space="preserve">laporan seleksi promosi terbuka 
</t>
    </r>
    <r>
      <rPr>
        <rFont val="Calibri"/>
        <color rgb="FF1155CC"/>
        <sz val="11.0"/>
        <u/>
      </rPr>
      <t xml:space="preserve">https://drive.google.com/drive/folders/1hZ3MpZAygDNUZ5_DQMaBk8AlFsYBSSig
</t>
    </r>
  </si>
  <si>
    <t>Promosi terbuka dilakukan oleh panitia seleksi yang independen</t>
  </si>
  <si>
    <t>Ya, apabila telah ditetapkan susunan panitia seleksi yang berasal dari pihak-pihak independen</t>
  </si>
  <si>
    <t>terdapat tim panitia seleksi terbuka</t>
  </si>
  <si>
    <r>
      <rPr>
        <rFont val="Calibri"/>
        <color theme="1"/>
        <sz val="11.0"/>
      </rPr>
      <t xml:space="preserve">SK Tim Panitia seleksi terbuka
 </t>
    </r>
    <r>
      <rPr>
        <rFont val="Calibri"/>
        <color rgb="FF1155CC"/>
        <sz val="11.0"/>
        <u/>
      </rPr>
      <t xml:space="preserve">https://drive.google.com/drive/folders/1hZ3MpZAygDNUZ5_DQMaBk8AlFsYBSSig
</t>
    </r>
  </si>
  <si>
    <t>Hasil setiap tahapan seleksi diumumkan secara terbuka</t>
  </si>
  <si>
    <t>Ya, apabila tahapan diumumkan secara terbuka melalui media IT seperti website panitia seleksi dsb</t>
  </si>
  <si>
    <t>hasil seleksi diumumkan melalui Web site pemerintah kota balikpapan dan BKPSDM</t>
  </si>
  <si>
    <t>Sreen shoot web site</t>
  </si>
  <si>
    <t>Capaian kinerja individu telah dijadikan dasar untuk pemberian tunjangan kinerja</t>
  </si>
  <si>
    <t>a. Seluruh capaian kinerja individu telah dijadikan dasar untuk pemberian tunjangan kinerja
b. Sebagian besar capaian kinerja individu telah dijadikan dasar untuk pemberian tunjangan kinerja
c. Sebagian kecil capaian kinerja individu telah dijadikan dasar untuk pemberian tunjangan kinerja
d. Capaian kinerja individu belum dijadikan dasar untuk pemberian tunjangan kinerja</t>
  </si>
  <si>
    <r>
      <rPr>
        <rFont val="Calibri"/>
        <color theme="1"/>
        <sz val="11.0"/>
      </rPr>
      <t xml:space="preserve">Hasil penilaian kinerja individu telah dijadikan dasar untuk pemberian tunjangan kinerja sebagaimana Peraturan Wali Kota Balikpapan No. 4 Tahun 2020 tentang Pemberian Tambahan Penghasilan kepada Pegawai Negeri Sipil. Pemberian tunjangan kinerja ini didasarkan pada hasil capaian aktivitas pada aplikasi </t>
    </r>
    <r>
      <rPr>
        <rFont val="Calibri"/>
        <color rgb="FF1155CC"/>
        <sz val="11.0"/>
        <u/>
      </rPr>
      <t>ekinerja.balikpapan.go.id</t>
    </r>
  </si>
  <si>
    <r>
      <rPr>
        <rFont val="Calibri"/>
        <color rgb="FF000000"/>
        <sz val="11.0"/>
      </rPr>
      <t xml:space="preserve">Peraturan Wali Kota Balikpapan No. 4 Tahun 2020 tentang Pemberian Tambahan Penghasilan kepada Pegawai Negeri Sipil
</t>
    </r>
    <r>
      <rPr>
        <rFont val="Calibri"/>
        <color rgb="FF1155CC"/>
        <sz val="11.0"/>
        <u/>
      </rPr>
      <t>https://drive.google.com/open?id=18uKXBrM4pW5-bZLWXU5jQMJxpb35PuEa&amp;authuser=pmprbbpn2021%40gmail.com&amp;usp=drive_fs</t>
    </r>
    <r>
      <rPr>
        <rFont val="Calibri"/>
        <color rgb="FF000000"/>
        <sz val="11.0"/>
      </rPr>
      <t xml:space="preserve"> 
</t>
    </r>
  </si>
  <si>
    <t>Ukuran kinerja individu telah memiliki kesesuaian dengan indikator kinerja individu level diatasnya</t>
  </si>
  <si>
    <t>a. Seluruh pegawai telah memiliki ukuran kinerja individu yang sesuai dengan indikator kinerja individu diatasnya
b. Sebagian besar pegawai telah memiliki ukuran kinerja individu yang sesuai dengan indikator kinerja individu diatasnya
c. Sebagian kecil pegawai telah memiliki ukuran kinerja individu yang sesuai dengan indikator kinerja individu diatasnya
d. Seluruh pegawai belum memiliki ukuran kinerja individu yang sesuai dengan indikator kinerja individu diatasnya</t>
  </si>
  <si>
    <t xml:space="preserve">Seluruh ukuran kinerja individu sesuai dengan indikator kinerja individu level diatasnya karena penyusunan SKP sudah menggunakan Permenpan Nomor 8 Tahun 2021  </t>
  </si>
  <si>
    <r>
      <rPr>
        <rFont val="Calibri"/>
        <color theme="1"/>
        <sz val="11.0"/>
      </rPr>
      <t>SK IKU dan IKI Perangkat Daerah 2021, Perjanjian Kinerja Perangkat Daerah 2021, Sampling SKP 2021 seluruh pegawai di Perangkat Daerah</t>
    </r>
    <r>
      <rPr>
        <rFont val="Calibri"/>
        <color rgb="FFFF0000"/>
        <sz val="11.0"/>
      </rPr>
      <t xml:space="preserve">
</t>
    </r>
    <r>
      <rPr>
        <rFont val="Calibri"/>
        <color rgb="FF1155CC"/>
        <sz val="11.0"/>
        <u/>
      </rPr>
      <t>https://drive.google.com/open?id=18zs_QwFwKulzdLSNjIGuhGIOPtYoXCQH&amp;authuser=pmprbbpn2021%40gmail.com&amp;usp=drive_fs</t>
    </r>
    <r>
      <rPr>
        <rFont val="Calibri"/>
        <color rgb="FFFF0000"/>
        <sz val="11.0"/>
      </rPr>
      <t xml:space="preserve"> </t>
    </r>
  </si>
  <si>
    <t>Pengukuran kinerja individu dilakukan secara periodik</t>
  </si>
  <si>
    <t>a. Pengukuran kinerja individu dilakukan secara bulanan
b. Pengukuran kinerja individu dilakukan secara triwulanan
c. Pengukuran kinerja individu dilakukan secara semesteran
d. Pengukuran kinerja individu dilakukan secara tahunan
e. Pengukuran kinerja individu belum dilakukan</t>
  </si>
  <si>
    <t>Pengukuran kinerja individu dilakukan secara triwulanan</t>
  </si>
  <si>
    <r>
      <rPr>
        <rFont val="Calibri"/>
        <color theme="1"/>
        <sz val="11.0"/>
      </rPr>
      <t>Sampling Pengukuran Kinerja Perangkat Daerah Tahun 2021, Sampling  SKP 2021 seluruh pegawai di Perangkat Daerah Tahun 2021</t>
    </r>
    <r>
      <rPr>
        <rFont val="Calibri"/>
        <color rgb="FFFF0000"/>
        <sz val="11.0"/>
      </rPr>
      <t xml:space="preserve">
</t>
    </r>
    <r>
      <rPr>
        <rFont val="Calibri"/>
        <color rgb="FF1155CC"/>
        <sz val="11.0"/>
        <u/>
      </rPr>
      <t>https://drive.google.com/open?id=192Hp8WylcYt0ymUXQX3xPUJPKTJBE6In&amp;authuser=pmprbbpn2021%40gmail.com&amp;usp=drive_fs</t>
    </r>
    <r>
      <rPr>
        <rFont val="Calibri"/>
        <color rgb="FFFF0000"/>
        <sz val="11.0"/>
      </rPr>
      <t xml:space="preserve"> </t>
    </r>
  </si>
  <si>
    <t>Telah dilakukan monitoring dan evaluasi atas pencapaian kinerja individu.</t>
  </si>
  <si>
    <t xml:space="preserve">a. Telah dilakukan monev atas pencapaian kinerja individu secara bulanan
b. Telah dilakukan monev atas pencapaian kinerja individu secara triwulanan
c. Telah dilakukan monev atas pencapaian kinerja individu secara semesteran
d. Telah dilakukan monev atas pencapaian kinerja individu secara tahunan
e. Belum  dilakukan monev atas pencapaian kinerja </t>
  </si>
  <si>
    <t>Telah dilakukan monev atas pencapaian kinerja individu secara triwulanan</t>
  </si>
  <si>
    <r>
      <rPr>
        <rFont val="Calibri"/>
        <color theme="1"/>
        <sz val="11.0"/>
      </rPr>
      <t xml:space="preserve">Monev IKU Perangkat Daerah Tahun 2021, Pengukuran Kinerja Perangkat Daerah Tahun 2021, screenshot Capaian Kinerja di aplikasi </t>
    </r>
    <r>
      <rPr>
        <rFont val="Calibri"/>
        <color theme="1"/>
        <sz val="11.0"/>
        <u/>
      </rPr>
      <t>esakip.balikpapan.go.id</t>
    </r>
    <r>
      <rPr>
        <rFont val="Calibri"/>
        <color theme="1"/>
        <sz val="11.0"/>
      </rPr>
      <t xml:space="preserve">
</t>
    </r>
    <r>
      <rPr>
        <rFont val="Calibri"/>
        <color rgb="FFFF0000"/>
        <sz val="11.0"/>
      </rPr>
      <t xml:space="preserve">
</t>
    </r>
    <r>
      <rPr>
        <rFont val="Calibri"/>
        <color rgb="FF1155CC"/>
        <sz val="11.0"/>
        <u/>
      </rPr>
      <t>https://drive.google.com/open?id=192tpjyB-RtN7WfqUfv3SkLFYgv_wBtrc&amp;authuser=pmprbbpn2021%40gmail.com&amp;usp=drive_fs</t>
    </r>
    <r>
      <rPr>
        <rFont val="Calibri"/>
        <color theme="1"/>
        <sz val="11.0"/>
      </rPr>
      <t xml:space="preserve"> </t>
    </r>
  </si>
  <si>
    <t>Hasil penilaian kinerja individu telah dijadikan dasar untuk pengembangan karir individu/pemberian penghargaan dan sanksi lainnya</t>
  </si>
  <si>
    <t>a. Hasil penilaian kinerja individu telah dijadikan dasar untuk pengembangan karir individu/pemberian penghargaan dan sanksi lainnya terhadap seluruh pegawai
b. Hasil penilaian kinerja individu telah dijadikan dasar untuk pengembangan karir individu/pemberian penghargaan dan sanksi lainnya terhadap sebagian besar pegawai
c. Hasil penilaian kinerja individu telah dijadikan dasar untuk pengembangan karir individu/pemberian penghargaan dan sanksi lainnya terhadap sebagian kecil pegawai 
d. Hasil penilaian kinerja individu belum dijadikan dasar untuk pengembangan karir individu/pemberian penghargaan dan sanksi lainnya terhadap seluruh pegawai</t>
  </si>
  <si>
    <t>penilaian kinerja yang tertuang dalam SKP dijadikan dasar variabel penentuan peserta pendidikan dan pelatihan kepeminpinan; dilampirkan sebagai syarat tugas belajar dan kenaikan pangkat</t>
  </si>
  <si>
    <r>
      <rPr>
        <rFont val="Calibri"/>
        <color theme="1"/>
        <sz val="11.0"/>
      </rPr>
      <t>Sampling SKP 2021 seluruh pegawai di Perangkat Daerah</t>
    </r>
    <r>
      <rPr>
        <rFont val="Calibri"/>
        <color rgb="FFFF0000"/>
        <sz val="11.0"/>
      </rPr>
      <t xml:space="preserve">
</t>
    </r>
    <r>
      <rPr>
        <rFont val="Calibri"/>
        <color rgb="FF1155CC"/>
        <sz val="11.0"/>
        <u/>
      </rPr>
      <t>https://drive.google.com/open?id=194AlxjazcvnjLVxjoVoqv4FpbrbBlfru&amp;authuser=pmprbbpn2021%40gmail.com&amp;usp=drive_fs</t>
    </r>
    <r>
      <rPr>
        <rFont val="Calibri"/>
        <color rgb="FFFF0000"/>
        <sz val="11.0"/>
      </rPr>
      <t xml:space="preserve"> </t>
    </r>
  </si>
  <si>
    <t xml:space="preserve"> Aturan disiplin/kode etik/kode perilaku instansi telah ditetapkan</t>
  </si>
  <si>
    <t>ya, apabila terdapat kebijakan tentang disiplin/kode etik/kode perilaku</t>
  </si>
  <si>
    <t>Terdapat Perwali Kota Balikpapan nomor 5 tahun 2019, Perwal 25 Tahun 2020, telah di bentuk tim kode etik pegawai</t>
  </si>
  <si>
    <r>
      <rPr>
        <rFont val="Calibri"/>
        <color theme="1"/>
        <sz val="11.0"/>
      </rPr>
      <t xml:space="preserve">Terdapat Perwali Kota Balikpapan nomor 5 tahun 2019, Perwal 25 Tahun 2020, telah di bentuk tim kode etik pegawai
</t>
    </r>
    <r>
      <rPr>
        <rFont val="Calibri"/>
        <color rgb="FF1155CC"/>
        <sz val="11.0"/>
        <u/>
      </rPr>
      <t>https://drive.google.com/drive/folders/1lspU9xo_-1iZ5dsD7da7_O2WX620E3vd?usp=sharing</t>
    </r>
    <r>
      <rPr>
        <rFont val="Calibri"/>
        <color theme="1"/>
        <sz val="11.0"/>
      </rPr>
      <t xml:space="preserve"> </t>
    </r>
    <r>
      <rPr>
        <rFont val="Calibri"/>
        <color rgb="FF1155CC"/>
        <sz val="11.0"/>
        <u/>
      </rPr>
      <t xml:space="preserve">
</t>
    </r>
  </si>
  <si>
    <t>Adanya monitoring dan evaluasi atas pelaksanaan aturan disiplin/kode etik/kode perilaku instansi</t>
  </si>
  <si>
    <t xml:space="preserve">a. Adanya monev atas pelaksanaan aturan disiplin/kode etik/kode perilaku instansi secara berkala
b. Adanya monev atas pelaksanaan aturan disiplin/kode etik/kode perilaku instansi tidak berkala
c. Belum ada monev atas pelaksanaan aturan disiplin/kode etik/kode perilaku instansi </t>
  </si>
  <si>
    <t>Telah dibentuk Tim pembinaan dan pertimbangan hukuman disiplin;  Kegiatan monev absensi pegawai, pembinaan ke perangkat daerah yang terindikasi pegawainya melakukan pelanggaran disiplin</t>
  </si>
  <si>
    <r>
      <rPr>
        <rFont val="Calibri, sans-serif"/>
        <color rgb="FF000000"/>
        <sz val="11.0"/>
      </rPr>
      <t xml:space="preserve">SK Tim pembinaan dan pertimbangan hukuman disiplin; monev absensi pegawai, pembinaan ke perangkat daerah yang terindikasi pegawainya melakukan pelanggaran disiplin, sampling laporan absensi pegawai  
 </t>
    </r>
    <r>
      <rPr>
        <rFont val="Calibri, sans-serif"/>
        <color rgb="FF1155CC"/>
        <sz val="11.0"/>
        <u/>
      </rPr>
      <t>https://drive.google.com/drive/folders/1Hpq2MmB3WULh6461XzivgVAIgZmvFQZ3?usp=sharing</t>
    </r>
    <r>
      <rPr>
        <rFont val="Calibri, sans-serif"/>
        <color rgb="FF000000"/>
        <sz val="11.0"/>
      </rPr>
      <t xml:space="preserve"> </t>
    </r>
  </si>
  <si>
    <r>
      <rPr>
        <rFont val="Calibri"/>
        <color theme="1"/>
        <sz val="11.0"/>
      </rPr>
      <t>Adanya pemberian sanksi dan imbalan (</t>
    </r>
    <r>
      <rPr>
        <rFont val="Calibri"/>
        <i/>
        <color theme="1"/>
        <sz val="11.0"/>
      </rPr>
      <t>reward</t>
    </r>
    <r>
      <rPr>
        <rFont val="Calibri"/>
        <color theme="1"/>
        <sz val="11.0"/>
      </rPr>
      <t>)</t>
    </r>
  </si>
  <si>
    <r>
      <rPr>
        <rFont val="Calibri"/>
        <color theme="1"/>
        <sz val="11.0"/>
      </rPr>
      <t>a. Adanya pemberian sanksi dan imbalan (</t>
    </r>
    <r>
      <rPr>
        <rFont val="Calibri"/>
        <i/>
        <color theme="1"/>
        <sz val="11.0"/>
      </rPr>
      <t>reward</t>
    </r>
    <r>
      <rPr>
        <rFont val="Calibri"/>
        <color theme="1"/>
        <sz val="11.0"/>
      </rPr>
      <t>) di seluruh unit organisasi
b. Adanya pemberian sanksi dan imbalan (</t>
    </r>
    <r>
      <rPr>
        <rFont val="Calibri"/>
        <i/>
        <color theme="1"/>
        <sz val="11.0"/>
      </rPr>
      <t>reward</t>
    </r>
    <r>
      <rPr>
        <rFont val="Calibri"/>
        <color theme="1"/>
        <sz val="11.0"/>
      </rPr>
      <t>) di sebagian besar unit organisasi
c. Adanya pemberian sanksi dan imbalan (</t>
    </r>
    <r>
      <rPr>
        <rFont val="Calibri"/>
        <i/>
        <color theme="1"/>
        <sz val="11.0"/>
      </rPr>
      <t>reward</t>
    </r>
    <r>
      <rPr>
        <rFont val="Calibri"/>
        <color theme="1"/>
        <sz val="11.0"/>
      </rPr>
      <t>) di sebagian kecil unit organisasi
d. Belum ada pemberian sanksi dan imbalan (</t>
    </r>
    <r>
      <rPr>
        <rFont val="Calibri"/>
        <i/>
        <color theme="1"/>
        <sz val="11.0"/>
      </rPr>
      <t>reward</t>
    </r>
    <r>
      <rPr>
        <rFont val="Calibri"/>
        <color theme="1"/>
        <sz val="11.0"/>
      </rPr>
      <t>) di unit organisasi</t>
    </r>
  </si>
  <si>
    <t>sanksi diterapkan sesuai dengan, PP 53 /2010; Perwali Kota Balikpapan Nomor 05 Tahun 2019, serta pemberian reward berupa tambahan tunjangan penghasilan sesuai perwal nomor  4 tahun 2020</t>
  </si>
  <si>
    <r>
      <rPr>
        <rFont val="Calibri"/>
        <color rgb="FF000000"/>
        <sz val="11.0"/>
      </rPr>
      <t xml:space="preserve">SK Hukuman disiplin,  Perwali Kota Balikpapan Nomor 05 Tahun 2019, Peraturan Wali Kota Balikpapan No. 4 Tahun 2020, sampling pemotongan absen,  sampling pemotongan tunjangan kinerja dan pemberian tunjangan kinerja
</t>
    </r>
    <r>
      <rPr>
        <rFont val="Calibri"/>
        <color rgb="FF1155CC"/>
        <sz val="11.0"/>
        <u/>
      </rPr>
      <t>https://drive.google.com/drive/folders/1mkCSV5YfpzV7iMEO0WJ_2nu00tfRWFMT?usp=sharing</t>
    </r>
    <r>
      <rPr>
        <rFont val="Calibri"/>
        <color rgb="FF000000"/>
        <sz val="11.0"/>
      </rPr>
      <t xml:space="preserve"> 
</t>
    </r>
  </si>
  <si>
    <t>Informasi faktor jabatan telah disusun</t>
  </si>
  <si>
    <t>Ya, apabila terdapat dokumen tentang penyusunan Faktor Jabatan</t>
  </si>
  <si>
    <t>Ya, informasi faktor jabatan telah disusun.</t>
  </si>
  <si>
    <r>
      <rPr>
        <rFont val="Calibri"/>
        <color rgb="FF1155CC"/>
        <sz val="11.0"/>
        <u/>
      </rPr>
      <t>https://drive.google.com/drive/folders/1GnDqkBlUVNnZDA837gtaDSYKcpnCl5cV?usp=sharing</t>
    </r>
    <r>
      <rPr>
        <rFont val="Calibri"/>
        <color theme="1"/>
        <sz val="11.0"/>
        <u/>
      </rPr>
      <t xml:space="preserve"> </t>
    </r>
  </si>
  <si>
    <t>Peta jabatan telah ditetapkan</t>
  </si>
  <si>
    <t>a. Seluruh unit organisasi telah menetapkan peta jabatan
b. Sebagian besar unit organisasi telah menetapkan peta jabatan
c. Sebagian kecil unit organisasi telah menetapkan peta jabatan
d. Unit organisasi belum menetapkan peta jabatan</t>
  </si>
  <si>
    <t>Peta Jabatan telah ditetapkan tertuang dalam Keputusan Wali Kota Balikpapan Nomor 188.45-268/2020 tentang Peta Jabatan Perangkat Daerah di Lingkungan Pemerintah Kota Balikpapan dan saat ini sedang dilakukan proses perubahan</t>
  </si>
  <si>
    <r>
      <rPr>
        <rFont val="Calibri"/>
        <color rgb="FF000000"/>
        <sz val="11.0"/>
      </rPr>
      <t xml:space="preserve">Keputusan Wali Kota Balikpapan Nomor 188.45-268/2020 tentang Peta Jabatan Perangkat Daerah di Lingkungan Pemerintah Kota Balikpapan
</t>
    </r>
    <r>
      <rPr>
        <rFont val="Calibri"/>
        <color rgb="FF000000"/>
        <sz val="11.0"/>
        <u/>
      </rPr>
      <t xml:space="preserve">
</t>
    </r>
    <r>
      <rPr>
        <rFont val="Calibri"/>
        <color rgb="FF1155CC"/>
        <sz val="11.0"/>
        <u/>
      </rPr>
      <t>https://drive.google.com/drive/folders/1VBopj7d1y4hh0ra_TAy0USc8ndwRGMAJ?usp=sharing</t>
    </r>
  </si>
  <si>
    <t>Kelas jabatan telah ditetapkan</t>
  </si>
  <si>
    <t>a. Seluruh unit organisasi telah menetapkan kelas jabatan
b. Sebagian besar unit organisasi telah menetapkan kelas jabatan
c. Sebagian kecil unit organisasi telah menetapkan kelas jabatan
d. Unit organisasi belum menetapkan kelas jabatan</t>
  </si>
  <si>
    <t>Kelas Jabatan telah ditetapkan tertuang dalam Peraturan Wali Kota Balikpapan Nomor 31 Tahun 2019 tentang Kelas Jabatan di lingkungan Pemerintah Daerah</t>
  </si>
  <si>
    <r>
      <rPr>
        <rFont val="Calibri"/>
        <color rgb="FF000000"/>
        <sz val="11.0"/>
      </rPr>
      <t xml:space="preserve">Peraturan Wali Kota Balikpapan Nomor 31 Tahun 2019 tentang Kelas Jabatan di lingkungan Pemerintah Daerah
</t>
    </r>
    <r>
      <rPr>
        <rFont val="Calibri"/>
        <color rgb="FF1155CC"/>
        <sz val="11.0"/>
        <u/>
      </rPr>
      <t>https://drive.google.com/drive/folders/1heTBdQL0djR8I2wQRoTpjLGw_1k7Nfbf?usp=sharing</t>
    </r>
    <r>
      <rPr>
        <rFont val="Calibri"/>
        <color rgb="FF000000"/>
        <sz val="11.0"/>
      </rPr>
      <t xml:space="preserve"> </t>
    </r>
  </si>
  <si>
    <t>Unit kerja telah melaksanakan evaluasi jabatan  berdasarkan SKJ</t>
  </si>
  <si>
    <t>a. Evaluasi jabatan telah dilaksanakan pada seluruh jabatan berdasarkan SKJ dan telah memberikan dampak pengembangan SDM
b. Evaluasi jabatan telah dilaksanakan pada seluruh jabatan berdasarkan SKJ namun belum memberikan dampak pengembangan SDM
c. Evaluasi jabatan hanya dilaksanakan pada sebagian jabatan berdasarkan SKJ
d. Evaluasi Jabatan dilaksanakan belum berdasarkan SKJ
e. Evaluasi Jabatan belum dilaksanakan</t>
  </si>
  <si>
    <t>Evaluasi jabatan telah dilaksanakan pada seluruh jabatan berdasarkan SKJ dalam bentuk analisa kesenjangan. Analisa kesenjangan tersebut digunakan sebagai dasar untuk pengembangan SDM</t>
  </si>
  <si>
    <r>
      <rPr>
        <rFont val="Calibri"/>
        <color rgb="FF1155CC"/>
        <sz val="11.0"/>
        <u/>
      </rPr>
      <t>https://drive.google.com/drive/folders/1yfwzsZ-gBo5TwV2AVxUjdrvoXx3lJlJp?usp=sharing</t>
    </r>
    <r>
      <rPr>
        <rFont val="Calibri"/>
        <color theme="1"/>
        <sz val="11.0"/>
      </rPr>
      <t xml:space="preserve"> </t>
    </r>
  </si>
  <si>
    <t>Sistem informasi kepegawaian telah dibangun sesuai kebutuhan</t>
  </si>
  <si>
    <t>Ya, apabila terdapat sistem informasi yang dibangun sesuai dengan kebutuhan</t>
  </si>
  <si>
    <t>aplikasi SIMPEG dibangun sesuai kebutuhan pegawai untuk dapat mengetahui serta memperbaharui data pegawai terkini.
Saat ini sedang proses awal dalam rangka integrasi data antara SIMPEG dan SAPK milik BKN</t>
  </si>
  <si>
    <r>
      <rPr>
        <rFont val="Calibri"/>
        <color theme="1"/>
        <sz val="11.0"/>
      </rPr>
      <t xml:space="preserve">sreen shoot simpeg, statistik bulanan, pemtakhiran data, SK dan surat tugas PDM 
</t>
    </r>
    <r>
      <rPr>
        <rFont val="Calibri"/>
        <color rgb="FF1155CC"/>
        <sz val="11.0"/>
        <u/>
      </rPr>
      <t xml:space="preserve">
https://drive.google.com/drive/folders/1XTKKPqgaOlcL5_wZYiOcdAGsW_W_JVkz?usp=sharing</t>
    </r>
    <r>
      <rPr>
        <rFont val="Calibri"/>
        <color theme="1"/>
        <sz val="11.0"/>
      </rPr>
      <t xml:space="preserve"> </t>
    </r>
  </si>
  <si>
    <t>Sistem informasi kepegawaian terus dimutakhirkan</t>
  </si>
  <si>
    <t>a. Seluruh unit organisasi  terus memutakhirkan Sistem Informasi Kepegawaian
b. Sebagian besar unit organisasi  terus memutakhirkan Sistrm Informasi Kepegawaian
c. Sebagian kecil unit organisasi  terus memutakhirkan Sistem Informasi Kepegawaian
d. Seluruh unit organsiasi belum memutakhirkan Sistem Informasi Kepegawaian</t>
  </si>
  <si>
    <t>Telah dilaksanakan rekonsiliasi data perbulan</t>
  </si>
  <si>
    <r>
      <rPr>
        <rFont val="Calibri"/>
        <color theme="1"/>
        <sz val="11.0"/>
      </rPr>
      <t xml:space="preserve">sreen shoot simpeg, statistik bulanan, pemtakhiran data, SK dan surat tugas PDM 
</t>
    </r>
    <r>
      <rPr>
        <rFont val="Calibri"/>
        <color rgb="FF1155CC"/>
        <sz val="11.0"/>
        <u/>
      </rPr>
      <t xml:space="preserve">https://drive.google.com/drive/folders/1Mt4tWv2VE0Z0YL2ucm-6MTc2Pm8wGpr1?usp=sharing 
</t>
    </r>
  </si>
  <si>
    <t>Sistem informasi kepegawaian digunakan sebagai pendukung pengambilan kebijakan manajemen SDM</t>
  </si>
  <si>
    <t>Ya, apabila sistem informasi kepegawaian digunakan sebagai pendukung pengambilan kebijakan manajemen SDM</t>
  </si>
  <si>
    <t>Daftar urut kepangkatan;penjagaan  daftar pensiun, kenaikan pangkat, exsisting pegawai untuk penentuan kebutuhan pegawai, mutasi dan promosi</t>
  </si>
  <si>
    <r>
      <rPr>
        <rFont val="Calibri"/>
        <color theme="1"/>
        <sz val="11.0"/>
      </rPr>
      <t xml:space="preserve">data pegawai di simpeg, sreen shoot simpeg, simpeg terintegrasi dengan e kompetensi dan e baperjakat
 </t>
    </r>
    <r>
      <rPr>
        <rFont val="Calibri"/>
        <color rgb="FF1155CC"/>
        <sz val="11.0"/>
        <u/>
      </rPr>
      <t xml:space="preserve">
https://drive.google.com/drive/folders/1OdI0sEueh944fBzKvxPzbB7JtSK8oX-z?usp=sharing</t>
    </r>
    <r>
      <rPr>
        <rFont val="Calibri"/>
        <color theme="1"/>
        <sz val="11.0"/>
      </rPr>
      <t xml:space="preserve"> </t>
    </r>
  </si>
  <si>
    <t>Sistem informasi kepegawaian dapat diakses oleh pegawai</t>
  </si>
  <si>
    <t>Ya, apabila pegawai dapat mengakses sistem informasi kepegawaian</t>
  </si>
  <si>
    <t>seluruh pegawai dapat mengakses simpeg, dapat mengajukan cuti melalui simpeg</t>
  </si>
  <si>
    <r>
      <rPr>
        <rFont val="Calibri"/>
        <color theme="1"/>
        <sz val="11.0"/>
      </rPr>
      <t xml:space="preserve">SK Walikota Balikapapn Nomor 188.45-79/2018 Tentang Operator SIMPEG Pada Perangkat daearah di Lingkungan Pemerintah Kota Baikpapan, SK PDM, surat tugas PDM , juknis penggunaan simpeg level pelaksana 
</t>
    </r>
    <r>
      <rPr>
        <rFont val="Calibri"/>
        <color rgb="FF1155CC"/>
        <sz val="11.0"/>
        <u/>
      </rPr>
      <t xml:space="preserve">https://drive.google.com/drive/folders/1TratLnr6AwhyPmSBelV8THTSNrQcqZBk?usp=sharing
</t>
    </r>
  </si>
  <si>
    <t>Pimpinan terlibat secara langsung pada saat penyusunan Renstra</t>
  </si>
  <si>
    <t>a. Seluruh pimpinan terlibat secara langsung pada saat penyusunan Renstra
b. Sebagian besar pimpinan terlibat secara langsung pada saat penyusunan Renstra
c. Sebagian kecil pimpinan terlibat secara langsung pada saat penyusunan Renstra
d. Belum ada pimpinan yang terlibat secara langsung pada saat penyusunan Renstra</t>
  </si>
  <si>
    <t>Seluruh pimpinan perangkat daerah terlibat secara langsung pada saat penyusunan renstra dengan mengikuti kegiatan terkait penyusunan RPJMD dan Renstra</t>
  </si>
  <si>
    <r>
      <rPr>
        <rFont val="Calibri"/>
        <color rgb="FF000000"/>
        <sz val="11.0"/>
      </rPr>
      <t xml:space="preserve">Dokumentasi Undangan Keterlibatan Pimpinan
</t>
    </r>
    <r>
      <rPr>
        <rFont val="Calibri"/>
        <color rgb="FF1155CC"/>
        <sz val="11.0"/>
        <u/>
      </rPr>
      <t>https://drive.google.com/drive/folders/1hRX1nrRwYFOfT8_BFNUUk0QVF1NfMiON?usp=sharing</t>
    </r>
    <r>
      <rPr>
        <rFont val="Calibri"/>
        <color rgb="FF1155CC"/>
        <sz val="11.0"/>
      </rPr>
      <t xml:space="preserve"> </t>
    </r>
  </si>
  <si>
    <t>Pimpinan terlibat secara langsung pada saat penyusunan Penetapan Kinerja</t>
  </si>
  <si>
    <t>a. Seluruh pimpinan terlibat secara langsung pada saat penyusunan Penetapan Kinerja
b. Sebagian besar pimpinan terlibat secara langsung pada saat penyusunan Penetapan Kinerja
c. Sebagian kecil pimpinan terlibat secara langsung pada saat penyusunan Penetapan Kinerja
d. Belum ada pimpinan yang  terlibat secara langsung pada saat penyusunan Penetapan Kinerja</t>
  </si>
  <si>
    <t>Seluruh pimpinan perangkat daerah terlibat secara langsung pada saat penyusunan penetapan kinerja yang tertuang dalam Perjanjian Kinerja</t>
  </si>
  <si>
    <r>
      <rPr>
        <rFont val="Calibri"/>
        <color theme="1"/>
        <sz val="11.0"/>
      </rPr>
      <t xml:space="preserve">Perjanjian Kinerja Perangkat Daerah
</t>
    </r>
    <r>
      <rPr>
        <rFont val="Calibri"/>
        <color rgb="FF1155CC"/>
        <sz val="11.0"/>
        <u/>
      </rPr>
      <t>https://drive.google.com/drive/folders/1hRX1nrRwYFOfT8_BFNUUk0QVF1NfMiON?usp=sharing</t>
    </r>
    <r>
      <rPr>
        <rFont val="Calibri"/>
        <color theme="1"/>
        <sz val="11.0"/>
      </rPr>
      <t xml:space="preserve"> </t>
    </r>
  </si>
  <si>
    <t>Pimpinan memantau pencapaian kinerja secara berkala</t>
  </si>
  <si>
    <t>a. Seluruh pimpinan memantau pencapaian kinerja secara berkala
b. Sebagian besar pimpinan memantau pencapaian kinerja secara berkala
c. Sebagian kecil pimpinan memantau pencapaian kinerja secara berkala
d. Belum ada pimpinan yang memantau pencapaian kinerja secara berkala</t>
  </si>
  <si>
    <t>Pimpinan perangkat daerah dapat memantau pencapaian kinerja melalui aplikasi esakip dan pelaporan evaluasi renja perangkat daerah yang dilakukan secara berkala</t>
  </si>
  <si>
    <r>
      <rPr>
        <rFont val="Calibri"/>
        <color rgb="FF000000"/>
        <sz val="11.0"/>
      </rPr>
      <t>Screenshot Pemantauan Kinerja melalui aplikasi esakip</t>
    </r>
    <r>
      <rPr>
        <rFont val="Calibri"/>
        <color theme="1"/>
        <sz val="11.0"/>
      </rPr>
      <t xml:space="preserve">
</t>
    </r>
    <r>
      <rPr>
        <rFont val="Calibri"/>
        <color rgb="FF1155CC"/>
        <sz val="11.0"/>
        <u/>
      </rPr>
      <t>https://drive.google.com/drive/folders/1hRX1nrRwYFOfT8_BFNUUk0QVF1NfMiON?usp=sharing</t>
    </r>
    <r>
      <rPr>
        <rFont val="Calibri"/>
        <color rgb="FF1155CC"/>
        <sz val="11.0"/>
      </rPr>
      <t xml:space="preserve"> </t>
    </r>
  </si>
  <si>
    <t>Pimpinan telah memahami kinerja yang harus dicapai dalam jangka menengah</t>
  </si>
  <si>
    <t>a. Pimpinan memahami kinerja serta strategi pencapaiannya dalam jangka menengah
b. Pimpinan terlibat secara langsung dalam setiap proses  penyusunan dan atau revisi dokumen perencanaan jangka menengah, namun tidak memahami kinerja serta strategi pencapaiannya dalam jangka menengah
c. Peran pimpinan hanya menandatangani dokumen perencanaan jangka menengah
d. Dokumen perencanaan jangka menengah tidak ada</t>
  </si>
  <si>
    <t>Seluruh pimpinan perangkat daerah telah memahami kinerja dan strategi pencapaiannya dalam jangka menengah dengan terlibat secara langsung pada saat penyusunan RPJMD dengan mengikuti kegiatan penyusunan RPJMD</t>
  </si>
  <si>
    <r>
      <rPr>
        <rFont val="Calibri"/>
        <color rgb="FF000000"/>
        <sz val="11.0"/>
      </rPr>
      <t xml:space="preserve">Dokumentasi Undangan Keterlibatan Pimpinan
</t>
    </r>
    <r>
      <rPr>
        <rFont val="Calibri"/>
        <color rgb="FF1155CC"/>
        <sz val="11.0"/>
        <u/>
      </rPr>
      <t>https://drive.google.com/drive/folders/1hRX1nrRwYFOfT8_BFNUUk0QVF1NfMiON?usp=sharing</t>
    </r>
    <r>
      <rPr>
        <rFont val="Calibri"/>
        <color rgb="FF1155CC"/>
        <sz val="11.0"/>
      </rPr>
      <t xml:space="preserve"> </t>
    </r>
  </si>
  <si>
    <t>Pimpinan memahami kinerja yang diperjanjikan di setiap tahun</t>
  </si>
  <si>
    <t>a. Pimpinan memahami kinerja yang harus dicapai setiap tahun
b. Pimpinan terlibat secara langsung dalam setiap proses  penyusunan dan atau revisi dokumen perencanaan kinerja tahunan, namun tidak memahami kinerja yang harus dicapai setiap tahun
c. Peran pimpinan hanya menandatangani dokumen perencanaan kinerja tahunan
d. Dokumen perencanaan kinerja tahunan tidak ada</t>
  </si>
  <si>
    <t>Pimpinan perangkat daerah memahami kinerja yang diperjanjikan sehingga rencana aksi dapat tersusun</t>
  </si>
  <si>
    <r>
      <rPr>
        <rFont val="Calibri"/>
        <color theme="1"/>
        <sz val="11.0"/>
      </rPr>
      <t xml:space="preserve">Perjanjian Kinerja Perangkat Daerah
</t>
    </r>
    <r>
      <rPr>
        <rFont val="Calibri"/>
        <color rgb="FF1155CC"/>
        <sz val="11.0"/>
        <u/>
      </rPr>
      <t>https://drive.google.com/drive/folders/1hRX1nrRwYFOfT8_BFNUUk0QVF1NfMiON?usp=sharing</t>
    </r>
    <r>
      <rPr>
        <rFont val="Calibri"/>
        <color theme="1"/>
        <sz val="11.0"/>
      </rPr>
      <t xml:space="preserve"> </t>
    </r>
  </si>
  <si>
    <t>Pimpinan memantau rencana aksi kinerja secara berkala</t>
  </si>
  <si>
    <t>a. Pimpinan menindaklanjuti hasil pemantauan rencana aksi secara berkala
b. Pimpinan memantau pencapaian rencana aksi secara berkala
c. Pimpinan menyusun rencana aksi pencapaian kinerja secara berkala
d. Pimpinan tidak membuat rencana aksi pencapaian kinerja</t>
  </si>
  <si>
    <t>Pimpinan perangkat daerah menindaklanjuti hasil pemantauan rencana aksi secara berkala dalam bentuk Pengukuran Kinerja setiap triwulan.</t>
  </si>
  <si>
    <r>
      <rPr>
        <rFont val="Calibri"/>
        <color theme="1"/>
        <sz val="11.0"/>
      </rPr>
      <t xml:space="preserve">Rencana Aksi Perangkat Daerah, Pengukuran Kinerja Perangkat Daerah
</t>
    </r>
    <r>
      <rPr>
        <rFont val="Calibri"/>
        <color rgb="FF1155CC"/>
        <sz val="11.0"/>
        <u/>
      </rPr>
      <t>https://drive.google.com/drive/folders/1hRX1nrRwYFOfT8_BFNUUk0QVF1NfMiON?usp=sharing</t>
    </r>
    <r>
      <rPr>
        <rFont val="Calibri"/>
        <color theme="1"/>
        <sz val="11.0"/>
      </rPr>
      <t xml:space="preserve"> </t>
    </r>
  </si>
  <si>
    <t>Terdapat upaya peningkatan kapasitas SDM yang menangani akuntabilitas kinerja</t>
  </si>
  <si>
    <t>a. Seluruh unit organisasi berupaya meningkatkan kapasitas SDM yang menangani akuntabilitas kinerja
b. Sebagian besar unit organisasi berupaya meningkatkan kapasitas SDM yang menangani akuntabilitas kinerja
c. Sebagian kecil unit organisasi berupaya meningkatkan kapasitas SDM yang menangani akuntabilitas kinerja
d. Seluruh unit organisasi belum berupaya meningkatkan kapasitas SDM yang menangani akuntabilitas kinerja</t>
  </si>
  <si>
    <t>Telah dilakukan peningkatan kompetensi melalui sosialisasi/bimtek SAKIP Undangan Sosialisasi/Bimtek SAKIP, Foto Kegiatan, Daftar Hadir</t>
  </si>
  <si>
    <r>
      <rPr>
        <rFont val="Calibri"/>
        <color theme="1"/>
        <sz val="11.0"/>
      </rPr>
      <t>Undangan Sosialisasi/Bimtek SAKIP, Foto Kegiatan, Daftar Hadir</t>
    </r>
    <r>
      <rPr>
        <rFont val="Calibri"/>
        <color rgb="FF000000"/>
        <sz val="11.0"/>
        <u/>
      </rPr>
      <t xml:space="preserve">
</t>
    </r>
    <r>
      <rPr>
        <rFont val="Calibri"/>
        <color rgb="FF1155CC"/>
        <sz val="11.0"/>
        <u/>
      </rPr>
      <t>https://drive.google.com/drive/folders/18pBj-fPuBGckenhvkohHNkdWpXHWzXjP?usp=sharing</t>
    </r>
    <r>
      <rPr>
        <rFont val="Calibri"/>
        <color theme="1"/>
        <sz val="11.0"/>
      </rPr>
      <t xml:space="preserve"> 
</t>
    </r>
  </si>
  <si>
    <t>Pedoman akuntabilitas kinerja telah disusun</t>
  </si>
  <si>
    <t xml:space="preserve">Ya, apabila terdapat dokumen pedoman akuntabilitas kinerja </t>
  </si>
  <si>
    <t>Pedoman Akuntabilitas telah disusun</t>
  </si>
  <si>
    <r>
      <rPr>
        <rFont val="Calibri"/>
        <color theme="1"/>
        <sz val="11.0"/>
      </rPr>
      <t>Surat Sekretaris Daerah Nomor : 060.4/0016/Org perihal Penyusunan Perjanjian Kinerja Tahun 2022 dan Laporan Akuntabilitas Kinerja Instansi Pemerintah Tahun 2021</t>
    </r>
    <r>
      <rPr>
        <rFont val="Calibri"/>
        <color theme="1"/>
        <sz val="11.0"/>
        <u/>
      </rPr>
      <t xml:space="preserve">
</t>
    </r>
    <r>
      <rPr>
        <rFont val="Calibri"/>
        <color rgb="FF1155CC"/>
        <sz val="11.0"/>
        <u/>
      </rPr>
      <t>https://drive.google.com/drive/folders/1EKfRJj4FO0k9jZhHWnjIkaQP9JTxAR_z?usp=sharing</t>
    </r>
    <r>
      <rPr>
        <rFont val="Calibri"/>
        <color theme="1"/>
        <sz val="11.0"/>
      </rPr>
      <t xml:space="preserve"> </t>
    </r>
  </si>
  <si>
    <t>Pemutakhiran data kinerja dilakukan secara berkala</t>
  </si>
  <si>
    <t>a. Pemutakhiran data kinerja dilakukan secara bulanan
b. Pemutakhiran data kinerja dilakukan secara triwulanan
c. Pemutakhiran data kinerja dilakukan secara semesteran
d. Pemutakhiran data kinerja dilakukan secara tahunan
e. Pemutakhiran data kinerja belum dilakukan</t>
  </si>
  <si>
    <r>
      <rPr>
        <rFont val="Calibri"/>
        <color theme="1"/>
        <sz val="11.0"/>
      </rPr>
      <t xml:space="preserve">Pemutakhiran data kinerja saat ini dilakukan secara triwulan melalui penyampaian laporan evaluasi renja maupun pemantauan melalui aplikasi </t>
    </r>
    <r>
      <rPr>
        <rFont val="Calibri"/>
        <color theme="1"/>
        <sz val="11.0"/>
        <u/>
      </rPr>
      <t>esakip.balikpapan.go.id</t>
    </r>
    <r>
      <rPr>
        <rFont val="Calibri"/>
        <color theme="1"/>
        <sz val="11.0"/>
      </rPr>
      <t xml:space="preserve">  </t>
    </r>
  </si>
  <si>
    <r>
      <rPr>
        <rFont val="Calibri"/>
        <color theme="1"/>
        <sz val="11.0"/>
      </rPr>
      <t>Screenshoot pemantauan kinerja melalui aplikasi esakip</t>
    </r>
    <r>
      <rPr>
        <rFont val="Calibri"/>
        <color theme="1"/>
        <sz val="11.0"/>
        <u/>
      </rPr>
      <t xml:space="preserve">
</t>
    </r>
    <r>
      <rPr>
        <rFont val="Calibri"/>
        <color rgb="FF1155CC"/>
        <sz val="11.0"/>
        <u/>
      </rPr>
      <t>https://drive.google.com/drive/folders/1JwbyO8T-so77W9Kc4w7xW9ZDASF-oqk_?usp=sharing</t>
    </r>
    <r>
      <rPr>
        <rFont val="Calibri"/>
        <color theme="1"/>
        <sz val="11.0"/>
      </rPr>
      <t xml:space="preserve"> 
</t>
    </r>
  </si>
  <si>
    <t>Telah terdapat kebijakan penanganan gratifikasi</t>
  </si>
  <si>
    <t>Ya, apabila telah ditetapkan kebijakan tentang penanganan gratifikasi</t>
  </si>
  <si>
    <t xml:space="preserve">Peraturan Walikota Balikpapan Nomor 38 Tahun 2013 Tentang Pedoman Pengendalian Gratifikasi di Lingkungan Pemerintah Kota Balikpapan Tahun 2015
Keputusan Walikota Balikpapan Nomor: 188.45-19/2015, tanggal 3 Maret 2015, Tentang Tim Pengendalian Gratifikasi Di Lingkungan Pemerintah Kota Balikpapan. </t>
  </si>
  <si>
    <r>
      <rPr>
        <rFont val="Calibri"/>
        <color rgb="FF1155CC"/>
        <sz val="11.0"/>
        <u/>
      </rPr>
      <t>https://drive.google.com/drive/folders/1hK6kFCjHbcwANFStgPZYToD3rKAxUETk</t>
    </r>
    <r>
      <rPr>
        <rFont val="Calibri"/>
        <color rgb="FF000000"/>
        <sz val="11.0"/>
      </rPr>
      <t xml:space="preserve"> </t>
    </r>
  </si>
  <si>
    <r>
      <rPr>
        <rFont val="Calibri"/>
        <color theme="1"/>
        <sz val="11.0"/>
      </rPr>
      <t xml:space="preserve">Telah dilakukan </t>
    </r>
    <r>
      <rPr>
        <rFont val="Calibri"/>
        <i/>
        <color theme="1"/>
        <sz val="11.0"/>
      </rPr>
      <t xml:space="preserve">public campaign </t>
    </r>
  </si>
  <si>
    <r>
      <rPr>
        <rFont val="Calibri"/>
        <color theme="1"/>
        <sz val="11.0"/>
      </rPr>
      <t xml:space="preserve">a. </t>
    </r>
    <r>
      <rPr>
        <rFont val="Calibri"/>
        <i/>
        <color theme="1"/>
        <sz val="11.0"/>
      </rPr>
      <t>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</si>
  <si>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 xml:space="preserve">Publik Campaign dilakukan melalui kegiatan :
1. Edaran Walikota Balikpapan Setiap Tahun Menjelang Perayaan Hari Raya
2. Sosialisasi Dalam Memperingati Harkodia
3. BIMTEK MONEV IMPLEMENTASI  GRATIFIKASI  DI YOUTUB CHANNEL 2022
4. Sosialisasi dan Training of Trainers (TOT) Pengelola dan Pengendalian Gratifikasi, bertempat di  Aula Kantor Walikota Balikpapan yang Diikuti Oleh Kepala Dinas, Badan, Kantor, Bagian, Camat, Lurah, Pimpinan Puskesmas, dan Kepala Sekolah di Lingkungan Pemerintah Kota Balikpapan (Laporan Pelaksanaan Kegiatan Terlampir)
</t>
  </si>
  <si>
    <r>
      <rPr>
        <rFont val="Calibri"/>
        <color rgb="FF1155CC"/>
        <sz val="11.0"/>
        <u/>
      </rPr>
      <t>https://drive.google.com/drive/folders/1hK6kFCjHbcwANFStgPZYToD3rKAxUETk</t>
    </r>
    <r>
      <rPr>
        <rFont val="Calibri"/>
        <color rgb="FF000000"/>
        <sz val="11.0"/>
      </rPr>
      <t xml:space="preserve"> </t>
    </r>
  </si>
  <si>
    <t>Penanganan gratifikasi telah diimplementasikan</t>
  </si>
  <si>
    <t>Ya, apabila UPG melaporkan secara berkala tentang praktek gratifikasi</t>
  </si>
  <si>
    <t>Terdapat Laporan Bulanan</t>
  </si>
  <si>
    <r>
      <rPr>
        <rFont val="Calibri"/>
        <color rgb="FF1155CC"/>
        <sz val="11.0"/>
        <u/>
      </rPr>
      <t>https://drive.google.com/drive/folders/1hK6kFCjHbcwANFStgPZYToD3rKAxUETk</t>
    </r>
    <r>
      <rPr>
        <rFont val="Calibri"/>
        <color rgb="FF000000"/>
        <sz val="11.0"/>
      </rPr>
      <t xml:space="preserve"> </t>
    </r>
  </si>
  <si>
    <t>Telah dilakukan evaluasi atas kebijakan penanganan gratifikasi</t>
  </si>
  <si>
    <t>Ya, apabila terdapat evaluasi atas kebijakan penanganan gratifikasi</t>
  </si>
  <si>
    <t>Hasil Evaluasi atas kebijakan penanganan gratifikasi, dinilai perlu adanya penyempurnaan/peningkatan pengelolaan dengan langkah pertama yaitu melengkapi kekurangan regulasi dalam pengelolaan.
Adapun Penambahan Regulasi terkait Pengelolaan Gratifikasi sebagai berikut :
Peraturan Walikota Balikpapan Nomor 38 Tahun 2013
tentang  Pedoman Pengendalian GratifikasiDilingkungan Pemerintah Kota Balikpapan
Ditambah :
Peraturan Walikota Balikpapan Nomor 23 Tahun 2016, Tentang Sistem Pengendalian Gratifikasi
Ditambah :
Standart Operasional Prosedur Pengendalian Gratifikasi di Lingkungan Pemerintah Kota Balikpapan</t>
  </si>
  <si>
    <r>
      <rPr>
        <rFont val="Calibri"/>
        <color rgb="FF1155CC"/>
        <sz val="11.0"/>
        <u/>
      </rPr>
      <t>https://drive.google.com/drive/folders/1hK6kFCjHbcwANFStgPZYToD3rKAxUETk</t>
    </r>
    <r>
      <rPr>
        <rFont val="Calibri"/>
        <color rgb="FF000000"/>
        <sz val="11.0"/>
      </rPr>
      <t xml:space="preserve"> </t>
    </r>
  </si>
  <si>
    <t xml:space="preserve">Hasil evaluasi atas penanganan gratifikasi telah ditindaklanjuti </t>
  </si>
  <si>
    <t xml:space="preserve">Ya, apabila terdapat laporan tindak lanjut </t>
  </si>
  <si>
    <t>Laporan Tindak Lanjut Atas penyampaian Gratifikasi oleh Unit UPG RSUD Beriman Kota Balikpapan Tahun 2019</t>
  </si>
  <si>
    <r>
      <rPr>
        <rFont val="Calibri"/>
        <color rgb="FF1155CC"/>
        <sz val="11.0"/>
        <u/>
      </rPr>
      <t>https://drive.google.com/drive/folders/1hK6kFCjHbcwANFStgPZYToD3rKAxUETk</t>
    </r>
    <r>
      <rPr>
        <rFont val="Calibri"/>
        <color rgb="FF000000"/>
        <sz val="11.0"/>
      </rPr>
      <t xml:space="preserve"> </t>
    </r>
  </si>
  <si>
    <t>Telah terdapat peraturan Pimpinan organisasi tentang SPIP</t>
  </si>
  <si>
    <t>Ya, apabila ada peraturan pimpinan organisasi tentang SPIP</t>
  </si>
  <si>
    <t>Penyelenggaraan SPIP di Organisasi Perangkat Daerah, Diatur di dalam Peraturan Wali Kota Balikpapan Nomor 20 Tahun 2010 tentang Penyelenggaraan Sistem Pengendalian Interen Pemerintah di Lingkungan Pemerintah Kota Balikpapan.</t>
  </si>
  <si>
    <r>
      <rPr>
        <rFont val="Calibri"/>
        <color rgb="FF1155CC"/>
        <sz val="11.0"/>
        <u/>
      </rPr>
      <t>https://drive.google.com/drive/folders/1hGCZka-V3nBS1GRJXohsHmJNviIf-Kbq</t>
    </r>
    <r>
      <rPr>
        <rFont val="Calibri"/>
        <color rgb="FF000000"/>
        <sz val="11.0"/>
      </rPr>
      <t xml:space="preserve"> </t>
    </r>
  </si>
  <si>
    <t>Telah dibangun lingkungan pengendalian</t>
  </si>
  <si>
    <t>a. Seluruh organisasi telah membangun lingkungan pengendalian
b. Sebagian organisasi telah membangun lingkungan pengendalian
c. Belum ada pembangunan lingkungan pengendalian</t>
  </si>
  <si>
    <t>Seluruh Organisasi Perangkat Daerah telah Membangun Lingkungan Pengendalian, diwujudkan dengan penyusunan Register Risiko dan Rencana Tindak  Pengendalian Dalam setiap pengajuan Anggaran</t>
  </si>
  <si>
    <r>
      <rPr>
        <rFont val="Calibri"/>
        <color rgb="FF1155CC"/>
        <sz val="11.0"/>
        <u/>
      </rPr>
      <t>https://drive.google.com/drive/folders/1hGCZka-V3nBS1GRJXohsHmJNviIf-Kbq</t>
    </r>
    <r>
      <rPr>
        <rFont val="Calibri"/>
        <color rgb="FF000000"/>
        <sz val="11.0"/>
      </rPr>
      <t xml:space="preserve"> </t>
    </r>
  </si>
  <si>
    <t>Telah dilakukan penilaian risiko atas organisasi</t>
  </si>
  <si>
    <t xml:space="preserve">a. Seluruh organisasi telah melakukan penilaian risiko 
b. Sebagian besar organisasi telah melakukan penilaian risiko 
c. Sebagian kecil organisasi telah melakukan penilaian risiko 
d. Belum dilakukan penilaian risiko </t>
  </si>
  <si>
    <t>Seluruh Organisasi telah membuat dan menjalankan Rencana tindak Pengendalian.</t>
  </si>
  <si>
    <r>
      <rPr>
        <rFont val="Calibri"/>
        <color rgb="FF1155CC"/>
        <sz val="11.0"/>
        <u/>
      </rPr>
      <t>https://drive.google.com/drive/folders/1hGCZka-V3nBS1GRJXohsHmJNviIf-Kbq</t>
    </r>
    <r>
      <rPr>
        <rFont val="Calibri"/>
        <color rgb="FF000000"/>
        <sz val="11.0"/>
      </rPr>
      <t xml:space="preserve"> </t>
    </r>
  </si>
  <si>
    <t>Telah dilakukan kegiatan pengendalian untuk meminimalisir risiko yang telah diidentifikasi</t>
  </si>
  <si>
    <t>a. Seluruh organisasi telah melakukan kegiatan pengendalian untuk meminimalisir risiko yang telah diidentifikasi
b. Sebagian besar organisasi telah melakukan kegiatan pengendalian untuk meminimalisir risiko yang telah diidentifikasi
c. Sebagian kecil organisasi telah melakukan kegiatan pengendalian untuk meminimalisir risiko yang telah diidentifikasi
d. Seluruh organisasi belum melakukan kegiatan pengendalian untuk meminimalisir risiko yang telah diidentifikasi</t>
  </si>
  <si>
    <t>DOKUMEN RTP OPD</t>
  </si>
  <si>
    <r>
      <rPr>
        <rFont val="Calibri"/>
        <color rgb="FF1155CC"/>
        <sz val="11.0"/>
        <u/>
      </rPr>
      <t>https://drive.google.com/drive/folders/1hGCZka-V3nBS1GRJXohsHmJNviIf-Kbq</t>
    </r>
    <r>
      <rPr>
        <rFont val="Calibri"/>
        <color rgb="FF000000"/>
        <sz val="11.0"/>
      </rPr>
      <t xml:space="preserve"> </t>
    </r>
  </si>
  <si>
    <t>Sistem Pengendalian Internal (SPI) telah diinformasikan dan dikomunikasikan kepada seluruh pihak terkait</t>
  </si>
  <si>
    <t>a. SPI telah diinformasikan dan dikomunikasikan kepada seluruh pihak terkait
b. SPI telah diinformasikan dan dikomunikasikan kepada sebagian besar pihak terkait 
c. SPI telah diinformasikan dan dikomunikasikan kepada sebagian kecil pihak terkait
d. Belum ada pihak terkait yang mendapatkan informasi dan komunikasi mengenai SPI</t>
  </si>
  <si>
    <t>Telah dilaksanakan Pelatihan  Manajemen Risiko kepada Seluruh OPD  dalam Rangka peningkatan SPI di Lingkungan Pemerintah Kota Balikpapan</t>
  </si>
  <si>
    <r>
      <rPr>
        <rFont val="Calibri"/>
        <color theme="1"/>
        <sz val="11.0"/>
      </rPr>
      <t xml:space="preserve">Dokumen Pelaksanaan SPIP sepanjang Tahun 2021 di dalamnya terdapat pelatihan Managemen Risiko
</t>
    </r>
    <r>
      <rPr>
        <rFont val="Calibri"/>
        <color theme="1"/>
        <sz val="11.0"/>
        <u/>
      </rPr>
      <t xml:space="preserve">
</t>
    </r>
    <r>
      <rPr>
        <rFont val="Calibri"/>
        <color rgb="FF1155CC"/>
        <sz val="11.0"/>
        <u/>
      </rPr>
      <t xml:space="preserve">https://drive.google.com/drive/folders/1hGCZka-V3nBS1GRJXohsHmJNviIf-Kbq
</t>
    </r>
  </si>
  <si>
    <t>Telah dilakukan pemantauan pengendalian intern</t>
  </si>
  <si>
    <t xml:space="preserve">a. Sistem pengendalian intern dimonitoring dan evaluasi secara berkala 
b. Sistem pengendalian intern dimonitoring dan evaluasi tidak secara berkala
c. Belum ada monitoring dan evaluasi terhadap  sistem pengendalian intern </t>
  </si>
  <si>
    <t>Sistem Pengendalian Interen di monitoring dan dievaluasi secara berkala yaitu setiap semester.</t>
  </si>
  <si>
    <r>
      <rPr>
        <rFont val="Calibri"/>
        <color theme="1"/>
        <sz val="11.0"/>
      </rPr>
      <t>Dokumen Pelaksanaan SPIP sepanjang Tahun 2022</t>
    </r>
    <r>
      <rPr>
        <rFont val="Calibri"/>
        <color rgb="FF000000"/>
        <sz val="11.0"/>
      </rPr>
      <t xml:space="preserve">
</t>
    </r>
    <r>
      <rPr>
        <rFont val="Calibri"/>
        <color theme="1"/>
        <sz val="11.0"/>
      </rPr>
      <t>LHE Maturitas SPIP</t>
    </r>
    <r>
      <rPr>
        <rFont val="Calibri"/>
        <color rgb="FF000000"/>
        <sz val="11.0"/>
      </rPr>
      <t xml:space="preserve">
</t>
    </r>
    <r>
      <rPr>
        <rFont val="Calibri"/>
        <color theme="1"/>
        <sz val="11.0"/>
        <u/>
      </rPr>
      <t xml:space="preserve">
</t>
    </r>
    <r>
      <rPr>
        <rFont val="Calibri"/>
        <color rgb="FF1155CC"/>
        <sz val="11.0"/>
        <u/>
      </rPr>
      <t>https://drive.google.com/drive/folders/1hGCZka-V3nBS1GRJXohsHmJNviIf-Kbq</t>
    </r>
  </si>
  <si>
    <t>Unit kerja telah melakukan evaluasi atas Penerapan SPI</t>
  </si>
  <si>
    <t>a. Seluruh unit kerja telah melakukan monitoring dan evaluasi secara berkala serta memberikan perbaikan dalam penerapan SPI
b. Seluruh unit kerja telah melakukan monitoring dan evaluasi secara berkala namun belum memberikan perbaikan dalam penerapan SPI
c. Seluruh unit kerja telah melakukan monitoring dan evaluasi belum secara berkala
d. Belum dilakukan monitoring dan evaluasi atas penerapan SPI</t>
  </si>
  <si>
    <t xml:space="preserve">monitoring evaluasi, secara berkala, dan perbaikan, telah dilakukan seluruh OPD untuk meminimalisir risiko </t>
  </si>
  <si>
    <r>
      <rPr>
        <rFont val="Calibri"/>
        <color theme="1"/>
        <sz val="11.0"/>
      </rPr>
      <t xml:space="preserve">1. Dokumen Pelaksanaan SPIP sepanjang Tahun 2023
2. Hasil QA SPIP dari BPKP
</t>
    </r>
    <r>
      <rPr>
        <rFont val="Calibri"/>
        <color rgb="FF1155CC"/>
        <sz val="11.0"/>
        <u/>
      </rPr>
      <t>https://drive.google.com/drive/folders/1hGCZka-V3nBS1GRJXohsHmJNviIf-Kbq</t>
    </r>
  </si>
  <si>
    <t>Telah disusun kebijakan pengaduan masyarakat</t>
  </si>
  <si>
    <t>Ya, apabila telah ditetapkan kebijakan tentang penanganan pengaduan</t>
  </si>
  <si>
    <r>
      <rPr>
        <rFont val="Calibri"/>
        <color theme="1"/>
        <sz val="11.0"/>
      </rPr>
      <t>Peraturan Nomor 188.45-226/ 2017 : 
SOP Sistem Informasi dan Tanggapan Aduan Publik Kota Balikpapan</t>
    </r>
    <r>
      <rPr>
        <rFont val="Calibri"/>
        <color theme="1"/>
        <sz val="11.0"/>
      </rPr>
      <t xml:space="preserve">
</t>
    </r>
  </si>
  <si>
    <r>
      <rPr>
        <rFont val="Calibri"/>
        <color theme="1"/>
        <sz val="11.0"/>
      </rPr>
      <t>Peraturan Nomor 188.45-226/ 2017 : 
SOP Sistem Informasi dan Tanggapan Aduan Publik Kota Balikpapan</t>
    </r>
    <r>
      <rPr>
        <rFont val="Calibri"/>
        <color theme="1"/>
        <sz val="11.0"/>
        <u/>
      </rPr>
      <t xml:space="preserve">
</t>
    </r>
    <r>
      <rPr>
        <rFont val="Calibri"/>
        <color rgb="FF1155CC"/>
        <sz val="11.0"/>
        <u/>
      </rPr>
      <t>https://drive.google.com/drive/folders/17iDGyPlow6o8SmJ2-XCujZ3K8XA1IFZO?usp=sharing</t>
    </r>
    <r>
      <rPr>
        <rFont val="Calibri"/>
        <color theme="1"/>
        <sz val="11.0"/>
      </rPr>
      <t xml:space="preserve">                                                                                                                                                                     </t>
    </r>
  </si>
  <si>
    <t>Penanganan pengaduan masyarakat telah diimplementasikan</t>
  </si>
  <si>
    <t xml:space="preserve">a. Seluruh organisasi mengimplementasikan penanganan pengaduan masyarakat
b. Sebagian besar organisasi mengimplementasikan penanganan pengaduan masyarakat
c. Sebagian kecil organisasi mengimplementasikan penanganan pengaduan masyrakat
d. Penanganan pengaduan masyarakat belum diimplementasikan </t>
  </si>
  <si>
    <r>
      <rPr>
        <rFont val="Calibri"/>
        <color theme="1"/>
        <sz val="11.0"/>
      </rPr>
      <t xml:space="preserve">Seluruh Organisasi telah terhubung pada link Aplikasi Sitanggap Kota Balikpapan dan memiliki Akun SP4N Lapor </t>
    </r>
    <r>
      <rPr>
        <rFont val="Calibri"/>
        <color theme="1"/>
        <sz val="11.0"/>
      </rPr>
      <t xml:space="preserve">
</t>
    </r>
  </si>
  <si>
    <r>
      <rPr>
        <rFont val="Calibri"/>
        <color theme="1"/>
        <sz val="11.0"/>
      </rPr>
      <t xml:space="preserve">Seluruh Organisasi telah terhubung pada link Aplikasi Sitanggap Kota Balikpapan dan memiliki Akun SP4N Lapor 
</t>
    </r>
    <r>
      <rPr>
        <rFont val="Calibri"/>
        <color theme="1"/>
        <sz val="11.0"/>
        <u/>
      </rPr>
      <t xml:space="preserve">
</t>
    </r>
    <r>
      <rPr>
        <rFont val="Calibri"/>
        <color rgb="FF1155CC"/>
        <sz val="11.0"/>
        <u/>
      </rPr>
      <t>https://drive.google.com/drive/folders/17iDGyPlow6o8SmJ2-XCujZ3K8XA1IFZO?usp=sharing</t>
    </r>
    <r>
      <rPr>
        <rFont val="Calibri"/>
        <color theme="1"/>
        <sz val="11.0"/>
      </rPr>
      <t xml:space="preserve"> </t>
    </r>
  </si>
  <si>
    <t xml:space="preserve">Hasil penanganan pengaduan masyarakat telah ditindaklanjuti </t>
  </si>
  <si>
    <t>a. Seluruh hasil penanganan pengaduan masyarakat telah tditindaklanjuti
b. Sebagian besar hasil penanganan pengaduan masyarakat telah ditindaklanjuti
c. Sebagian kecil hasil penanganan pengaduan masyarakat telah ditindaklanjuti
d. Belum ada tindak lanjut penanganan pengaduan masyarakat</t>
  </si>
  <si>
    <t xml:space="preserve">Sebagian Besar Telah Ditindak Lanjuti, dan Sebagian Kecil Masih dalam Proses
</t>
  </si>
  <si>
    <r>
      <rPr>
        <rFont val="Calibri"/>
        <color rgb="FF000000"/>
        <sz val="11.0"/>
      </rPr>
      <t>(Screen Shoot Terlampir) Penanganan Aduan Baik Sitanggap, maupun SP4N Lapor</t>
    </r>
    <r>
      <rPr>
        <rFont val="Calibri"/>
        <color rgb="FF000000"/>
        <sz val="11.0"/>
        <u/>
      </rPr>
      <t xml:space="preserve">
</t>
    </r>
    <r>
      <rPr>
        <rFont val="Calibri"/>
        <color rgb="FF1155CC"/>
        <sz val="11.0"/>
        <u/>
      </rPr>
      <t>https://drive.google.com/drive/folders/17iDGyPlow6o8SmJ2-XCujZ3K8XA1IFZO?usp=sharing</t>
    </r>
    <r>
      <rPr>
        <rFont val="Calibri"/>
        <color rgb="FF000000"/>
        <sz val="11.0"/>
      </rPr>
      <t xml:space="preserve"> 
</t>
    </r>
  </si>
  <si>
    <t>Telah dilakukan evaluasi atas penanganan pengaduan masyarakat</t>
  </si>
  <si>
    <t>a. Penanganan pengaduan masyarakat dimonitoring dan evaluasi secara berkala 
b. Penanganan pengaduan masyarakat dimonitoring dan evaluasi tidak secara berkala
c. Penanganan pengaduan masyarakat belum di monitoring dan evaluasi</t>
  </si>
  <si>
    <t>Evaluasi Telah dilaksanakan oleh Diskominfo Kota Balikpapan</t>
  </si>
  <si>
    <r>
      <rPr>
        <rFont val="Calibri"/>
        <color rgb="FF1155CC"/>
        <sz val="11.0"/>
        <u/>
      </rPr>
      <t>https://drive.google.com/drive/folders/17iDGyPlow6o8SmJ2-XCujZ3K8XA1IFZO?usp=sharing</t>
    </r>
    <r>
      <rPr>
        <rFont val="Calibri"/>
        <color rgb="FF000000"/>
        <sz val="11.0"/>
        <u/>
      </rPr>
      <t xml:space="preserve"> </t>
    </r>
  </si>
  <si>
    <t xml:space="preserve">Hasil evaluasi atas penanganan pengaduan masyarakat telah ditindaklanjuti </t>
  </si>
  <si>
    <t>Ya, apabila terdapat laporan hasil evaluasi atas tindak lanjut penanganan pengaduan masyarakat</t>
  </si>
  <si>
    <t>evaluasi telah dilakukan serta dilaporkan ke Provinsi Kaltim, dan telah dilakukan Pembahasan di level Provinsi, Undangan dan Laporan/Notulen Pembahasan Evaluasi di Propinsi Terlampir.</t>
  </si>
  <si>
    <r>
      <rPr>
        <rFont val="Calibri"/>
        <color rgb="FF000000"/>
        <sz val="11.0"/>
      </rPr>
      <t>Undangan dan Laporan/Notulen Pembahasan Evaluasi di Provinsi Terlampir</t>
    </r>
    <r>
      <rPr>
        <rFont val="Calibri"/>
        <color rgb="FF000000"/>
        <sz val="11.0"/>
        <u/>
      </rPr>
      <t xml:space="preserve">
</t>
    </r>
    <r>
      <rPr>
        <rFont val="Calibri"/>
        <color rgb="FF000000"/>
        <sz val="11.0"/>
      </rPr>
      <t xml:space="preserve"> </t>
    </r>
    <r>
      <rPr>
        <rFont val="Calibri"/>
        <color rgb="FF1155CC"/>
        <sz val="11.0"/>
        <u/>
      </rPr>
      <t>https://drive.google.com/drive/folders/17iDGyPlow6o8SmJ2-XCujZ3K8XA1IFZO?usp=sharing</t>
    </r>
    <r>
      <rPr>
        <rFont val="Calibri"/>
        <color rgb="FF000000"/>
        <sz val="11.0"/>
      </rPr>
      <t xml:space="preserve"> 
</t>
    </r>
  </si>
  <si>
    <t>Whistle Blowing System</t>
  </si>
  <si>
    <r>
      <rPr>
        <rFont val="Calibri"/>
        <color theme="1"/>
        <sz val="11.0"/>
      </rPr>
      <t xml:space="preserve">Telah terdapat </t>
    </r>
    <r>
      <rPr>
        <rFont val="Calibri"/>
        <i/>
        <color theme="1"/>
        <sz val="11.0"/>
      </rPr>
      <t>Whistle Blowing System</t>
    </r>
  </si>
  <si>
    <r>
      <rPr>
        <rFont val="Calibri"/>
        <color theme="1"/>
        <sz val="11.0"/>
      </rPr>
      <t xml:space="preserve">Ya, apabila terdapat kebijakan tentang </t>
    </r>
    <r>
      <rPr>
        <rFont val="Calibri"/>
        <i/>
        <color theme="1"/>
        <sz val="11.0"/>
      </rPr>
      <t>Whistle Blowing System</t>
    </r>
  </si>
  <si>
    <t xml:space="preserve">Ya Terdapat Kanal Whistle Blowing Sistem Untuk Tingkat Kota yang pelaporanya langsung terhubung ke Inspektur Kota Balikpapan. </t>
  </si>
  <si>
    <r>
      <rPr>
        <rFont val="Calibri"/>
        <color rgb="FF000000"/>
        <sz val="11.0"/>
      </rPr>
      <t xml:space="preserve">Lampiran Screenshoot dan Regulasi Terlampir
</t>
    </r>
    <r>
      <rPr>
        <rFont val="Calibri"/>
        <color rgb="FF1155CC"/>
        <sz val="11.0"/>
        <u/>
      </rPr>
      <t>https://drive.google.com/drive/folders/1hC7U0PvaRr5F5D6QFpcexqU73trIO1_b</t>
    </r>
    <r>
      <rPr>
        <rFont val="Calibri"/>
        <color rgb="FF000000"/>
        <sz val="11.0"/>
      </rPr>
      <t xml:space="preserve"> </t>
    </r>
  </si>
  <si>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</si>
  <si>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organisasi
b. </t>
    </r>
    <r>
      <rPr>
        <rFont val="Calibri"/>
        <i/>
        <color theme="1"/>
        <sz val="11.0"/>
      </rPr>
      <t>Whistle blowing system</t>
    </r>
    <r>
      <rPr>
        <rFont val="Calibri"/>
        <color theme="1"/>
        <sz val="11.0"/>
      </rPr>
      <t xml:space="preserve"> disosialisasikan ke sebagian besar organisasi
c. </t>
    </r>
    <r>
      <rPr>
        <rFont val="Calibri"/>
        <i/>
        <color theme="1"/>
        <sz val="11.0"/>
      </rPr>
      <t>Whistle blowing system</t>
    </r>
    <r>
      <rPr>
        <rFont val="Calibri"/>
        <color theme="1"/>
        <sz val="11.0"/>
      </rPr>
      <t xml:space="preserve"> disosialisasikan ke sebagian kecil organisasi 
d. </t>
    </r>
    <r>
      <rPr>
        <rFont val="Calibri"/>
        <i/>
        <color theme="1"/>
        <sz val="11.0"/>
      </rPr>
      <t>Whistle blowing system</t>
    </r>
    <r>
      <rPr>
        <rFont val="Calibri"/>
        <color theme="1"/>
        <sz val="11.0"/>
      </rPr>
      <t xml:space="preserve"> belum disosialisasikan</t>
    </r>
  </si>
  <si>
    <t xml:space="preserve">Ya, Whistle Blowing tidak hanya tersosialisasi pada seluruh ASN, tapi juga pada seluruh masyarakat Kota Balikpapan, melalui cara sebagai berikut :
1. Sosialisasi Tatap muka pada setiap moment peringatan Harkodia
2. Sosialisasi melalui Video  Instagram  Pemerintah Kota Balikpapan
3. Sosialisasi melalui Website Pemerintah Kota Balikpapan </t>
  </si>
  <si>
    <r>
      <rPr>
        <rFont val="Calibri"/>
        <color theme="1"/>
        <sz val="11.0"/>
      </rPr>
      <t>1. Dokumentasi Peringatan Harkodia
2. Screenshoot Instagram Pemerintah Kota Balikpapan
3. Sreenshoot Laman Website Pemrintah Kota Balikpapan</t>
    </r>
    <r>
      <rPr>
        <rFont val="Calibri"/>
        <color rgb="FF000000"/>
        <sz val="11.0"/>
      </rPr>
      <t xml:space="preserve">
</t>
    </r>
    <r>
      <rPr>
        <rFont val="Calibri"/>
        <color theme="1"/>
        <sz val="11.0"/>
        <u/>
      </rPr>
      <t xml:space="preserve">
</t>
    </r>
    <r>
      <rPr>
        <rFont val="Calibri"/>
        <color rgb="FF1155CC"/>
        <sz val="11.0"/>
        <u/>
      </rPr>
      <t>https://drive.google.com/drive/folders/1hC7U0PvaRr5F5D6QFpcexqU73trIO1_b</t>
    </r>
  </si>
  <si>
    <r>
      <rPr>
        <rFont val="Calibri"/>
        <i/>
        <color theme="1"/>
        <sz val="11.0"/>
      </rPr>
      <t>Whistle Blowing System</t>
    </r>
    <r>
      <rPr>
        <rFont val="Calibri"/>
        <color theme="1"/>
        <sz val="11.0"/>
      </rPr>
      <t xml:space="preserve"> telah diimplementasikan</t>
    </r>
  </si>
  <si>
    <r>
      <rPr>
        <rFont val="Calibri"/>
        <color theme="1"/>
        <sz val="11.0"/>
      </rPr>
      <t xml:space="preserve">Ya, apabila kebijakan </t>
    </r>
    <r>
      <rPr>
        <rFont val="Calibri"/>
        <i/>
        <color theme="1"/>
        <sz val="11.0"/>
      </rPr>
      <t>whistle blowing system</t>
    </r>
    <r>
      <rPr>
        <rFont val="Calibri"/>
        <color theme="1"/>
        <sz val="11.0"/>
      </rPr>
      <t xml:space="preserve"> telah diimplementasikan</t>
    </r>
  </si>
  <si>
    <t xml:space="preserve">Ya, telah di Implementasikan, 
seluruh pihak dapat dengan leluasa mengakses link whistleblower yang tercantum dalam  website pemerintah kota </t>
  </si>
  <si>
    <r>
      <rPr>
        <rFont val="Calibri"/>
        <color theme="1"/>
        <sz val="11.0"/>
      </rPr>
      <t xml:space="preserve">Screen Shoot Whistle Blower Pada Website Pemkot Balikpapan
</t>
    </r>
    <r>
      <rPr>
        <rFont val="Calibri"/>
        <color theme="1"/>
        <sz val="11.0"/>
        <u/>
      </rPr>
      <t xml:space="preserve">
</t>
    </r>
    <r>
      <rPr>
        <rFont val="Calibri"/>
        <color rgb="FF1155CC"/>
        <sz val="11.0"/>
        <u/>
      </rPr>
      <t>https://drive.google.com/drive/folders/1hC7U0PvaRr5F5D6QFpcexqU73trIO1_b</t>
    </r>
  </si>
  <si>
    <r>
      <rPr>
        <rFont val="Calibri"/>
        <color theme="1"/>
        <sz val="11.0"/>
      </rPr>
      <t xml:space="preserve">Telah dilakukan evaluasi atas </t>
    </r>
    <r>
      <rPr>
        <rFont val="Calibri"/>
        <i/>
        <color theme="1"/>
        <sz val="11.0"/>
      </rPr>
      <t>Whistle Blowing System</t>
    </r>
  </si>
  <si>
    <r>
      <rPr>
        <rFont val="Calibri"/>
        <color theme="1"/>
        <sz val="11.0"/>
      </rPr>
      <t xml:space="preserve">a. </t>
    </r>
    <r>
      <rPr>
        <rFont val="Calibri"/>
        <i/>
        <color theme="1"/>
        <sz val="11.0"/>
      </rPr>
      <t>Whistle Blowing System</t>
    </r>
    <r>
      <rPr>
        <rFont val="Calibri"/>
        <color theme="1"/>
        <sz val="11.0"/>
      </rPr>
      <t xml:space="preserve"> dimonitoring dan evaluasi secara berkala
b. </t>
    </r>
    <r>
      <rPr>
        <rFont val="Calibri"/>
        <i/>
        <color theme="1"/>
        <sz val="11.0"/>
      </rPr>
      <t>Whistle Blowing System</t>
    </r>
    <r>
      <rPr>
        <rFont val="Calibri"/>
        <color theme="1"/>
        <sz val="11.0"/>
      </rPr>
      <t xml:space="preserve"> dimonitoring dan evaluasi tidak secara berkala
c. Belum ada monitoring dan evaluasi </t>
    </r>
    <r>
      <rPr>
        <rFont val="Calibri"/>
        <i/>
        <color theme="1"/>
        <sz val="11.0"/>
      </rPr>
      <t xml:space="preserve">Whistle Blowing System </t>
    </r>
  </si>
  <si>
    <t xml:space="preserve">Ya, Pelaporan Whistle Blowing telah dilakukan secara berkala per semester 
</t>
  </si>
  <si>
    <r>
      <rPr>
        <rFont val="Calibri"/>
        <color rgb="FF1155CC"/>
        <sz val="11.0"/>
        <u/>
      </rPr>
      <t>https://drive.google.com/drive/folders/1hC7U0PvaRr5F5D6QFpcexqU73trIO1_b</t>
    </r>
    <r>
      <rPr>
        <rFont val="Calibri"/>
        <color theme="1"/>
        <sz val="11.0"/>
      </rPr>
      <t xml:space="preserve"> </t>
    </r>
  </si>
  <si>
    <r>
      <rPr>
        <rFont val="Calibri"/>
        <color theme="1"/>
        <sz val="11.0"/>
      </rPr>
      <t xml:space="preserve">Hasil evaluasi atas </t>
    </r>
    <r>
      <rPr>
        <rFont val="Calibri"/>
        <i/>
        <color theme="1"/>
        <sz val="11.0"/>
      </rPr>
      <t>Whistle Blowing System</t>
    </r>
    <r>
      <rPr>
        <rFont val="Calibri"/>
        <color theme="1"/>
        <sz val="11.0"/>
      </rPr>
      <t xml:space="preserve"> telah ditindaklanjuti </t>
    </r>
  </si>
  <si>
    <r>
      <rPr>
        <rFont val="Calibri"/>
        <color theme="1"/>
        <sz val="11.0"/>
      </rPr>
      <t xml:space="preserve">a. Seluruh Hasil evaluasi atas </t>
    </r>
    <r>
      <rPr>
        <rFont val="Calibri"/>
        <i/>
        <color theme="1"/>
        <sz val="11.0"/>
      </rPr>
      <t>Whistle Blowing System</t>
    </r>
    <r>
      <rPr>
        <rFont val="Calibri"/>
        <color theme="1"/>
        <sz val="11.0"/>
      </rPr>
      <t xml:space="preserve"> telah ditindaklanjuti
b. Sebagian besar Hasil evaluasi atas </t>
    </r>
    <r>
      <rPr>
        <rFont val="Calibri"/>
        <i/>
        <color theme="1"/>
        <sz val="11.0"/>
      </rPr>
      <t>Whistle Blowing System</t>
    </r>
    <r>
      <rPr>
        <rFont val="Calibri"/>
        <color theme="1"/>
        <sz val="11.0"/>
      </rPr>
      <t xml:space="preserve"> telah ditindaklanjuti
c. Sebagian kecil Hasil evaluasi atas </t>
    </r>
    <r>
      <rPr>
        <rFont val="Calibri"/>
        <i/>
        <color theme="1"/>
        <sz val="11.0"/>
      </rPr>
      <t xml:space="preserve">Whistle Blowing System </t>
    </r>
    <r>
      <rPr>
        <rFont val="Calibri"/>
        <color theme="1"/>
        <sz val="11.0"/>
      </rPr>
      <t xml:space="preserve">telah ditindaklanjuti
d. Seluruh Hasil evaluasi atas </t>
    </r>
    <r>
      <rPr>
        <rFont val="Calibri"/>
        <i/>
        <color theme="1"/>
        <sz val="11.0"/>
      </rPr>
      <t xml:space="preserve">Whistle Blowing System </t>
    </r>
    <r>
      <rPr>
        <rFont val="Calibri"/>
        <color theme="1"/>
        <sz val="11.0"/>
      </rPr>
      <t>belum ditindaklanjuti</t>
    </r>
  </si>
  <si>
    <t>Ya, Pelaporan Whistle Blowing dapat ditindak lanjuti dengan baik, jika terdapat laporan yang masuk, namun hingga saat ini masih NIHIL, (Belum ada pengaduan masuk)</t>
  </si>
  <si>
    <r>
      <rPr>
        <rFont val="Calibri"/>
        <color rgb="FF1155CC"/>
        <sz val="11.0"/>
        <u/>
      </rPr>
      <t>https://drive.google.com/drive/folders/1hC7U0PvaRr5F5D6QFpcexqU73trIO1_b</t>
    </r>
    <r>
      <rPr>
        <rFont val="Calibri"/>
        <color theme="1"/>
        <sz val="11.0"/>
      </rPr>
      <t xml:space="preserve"> </t>
    </r>
  </si>
  <si>
    <t>Telah terdapat Penanganan Benturan Kepentingan</t>
  </si>
  <si>
    <t>Ya, apabila terdapat peraturan/kebijakan Penanganan Benturan Kepentingan</t>
  </si>
  <si>
    <t>SK Wali Kota Balikpapan Nomor 188.45-402/2016 tentang  Pedoman Umum Penanganan Benturan kepentingan Dilingkungan Pemerintah Kota Balikpapan</t>
  </si>
  <si>
    <r>
      <rPr>
        <rFont val="Calibri"/>
        <color theme="1"/>
        <sz val="11.0"/>
      </rPr>
      <t xml:space="preserve">SK Wali Kota Balikpapan Terlampir </t>
    </r>
    <r>
      <rPr>
        <rFont val="Calibri"/>
        <color rgb="FF000000"/>
        <sz val="11.0"/>
      </rPr>
      <t xml:space="preserve">
</t>
    </r>
    <r>
      <rPr>
        <rFont val="Calibri"/>
        <color rgb="FF1155CC"/>
        <sz val="11.0"/>
        <u/>
      </rPr>
      <t>https://drive.google.com/drive/folders/1h5g5todC9QF8ip_VzzvUkxMTWe0y_mb9</t>
    </r>
    <r>
      <rPr>
        <rFont val="Calibri"/>
        <color theme="1"/>
        <sz val="11.0"/>
      </rPr>
      <t xml:space="preserve"> 
</t>
    </r>
  </si>
  <si>
    <t>Penanganan Benturan Kepentingan telah disosialisasikan</t>
  </si>
  <si>
    <t>a. Penanganan Benturan Kepentingan disosialiasikan ke seluruh unit organisasi 
b. Penanganan Benturan Kepentingan disosialiasikan ke sebagian besar unit organisasi
c. Penanganan Benturan Kepentingan disosialiasikan ke sebagian kecil unit organisasi
d. Penanganan Benturan Kepentingan belum disosialiasikan</t>
  </si>
  <si>
    <t>Penanganan benturan kepentingan telah disosialisasikan kepada Seluruh OPD , melalui momen peringatan Harkodia.</t>
  </si>
  <si>
    <r>
      <rPr>
        <rFont val="Calibri"/>
        <color theme="1"/>
        <sz val="11.0"/>
      </rPr>
      <t>Dokumentasi Sosialisasi Terlampir</t>
    </r>
    <r>
      <rPr>
        <rFont val="Calibri"/>
        <color rgb="FF000000"/>
        <sz val="11.0"/>
      </rPr>
      <t xml:space="preserve">
</t>
    </r>
    <r>
      <rPr>
        <rFont val="Calibri"/>
        <color rgb="FF1155CC"/>
        <sz val="11.0"/>
        <u/>
      </rPr>
      <t>https://drive.google.com/drive/folders/1h5g5todC9QF8ip_VzzvUkxMTWe0y_mb9</t>
    </r>
  </si>
  <si>
    <t>Penanganan Benturan Kepentingan telah diimplementasikan</t>
  </si>
  <si>
    <t>Ya, apabila Penanganan Benturan Kepentingan telah diimplementasikan</t>
  </si>
  <si>
    <t>Ya. Penanganan Benturan Kepentingan dapat diimplementasikan, karena perangkat dan panduannya telah tersedia.</t>
  </si>
  <si>
    <r>
      <rPr>
        <rFont val="Calibri"/>
        <color theme="1"/>
        <sz val="11.0"/>
      </rPr>
      <t>SK terkait Tatacara Penanganan Benturan Kepentingan</t>
    </r>
    <r>
      <rPr>
        <rFont val="Calibri"/>
        <color rgb="FF000000"/>
        <sz val="11.0"/>
      </rPr>
      <t xml:space="preserve">
</t>
    </r>
    <r>
      <rPr>
        <rFont val="Calibri"/>
        <color rgb="FF1155CC"/>
        <sz val="11.0"/>
        <u/>
      </rPr>
      <t>https://drive.google.com/drive/folders/1h5g5todC9QF8ip_VzzvUkxMTWe0y_mb9</t>
    </r>
  </si>
  <si>
    <t>Telah dilakukan evaluasi atas Penanganan Benturan Kepentingan</t>
  </si>
  <si>
    <t>a. Penanganan Benturan Kepentingan dimonitoring dan evaluasi secara berkala
b. Penanganan Benturan Kepentingan dimonitoring dan evaluasi tidak secara berkala
c. Penanganan Benturan Kepentingan belum di monitoring dan evaluasi</t>
  </si>
  <si>
    <t xml:space="preserve">Telah terdapat Laporan Evaluasi Penanganan Benturan Kepentingan  setiap Semester </t>
  </si>
  <si>
    <r>
      <rPr>
        <rFont val="Calibri"/>
        <color theme="1"/>
        <sz val="11.0"/>
      </rPr>
      <t>Dokumen Evaluasi</t>
    </r>
    <r>
      <rPr>
        <rFont val="Calibri"/>
        <color rgb="FF000000"/>
        <sz val="11.0"/>
      </rPr>
      <t xml:space="preserve">
</t>
    </r>
    <r>
      <rPr>
        <rFont val="Calibri"/>
        <color rgb="FF1155CC"/>
        <sz val="11.0"/>
        <u/>
      </rPr>
      <t>https://drive.google.com/drive/folders/1h5g5todC9QF8ip_VzzvUkxMTWe0y_mb9</t>
    </r>
  </si>
  <si>
    <t>Hasil evaluasi atas Penanganan Benturan Kepentingan telah ditindaklanjuti</t>
  </si>
  <si>
    <t>a. Seluruh hasil evaluasi atas Penanganan Benturan Kepentingan telah ditindaklanjuti
b. Sebagian besar hasil evaluasi atas Penanganan Benturan Kepentingan telah ditindaklanjuti
c. Sebagian kecil hasil evaluasi atas Penanganan Benturan Kepentingan telah ditindaklanjuti
d. Belum ada tindak lanjut  atas Penanganan Benturan Kepentingan</t>
  </si>
  <si>
    <t xml:space="preserve">Evaluasi terhadap penanganan benturan kepentingan dapat ditindak lanjuti, jika terdapat laporan yang masuk,  dikarenakan pedoman penanganan benturan kepentingan telah tersedia, hanya saja hingga saat ini belum ada laporan yang masuk. </t>
  </si>
  <si>
    <r>
      <rPr>
        <rFont val="Calibri"/>
        <color theme="1"/>
        <sz val="11.0"/>
      </rPr>
      <t>Rekapitulasi Laporan Masuk</t>
    </r>
    <r>
      <rPr>
        <rFont val="Calibri"/>
        <color rgb="FF000000"/>
        <sz val="11.0"/>
      </rPr>
      <t xml:space="preserve">
</t>
    </r>
    <r>
      <rPr>
        <rFont val="Calibri"/>
        <color rgb="FF1155CC"/>
        <sz val="11.0"/>
        <u/>
      </rPr>
      <t xml:space="preserve">https://drive.google.com/drive/folders/1h5g5todC9QF8ip_VzzvUkxMTWe0y_mb9
</t>
    </r>
  </si>
  <si>
    <t>Telah dilakukan pencanangan zona integritas</t>
  </si>
  <si>
    <t>Ya, apabila terdapat Dokumen Pencanangan Zona Integritas ditandatangani sesuai ketentuan</t>
  </si>
  <si>
    <t>Telah dilakukan Pencanangan Kepada 14 OPD/ Unit Pelayanan yang meliputi, Bidang Kesehatan, Pendidikan, dan Pelayanan Publik sebagaimana Surat Keputusan Walikota Terlampir.</t>
  </si>
  <si>
    <r>
      <rPr>
        <rFont val="Calibri"/>
        <color rgb="FF1155CC"/>
        <sz val="11.0"/>
        <u/>
      </rPr>
      <t>https://drive.google.com/drive/folders/1h5BRlbfMH26Q4VOQKPW8mZ2AlegEAmdX</t>
    </r>
    <r>
      <rPr>
        <rFont val="Calibri"/>
        <color theme="1"/>
        <sz val="11.0"/>
      </rPr>
      <t xml:space="preserve"> </t>
    </r>
  </si>
  <si>
    <t>Telah ditetapkan unit yang akan dikembangkan menjadi zona integritas</t>
  </si>
  <si>
    <t>Ya, apabila ada Surat Keputusan Tentang unit yang ditetapkan</t>
  </si>
  <si>
    <t xml:space="preserve">Surat Keputusan Wali Kota Balikpapan tentang Penetapan OPD/ Unit Kerja Zona Integritas sebagai berikut.
1 SK Wali Kota Nomor : 188.45-152/2019
2. SK Wali Kaota Nomor : 188.45-387/2019
3. SK Wali Kota Nomor : 188.45-72/2018
4. SK Wali Kota Nomor : 188.45-498/2016
5. SK Walikota Nomor : 188.45-665/2014
</t>
  </si>
  <si>
    <r>
      <rPr>
        <rFont val="Calibri"/>
        <color rgb="FF1155CC"/>
        <sz val="11.0"/>
        <u/>
      </rPr>
      <t>https://drive.google.com/drive/folders/1h5BRlbfMH26Q4VOQKPW8mZ2AlegEAmdX</t>
    </r>
    <r>
      <rPr>
        <rFont val="Calibri"/>
        <color theme="1"/>
        <sz val="11.0"/>
      </rPr>
      <t xml:space="preserve"> </t>
    </r>
  </si>
  <si>
    <t>Telah dilakukan pembangunan zona integritas</t>
  </si>
  <si>
    <t>a. Pembangunan zona integritas dilakukan secara intensif
b. Pembangunan zona integritas dilakukan tidak secara intensif
c. Belum ada pembangunan zona integritas</t>
  </si>
  <si>
    <t>Ya Telah dilakukan Pencanangan Kepada 14 OPD/ Unit Pelayanan yang meliputi, Bidang Kesehatan, Pendidikan, dan Pelayanan Publik sebagaimana Surat Keputusan Walikota Terlampir.</t>
  </si>
  <si>
    <r>
      <rPr>
        <rFont val="Calibri"/>
        <color rgb="FF1155CC"/>
        <sz val="11.0"/>
        <u/>
      </rPr>
      <t>https://drive.google.com/drive/folders/1h5BRlbfMH26Q4VOQKPW8mZ2AlegEAmdX</t>
    </r>
    <r>
      <rPr>
        <rFont val="Calibri"/>
        <color theme="1"/>
        <sz val="11.0"/>
      </rPr>
      <t xml:space="preserve"> </t>
    </r>
  </si>
  <si>
    <t>Telah dilakukan evaluasi atas zona integritas yang telah ditentukan</t>
  </si>
  <si>
    <t>a. Monitoring dan evaluasi atas zona integritas dilakukan secara berkala
b. Monitoring dan evaluasi atas zona integritas dilakukan tidak secara berkala
c. Belum ada monitoring dan evaluasi atas zona integritas</t>
  </si>
  <si>
    <t>Pembangunan Zona Integritas telah dilakukan secara intensif, khusus OPD (Organisasi Perangkat Daerah) yang diusulkan sebagai berikut :
1. RSUD Beriman Kota Balikpapan 
2. RSIA Balikpapan
3. DPMPT
4. CAPIL
5. Dinas Tenaga Kerja</t>
  </si>
  <si>
    <r>
      <rPr>
        <rFont val="Calibri"/>
        <color rgb="FF1155CC"/>
        <sz val="11.0"/>
        <u/>
      </rPr>
      <t>https://drive.google.com/drive/folders/1h5BRlbfMH26Q4VOQKPW8mZ2AlegEAmdX</t>
    </r>
    <r>
      <rPr>
        <rFont val="Calibri"/>
        <color theme="1"/>
        <sz val="11.0"/>
      </rPr>
      <t xml:space="preserve"> </t>
    </r>
  </si>
  <si>
    <t>Telah terdapat unit kerja yang ditetapkan sebagai “menuju WBK/WBBM”</t>
  </si>
  <si>
    <t>a. Telah terdapat unit kerja yang berpredikat menuju WBBM
b. Telah terdapat unit kerja yang berpredikat menuju WBK
c. Belum terdapat unit kerja yang berpredikat menuju WBK</t>
  </si>
  <si>
    <t>RSUD Beriman (WBK)
RSIA (WBK)
CAPIL (WBK)</t>
  </si>
  <si>
    <r>
      <rPr>
        <rFont val="Calibri"/>
        <color theme="1"/>
        <sz val="11.0"/>
      </rPr>
      <t>Dokumen Penghargaan terlampir</t>
    </r>
    <r>
      <rPr>
        <rFont val="Calibri"/>
        <color rgb="FF000000"/>
        <sz val="11.0"/>
      </rPr>
      <t xml:space="preserve">
</t>
    </r>
    <r>
      <rPr>
        <rFont val="Calibri"/>
        <color rgb="FF1155CC"/>
        <sz val="11.0"/>
        <u/>
      </rPr>
      <t>https://drive.google.com/drive/folders/1h5BRlbfMH26Q4VOQKPW8mZ2AlegEAmdX</t>
    </r>
  </si>
  <si>
    <t>Rekomendasi APIP didukung dengan komitmen pimpinan</t>
  </si>
  <si>
    <t>a. Seluruh rekomendasi yang memerlukan komitmen pimpinan telah ditindaklanjuti dalam 2 tahun terakhir
b. Sebagian besar rekomendasi yang memerlukan komitmen pimpinan telah ditindaklanjuti dalam 2 tahun terakhir 
c. Sebagian kecil rekomendasi yang memerlukan komitmen pimpinan telah ditindaklanjuti dalam 2 tahun terakhir 
d. Seluruh rekomendasi yang memerlukan komitmen pimpinan belum ditindaklanjuti dalam 2 tahun terakhir</t>
  </si>
  <si>
    <t xml:space="preserve">Seluruh rekomendasi yang memerlukan komitmen pimpinan telah ditindaklanjuti dalam 2 tahun terakhir,  adapun data tindak lanjut sebagai berikut : 
1. Rekomendasi Internal berdasarkan Ikhtisar Tahun 2020  (87,98 % ) dan Tahun 2021 ( 86,56 % ) 
2. Rekomendasi External berdasarkan Risalah Tahun 2021 Semester I (95,81) dan 
Tahun 2021 Semester II (96,82)
Terlampir
</t>
  </si>
  <si>
    <r>
      <rPr>
        <rFont val="Calibri"/>
        <color rgb="FF1155CC"/>
        <sz val="11.0"/>
        <u/>
      </rPr>
      <t>https://drive.google.com/drive/folders/1i4uDoeoss6lnNYNJ3JuUo9luOSjznZVY</t>
    </r>
    <r>
      <rPr>
        <rFont val="Calibri"/>
        <color rgb="FF000000"/>
        <sz val="11.0"/>
        <u/>
      </rPr>
      <t xml:space="preserve"> </t>
    </r>
  </si>
  <si>
    <t>APIP didukung dengan SDM yang memadai secara kualitas dan kuantitas.</t>
  </si>
  <si>
    <t>a. Seluruh fungsi pengawasan internal tertangani oleh SDM yang kompeten baik secara kuantitas maupun kualitas
b. Sebagian besar fungsi pengawasan internal tertangani oleh SDM yang kompeten baik secara kuantitas maupun kualitas
c. Sebagian kecil fungsi pengawasan internal tertangani oleh SDM yang kompeten baik secara kuantitas maupun kualitas
d. Seluruh fungsi pengawasan internal belum tertangani oleh SDM yang kompeten baik secara kuantitas maupun kualitas</t>
  </si>
  <si>
    <t xml:space="preserve">Berdasarkan DATA Bezzeting Pegawai Inspektorat Kota Balikpapan bahwa SDM Apip telah memenuhi Kualitas,
meskipun masih tertapat kekurangan jumlah tenaga APIK sekitar 50 %, 
sehingga sering terjadi overlaping jadwal  penugasan 
(Doubel penugasan bahkan triple penugasan dalam waktu yg sama).
Akan tetapi dengan keterbatasan yang ada
APIP terus berupaya untuk meningkatkan 
Level Kapabilitas APIP 
Level Maturitas SPIP
Mewujudkan OPINI WTP
&amp; Mengawal Pelaksanaan MCP, RB, ZI, serta Tugas-Tugas mandatory lainnya dari Kementrian/Lembaga/Instansi Vertikal.
Dan Sebagai Langkah Pemenuhan Itkot Balikpapan Berupaya mengusulkan Tambahan Tenaga APIP, melalui kerja sama Pemerintah Kota serta Lembaga STAN  untuk penambahan APIP oleh Lulusan STAN
</t>
  </si>
  <si>
    <r>
      <rPr>
        <rFont val="Calibri"/>
        <color theme="1"/>
        <sz val="11.0"/>
      </rPr>
      <t xml:space="preserve">- Bezeting APIP
- Level K. Apip
- Maturitas SPIP
- OPINI WTP
- Dok. Pengajuan Penambahan Tenaga Stan
</t>
    </r>
    <r>
      <rPr>
        <rFont val="Calibri"/>
        <color rgb="FF1155CC"/>
        <sz val="11.0"/>
        <u/>
      </rPr>
      <t>https://drive.google.com/drive/folders/1i4uDoeoss6lnNYNJ3JuUo9luOSjznZVY</t>
    </r>
    <r>
      <rPr>
        <rFont val="Calibri"/>
        <color theme="1"/>
        <sz val="11.0"/>
      </rPr>
      <t xml:space="preserve"> </t>
    </r>
  </si>
  <si>
    <t>APIP didukung dengan anggaran yang memadai</t>
  </si>
  <si>
    <t>a. Seluruh kebutuhan didukung oleh anggaran
b. Sebagian besar kebutuhan didukung oleh anggaran
c. Sebagian kecil kebutuhan didukung oleh anggaran
d. Seluruh kebutuhan belum didukung oleh anggaran</t>
  </si>
  <si>
    <t>Bahwa Pemerintah Kota Balikpapan mengalokasikan anggaran yang ditetapkan berdasarkan besaran dari total belanja daerah, Sebagaimana Amanat PERMENDARI 27 TAHUN 2021
dengan klasifikasi APBD diatas Rp2.000.000.000.000,00 (dua triliun rupiah)
Anggaran Untuk Pengawasan  paling sedikit sebesar 0,50% (nol koma lima puluh persen) dari total belanja daerah 
dan diatas Rp15.000.000.000,00 (lima belas miliar rupiah).
Memang belum di atas 15 Miliar, Namun Secara Persentase sudah di alokasikan sebesar 0.56% dari APBD</t>
  </si>
  <si>
    <r>
      <rPr>
        <rFont val="Calibri"/>
        <color theme="1"/>
        <sz val="11.0"/>
      </rPr>
      <t>- Dok APBD TA. 2022
- DPA Inspektorat TA. 2022
- Permendagri N0. 27 TH. 20</t>
    </r>
    <r>
      <rPr>
        <rFont val="Calibri"/>
        <color rgb="FF000000"/>
        <sz val="11.0"/>
      </rPr>
      <t xml:space="preserve">21
</t>
    </r>
    <r>
      <rPr>
        <rFont val="Calibri"/>
        <color theme="1"/>
        <sz val="11.0"/>
      </rPr>
      <t xml:space="preserve">- Screen Shoot Perkembangan Peningkatan Kapabilitas APIP, data Perwakilan BPKP Prov. Kaltim, </t>
    </r>
    <r>
      <rPr>
        <rFont val="Calibri"/>
        <color rgb="FF000000"/>
        <sz val="11.0"/>
      </rPr>
      <t xml:space="preserve">
</t>
    </r>
    <r>
      <rPr>
        <rFont val="Calibri"/>
        <color rgb="FF1155CC"/>
        <sz val="11.0"/>
        <u/>
      </rPr>
      <t>https://drive.google.com/drive/folders/1i4uDoeoss6lnNYNJ3JuUo9luOSjznZVY</t>
    </r>
  </si>
  <si>
    <r>
      <rPr>
        <rFont val="Calibri"/>
        <color theme="1"/>
        <sz val="11.0"/>
      </rPr>
      <t xml:space="preserve">APIP berfokus pada </t>
    </r>
    <r>
      <rPr>
        <rFont val="Calibri"/>
        <i/>
        <color theme="1"/>
        <sz val="11.0"/>
      </rPr>
      <t>client</t>
    </r>
    <r>
      <rPr>
        <rFont val="Calibri"/>
        <color theme="1"/>
        <sz val="11.0"/>
      </rPr>
      <t xml:space="preserve"> dan audit berbasis risiko</t>
    </r>
  </si>
  <si>
    <r>
      <rPr>
        <rFont val="Calibri"/>
        <color theme="1"/>
        <sz val="11.0"/>
      </rPr>
      <t xml:space="preserve">a. Seluruh fungsi pengawasan internal berfokus pada </t>
    </r>
    <r>
      <rPr>
        <rFont val="Calibri"/>
        <i/>
        <color theme="1"/>
        <sz val="11.0"/>
      </rPr>
      <t>client</t>
    </r>
    <r>
      <rPr>
        <rFont val="Calibri"/>
        <color theme="1"/>
        <sz val="11.0"/>
      </rPr>
      <t xml:space="preserve"> dan audit berbasis risiko
b. Sebagian besar fungsi pengawasan internal berfokus pada </t>
    </r>
    <r>
      <rPr>
        <rFont val="Calibri"/>
        <i/>
        <color theme="1"/>
        <sz val="11.0"/>
      </rPr>
      <t>client</t>
    </r>
    <r>
      <rPr>
        <rFont val="Calibri"/>
        <color theme="1"/>
        <sz val="11.0"/>
      </rPr>
      <t xml:space="preserve"> dan audit berbasis risiko
c. Sebagian kecil fungsi pengawasan internal berfokus pada </t>
    </r>
    <r>
      <rPr>
        <rFont val="Calibri"/>
        <i/>
        <color theme="1"/>
        <sz val="11.0"/>
      </rPr>
      <t>client</t>
    </r>
    <r>
      <rPr>
        <rFont val="Calibri"/>
        <color theme="1"/>
        <sz val="11.0"/>
      </rPr>
      <t xml:space="preserve"> dan audit berbasis risiko
d. Seluruh fungsi pengawasan internal belum berfokus pada </t>
    </r>
    <r>
      <rPr>
        <rFont val="Calibri"/>
        <i/>
        <color theme="1"/>
        <sz val="11.0"/>
      </rPr>
      <t>client</t>
    </r>
    <r>
      <rPr>
        <rFont val="Calibri"/>
        <color theme="1"/>
        <sz val="11.0"/>
      </rPr>
      <t xml:space="preserve"> dan audit berbasis risiko</t>
    </r>
  </si>
  <si>
    <t>Fungsi pengawsan internal sudah berfokus pada client dan audit berbasis risiko hal tersebut termuat dalam PKPT Tahun 2022</t>
  </si>
  <si>
    <r>
      <rPr>
        <rFont val="Calibri"/>
        <color rgb="FF1155CC"/>
        <sz val="11.0"/>
        <u/>
      </rPr>
      <t>https://drive.google.com/drive/folders/1i4uDoeoss6lnNYNJ3JuUo9luOSjznZVY</t>
    </r>
    <r>
      <rPr>
        <rFont val="Calibri"/>
        <color rgb="FF000000"/>
        <sz val="11.0"/>
        <u/>
      </rPr>
      <t xml:space="preserve"> </t>
    </r>
  </si>
  <si>
    <t>Terdapat kebijakan standar pelayanan</t>
  </si>
  <si>
    <t xml:space="preserve">a. Terdapat penetapan Standar Pelayanan terhadap seluruh jenis pelayanan, dan sesuai asas serta komponen standar pelayanan publik yang berlaku
b. Terdapat penetapan Standar Pelayanan terhadap sebagian jenis pelayanan, dan sesuai asas serta komponen standar pelayanan publik yang berlaku
c. Terdapat penetapan Standar Pelayanan terhadap seluruh jenis pelayanan, namun tidak sesuai asas serta komponen standar pelayanan publik yang berlaku
d. Terdapat penetapan Standar Pelayanan terhadap sebagian jenis pelayanan, namun tidak sesuai asas serta komponen standar pelayanan publik yang berlaku
e. Standar Pelayanan belum ditetapkan </t>
  </si>
  <si>
    <t>Seluruh unit penyelenggara pelayanan (UPP) di lingkungan Pemerintah Kota Balikpapan telah menyusun Standar Pelayanan sesuai dengan Peraturan Menteri PANRB Nomor 15 tahun 2014 tentang Standar Pelayanan, yaitu dengan menyusun SP sesuai komponen service delivery dan manufacturing. Untuk komponen service delivery juga telah dipublikasi baik melalui media elektronik (situs web tiap-tiap UPP) maupun media nonelektronik (ketampakan fisik) di ruang-ruang pelayanan.</t>
  </si>
  <si>
    <r>
      <rPr>
        <rFont val="Calibri"/>
        <color rgb="FF000000"/>
        <sz val="11.0"/>
      </rPr>
      <t>SP 10 OPD sampel, foto SP kelurahan, SK SP Kelurahan Teritip, dan publikasi SP Disdukcapil di media cetak, media daring dan media sosial</t>
    </r>
    <r>
      <rPr>
        <rFont val="Calibri"/>
        <color rgb="FF000000"/>
        <sz val="11.0"/>
      </rPr>
      <t xml:space="preserve">
</t>
    </r>
    <r>
      <rPr>
        <rFont val="Calibri"/>
        <color rgb="FF1155CC"/>
        <sz val="11.0"/>
        <u/>
      </rPr>
      <t>https://drive.google.com/drive/folders/1bNCaJOVfOS7nOWI4l69N8KHjEhRrvCKS?usp=sharing</t>
    </r>
  </si>
  <si>
    <t>Standar pelayanan telah dimaklumatkan</t>
  </si>
  <si>
    <t>a. Standar pelayanan telah dimaklumatkan pada seluruh jenis pelayanan dan dipublikasikan minimal di website
b. Standar pelayanan telah dimaklumatkan pada sebagian besar jenis pelayanan dan dipublikasikan minimal di website
c. Standar pelayanan telah dimaklumatkan pada sebagian kecil  jenis pelayanan dan belum dipublikasikan
d. Standar pelayanan belum dimaklumatkan pada seluruh jenis pelayanan dan belum dipublikasikan</t>
  </si>
  <si>
    <t>SP pada seluruh UPP juga telah di maklumatkan. Maklumat SP ditetapkan dalam satu keputusan pimpinan UPP</t>
  </si>
  <si>
    <r>
      <rPr>
        <rFont val="Calibri"/>
        <color rgb="FF000000"/>
        <sz val="11.0"/>
      </rPr>
      <t>SP 10 OPD sampel, foto SP kelurahan, SK SP Kelurahan Teritip, dan publikasi SP Disdukcapil di media cetak, media daring dan media sosial</t>
    </r>
    <r>
      <rPr>
        <rFont val="Calibri"/>
        <color rgb="FF000000"/>
        <sz val="11.0"/>
      </rPr>
      <t xml:space="preserve">
</t>
    </r>
    <r>
      <rPr>
        <rFont val="Calibri"/>
        <color rgb="FF1155CC"/>
        <sz val="11.0"/>
        <u/>
      </rPr>
      <t>https://drive.google.com/drive/folders/1bNCaJOVfOS7nOWI4l69N8KHjEhRrvCKS?usp=sharing</t>
    </r>
  </si>
  <si>
    <t>Dilakukan reviu dan perbaikan atas standar pelayanan</t>
  </si>
  <si>
    <t>a. Dilakukan reviu dan perbaikan atas standar pelayanan dan dilakukan dengan melibatkan stakeholders (antara lain : tokoh masyarakat,  akademisi, dunia usaha, dan lembaga swadaya masyarakat), serta memanfaatkan masukan hasil SKM dan pengaduan masyarakat
b. Dilakukan reviu dan perbaikan atas standar pelayanan dan dilakukan dengan memanfaatkan masukan hasil SKM dan pengaduan masyarakat, namun tanpa melibatkan stakeholders
c. Dilakukan reviu dan perbaikan atas standar pelayanan, namun  dilakukan tanpa memanfaatkan masukan hasil SKM dan pengaduan masyarakat, serta tanpa melibatkan stakeholders
d. Belum dilakukan reviu dan perbaikan atas standar pelayanan</t>
  </si>
  <si>
    <t>Pada sejumlah UPP (UPP role model Kementerian PANRB yaitu DPMPT, Disdukcapil, dan RSUD Beriman), review SP dilakukan dengan menyelenggarakan forum konsultasi publik sesuai dengan Peraturan Menteri PANRB Nomor 16 Tahun 2017 tentang Pedoman Pelaksanaan Forum Konsultasi Publik. Pada forum tersebut, UPP mengundang stakeholder antara lain perwakilan masyarakat pengguna layanan, tokoh masyarakat, akademisi, LSM untuk bersama-sama membahas review Standar Pelayanan. Selain FKP, UPP juga membuat rencana tindak lanjut sesuai dengan hasil SKM sehingga kualitas pelayanan kepada masyarakat meningkat.</t>
  </si>
  <si>
    <r>
      <rPr>
        <rFont val="Calibri"/>
        <color rgb="FF000000"/>
        <sz val="11.0"/>
      </rPr>
      <t xml:space="preserve">FKP (Forum Konsultasi Publik) RSUD, Disdukcapil, dan DPMPT, foto, undangan, daftar hadir rakor SP Kelurahan, Kecamatan serta rencana tindak lanjut hasil SKM (UPP role model)
</t>
    </r>
    <r>
      <rPr>
        <rFont val="Calibri"/>
        <color rgb="FF1155CC"/>
        <sz val="11.0"/>
        <u/>
      </rPr>
      <t>https://drive.google.com/drive/folders/1i7vqo9EbN_2aVVkxh8xiF3zN6S8e6Dgx?usp=sharing</t>
    </r>
    <r>
      <rPr>
        <rFont val="Calibri"/>
        <color rgb="FF000000"/>
        <sz val="11.0"/>
      </rPr>
      <t xml:space="preserve"> </t>
    </r>
  </si>
  <si>
    <t>Telah dilakukan berbagai upaya peningkatan kemampuan dan/atau kompetensi tentang penerapan budaya pelayanan prima</t>
  </si>
  <si>
    <t>a. Telah dilakukan pelatihan/sosialisasi pelayanan prima, sehingga seluruh petugas/pelaksana layanan memiliki kompetensi sesuai kebutuhan jenis layanan
b. Telah dilakukan pelatihan/sosialisasi pelayanan prima, sehingga sebagian besar petugas/pelaksana layanan memiliki kompetensi sesuai kebutuhan jenis layanan 
c. Telah dilakukan pelatihan/sosialisasi pelayanan prima namun secara terbatas, sehingga hanya sebagian kecil petugas/pelaksana layanan yang memiliki kompetensi sesuai kebutuhan jenis layanan 
d. Belum dilakukan pelatihan/sosialisasi pelayanan prima, dan seluruh petugas/pelaksana layanan belum memiliki kompetensi sesuai kebutuhan jenis layanan</t>
  </si>
  <si>
    <t>Selama ini Pemerintah Kota Balikpapan selalu menyelenggarakan pelatihan budaya pelayanan prima bagi para petugas pelayanan di lingkungan Pemerintah Kota Balikpapan. Namun pada tahun 2021 kegiatan dimaksud ditunda pelaksanaannya karena masih adanya pandemi Covid-19 yang tidak memungkinkan untuk pelaksanaan kegiatan tatap muka yang berpotensi menimbulkan kerumunan, sedangkan pelatihan sosialisasi/bimtek/pelatihan pelayanan prima akan lebih baik apabila dilakukan secara langsung (luring). Untuk tahun 2022, pelaksanaan sosialisasi telah dianggarkan pada DPA Bagian Organisasi. Meski demikian, pembinaan tentang budaya pelayanan prima tetap dilakukan baik oleh Bagian Organisasi maupun mandiri oleh UPP melalui forum-forum kecil/internal UPP. UPP mengeluarkan peraturan dalam bentuk Surat Keputusan Kepala Perangkat Daerah sebagai bentuk nyata pembinaan budaya pelayanan prima.</t>
  </si>
  <si>
    <r>
      <rPr>
        <rFont val="Calibri"/>
        <color rgb="FF000000"/>
        <sz val="11.0"/>
      </rPr>
      <t xml:space="preserve">DPA Bagian Organisasi untuk pelaksanaan pelatihan budaya pelatihan prima, foto-foto, daftar hadir kegiatan rakor kelurahan dengan Bagian Organisasi Tahun 2020 dan 2021 dan SK Kepala Perangkat Daerah tentang Budaya Kerja Pelayanan Prima </t>
    </r>
    <r>
      <rPr>
        <rFont val="Calibri"/>
        <color rgb="FF000000"/>
        <sz val="11.0"/>
      </rPr>
      <t xml:space="preserve">
</t>
    </r>
    <r>
      <rPr>
        <rFont val="Calibri"/>
        <color rgb="FF1155CC"/>
        <sz val="11.0"/>
        <u/>
      </rPr>
      <t>https://drive.google.com/drive/folders/1fYI-ZHKupmEhwF1UY1nFaA9enTMy79yo?usp=sharing</t>
    </r>
    <r>
      <rPr>
        <rFont val="Calibri"/>
        <color rgb="FFFF0000"/>
        <sz val="11.0"/>
      </rPr>
      <t xml:space="preserve">  
</t>
    </r>
  </si>
  <si>
    <t xml:space="preserve">Informasi tentang pelayanan mudah diakses melalui berbagai media </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</si>
  <si>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</si>
  <si>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Informasi mengenai penyelenggaraan pelayanan oleh UPP di lingkungan Pemerintah Kota Balikpapan telah diunggah pada situs web masing-masing UPP, media sosial, dan telah diunggah pula pada aplikasi Sistem Informasi Pelayanan Publik Nasional (SIPPN) Kementerian PANRB sehingga dapar dengan mudah diakses tidak saja oleh warga Kota Balikpapan selaku pengguna layanan tetapi juga dapat diakses secara oleh seluruh pengguna layanan dimana pun berada.</t>
  </si>
  <si>
    <r>
      <rPr>
        <rFont val="Calibri"/>
        <color rgb="FF000000"/>
        <sz val="11.0"/>
      </rPr>
      <t xml:space="preserve">Screenshot SP UPP di aplikasi SIPP Kementerian PANRB
</t>
    </r>
    <r>
      <rPr>
        <rFont val="Calibri"/>
        <color rgb="FF1155CC"/>
        <sz val="11.0"/>
        <u/>
      </rPr>
      <t>https://drive.google.com/drive/folders/1NaJaWmxYrcd9HNYepFF77PjNDpW39W9t?usp=sharing</t>
    </r>
    <r>
      <rPr>
        <rFont val="Calibri"/>
        <color rgb="FF000000"/>
        <sz val="11.0"/>
      </rPr>
      <t xml:space="preserve"> </t>
    </r>
  </si>
  <si>
    <t>Telah terdapat sistem pemberian penghargaan dan sanksi bagi petugas pemberi pelayanan</t>
  </si>
  <si>
    <t>a. Telah terdapat kebijakan pemberian penghargaan dan sanksi yang minimal memenuhi unsur penilaian: disiplin, kinerja, dan hasil penilaian pengguna layanan, dan telah diterapkan ke seluruh petugas/pelaksana layanan
b. Telah terdapat kebijakan pemberian penghargaan dan sanksi yang minimal memenuhi unsur penilaian: disiplin, kinerja, dan hasil penilaian pengguna layanan, namun belum diterapkan ke seluruh petugas/pelaksana layanan
c. Telah terdapat kebijakan pemberian penghargaan dan sanksi, namun belum memenuhi unsur penilaian minimal : disiplin, kinerja, dan hasil penilaian pengguna layanan
d. Belum terdapat kebijakan pemberian penghargaan dan sanksi</t>
  </si>
  <si>
    <t>Secara berkala (setahun sekali) Pemerintah Kota Balikpapan secara khusus memberikan reward atau penghargaan kepada para petugas layanan yang berkontribusi pada peningkatan kualiatas pelayanan publik pada UPP nya. Penghargaan tersebut diberikan sesuai dengan kategori penilaian. Penghargaan diberikan oleh Wali Kota Balikpapan selaku Pembina Penyelenggaraan Pelayanan Publik dan difasilitasi oleh Bagian Organisasi Setda. Pada tahun-tahun sebelumnya penghargaan diberikan pada HUT Kota Balikpapan pada 9 Februari, tetapi pada tahun 2020 penyerahan penghargaan tertunda dan baru diberikan pada HUT KORPRI  pada 29 November (akhir tahun) karena terjadinya pandemi COVID-19. UPP sendiri juga melaksanakan pemberian penghargaan dan sanksi kepada petugas pelayanan sebagai upaya meningkatkan kualitas pelayanan kepada masyarakat.</t>
  </si>
  <si>
    <r>
      <rPr>
        <rFont val="Calibri"/>
        <color rgb="FF000000"/>
        <sz val="11.0"/>
      </rPr>
      <t xml:space="preserve">SK Wali Kota Balikpapan tentang Pedoman Pemberian Penghargaan Pelayanan Publik, SK Penerima Penghargaan Pelayanan Publik tahun 2020, dokumentasi penyerahan penghargaan pelayanan publik, DPA Bagian Organisasi tahun 2020 dan tahun 2021 untuk fasilitasi penghargaan pelayanan publik dan SK Kepala Disdukcapil serta dokumentasi pemberian penghargaan dan sanksi petugas pelayanan Disdukcapil
</t>
    </r>
    <r>
      <rPr>
        <rFont val="Calibri"/>
        <color rgb="FF1155CC"/>
        <sz val="11.0"/>
        <u/>
      </rPr>
      <t>https://drive.google.com/drive/folders/1_9jPJo7Y3B8kS87F8xJiMSvJSeXRCva3?usp=sharing</t>
    </r>
    <r>
      <rPr>
        <rFont val="Calibri"/>
        <color rgb="FF000000"/>
        <sz val="11.0"/>
      </rPr>
      <t xml:space="preserve"> </t>
    </r>
  </si>
  <si>
    <t>Telah terdapat sistem pemberian kompensasi kepada penerima layanan bila layanan tidak sesuai standar</t>
  </si>
  <si>
    <t>a. Telah terdapat sistem pemberian kompensasi bila layanan tidak sesuai standar bagi penerima layanan di seluruh jenis layanan
b. Telah terdapat sistem pemberian kompensasi bila layanan tidak sesuai standar bagi penerima layanan di sebagian besar jenis layanan 
c. Telah terdapat sistem pemberian kompensasi bila layanan tidak sesuai standar bagi penerima layanan di sebagian kecil jenis layanan 
d. Belum terdapat sistem pemberian kompensasi bila layanan tidak sesuai standar</t>
  </si>
  <si>
    <t>Pemberian kompensasi atas pelanggaran standar pelayanan (yang paling banyak terjadi adalah pada pelanggaran waktu pelayanan) kepada pengguna layanan telah diterapkan di seluruh UPP berupa maklumat pelayanan, pakta integritas, zona integritas serta Surat Keputusan Kepala Perangkat Daerah agar pelayanan publik yang diberikan berjalan secara maksimal</t>
  </si>
  <si>
    <r>
      <rPr>
        <rFont val="Calibri"/>
        <color theme="1"/>
        <sz val="11.0"/>
      </rPr>
      <t xml:space="preserve">Maklumat pelayanan, pakta integritas, zona integritas dan Surat Keputusan Kepala Perangkat Daerah  </t>
    </r>
    <r>
      <rPr>
        <rFont val="Calibri"/>
        <color rgb="FF0000FF"/>
        <sz val="11.0"/>
      </rPr>
      <t xml:space="preserve">
</t>
    </r>
    <r>
      <rPr>
        <rFont val="Calibri"/>
        <color rgb="FF1155CC"/>
        <sz val="11.0"/>
        <u/>
      </rPr>
      <t xml:space="preserve">https://drive.google.com/drive/folders/12unSO8cOev5kvve1L6PTTJAovCfLQjPR?usp=sharing
</t>
    </r>
  </si>
  <si>
    <t>Telah terdapat sarana layanan terpadu/terintegrasi</t>
  </si>
  <si>
    <t>a. Apabila seluruh pelayanan sudah dilakukan secara terpadu dan sarana prasarana layanan memenuhi standar sarpras
b. Apabila sebagian pelayanan sudah dilakukan secara terpadu dan sarana prasarana layanan memenuhi standar sarpras
c. Apabila sebagian pelayanan sudah dilakukan secara terpadu, namun sarana prasarana layanan belum memenuhi standar sarpras
d. Apabila pelayanan belum terpadu</t>
  </si>
  <si>
    <r>
      <rPr>
        <rFont val="Calibri"/>
        <color theme="1"/>
        <sz val="11.0"/>
      </rPr>
      <t>Untuk pelayanan perizinan dan nonperizinan telah diselenggarakan secara terpadu dan terintegrasi pada Dinas Penanaman Modal dan Pelayanan Terpadu Satu Pintu (DPMPTSP) Kota Balikpapan. Di samping itu Pemkot Balikpapan telah memiliki Mal Pelayanan Publik, bertempat di gedung DPMPTSP yang telah di</t>
    </r>
    <r>
      <rPr>
        <rFont val="Calibri"/>
        <i/>
        <color theme="1"/>
        <sz val="11.0"/>
      </rPr>
      <t xml:space="preserve">soft-launching </t>
    </r>
    <r>
      <rPr>
        <rFont val="Calibri"/>
        <color theme="1"/>
        <sz val="11.0"/>
      </rPr>
      <t>oleh Wali Kota Balikpapan pada Februari 2021 lalu. Pelayanan yang diselenggarakan pada MPP tidak hanya pelayanan oleh Pemerintah Kota Balikpapan tetapi juga pelayanan dari instansi vertikal dan swasta yang berkolaborasi dengan Pemerintah Kota Balikpapan.</t>
    </r>
  </si>
  <si>
    <r>
      <rPr>
        <rFont val="Calibri"/>
        <color rgb="FF000000"/>
        <sz val="11.0"/>
      </rPr>
      <t xml:space="preserve">Perwal No 23 Tahun 2018 tentang Pendelegasian Kewenangan Pelayanan Perizinan dan Nonperizinan kepada DPMPT dan Perwal No 6 Tahun 2021 tentang Penyelenggaraan Mal Pelayanan Publik serta dokumentasi MPP Kota Balikpapan
</t>
    </r>
    <r>
      <rPr>
        <rFont val="Calibri"/>
        <color rgb="FF1155CC"/>
        <sz val="11.0"/>
        <u/>
      </rPr>
      <t>https://drive.google.com/drive/folders/1P4x4Fc9ZLORBuLbuxBX_a9Z08A9vE5tj?usp=sharing</t>
    </r>
    <r>
      <rPr>
        <rFont val="Calibri"/>
        <color rgb="FF000000"/>
        <sz val="11.0"/>
      </rPr>
      <t xml:space="preserve"> 
</t>
    </r>
  </si>
  <si>
    <t>Telah terdapat inovasi pelayanan</t>
  </si>
  <si>
    <t>a. Inovasi pelayanan telah mendapatkan pengakuan secara internasional dan/atau nasional dan telah direplikasi oleh instansi lain
b. Inovasi pelayanan telah mendapatkan pengakuan secara internasional dan/atau nasional tetapi belum direplikasi oleh instansi lain
c. Inovasi pelayanan belum mendapatkan pengakuan secara internasional dan/atau nasional tetapi telah direplikasi oleh instansi lain
d. Belum terdapat inovasi pelayanan</t>
  </si>
  <si>
    <t>Pada tahun 2021 Inovasi DIGITASI (Data dan Informasi Digital Tanaman Koleksi) dari UPTD Kebun Raya Balikpapan ditetapkan sebagai TOP 45 pada Kompetisi Inovasi Pelayanan Publik (KIPP) 2021 dan Inovasi Disdukcapil yang sudah direplikasi</t>
  </si>
  <si>
    <r>
      <rPr>
        <rFont val="Calibri"/>
        <color theme="1"/>
        <sz val="11.0"/>
      </rPr>
      <t xml:space="preserve">SK Menteri PANRB tentang TOP 45 KIPP 2021, dokumentasi awarding KIPP dan inovasi Disdukcapil yang sudah direplikasi
</t>
    </r>
    <r>
      <rPr>
        <rFont val="Calibri"/>
        <color rgb="FF1155CC"/>
        <sz val="11.0"/>
        <u/>
      </rPr>
      <t>https://drive.google.com/drive/folders/1-w78gNa0tpIMCAe28GGrn50z_EK_Jp_W?usp=sharing</t>
    </r>
    <r>
      <rPr>
        <rFont val="Calibri"/>
        <color theme="1"/>
        <sz val="11.0"/>
      </rPr>
      <t xml:space="preserve"> </t>
    </r>
  </si>
  <si>
    <t>Terdapat media pengaduan dan konsultasi pelayanan</t>
  </si>
  <si>
    <r>
      <rPr>
        <rFont val="Calibri"/>
        <color theme="1"/>
        <sz val="11.0"/>
      </rPr>
      <t xml:space="preserve">a. Terdapat media konsultasi dan pengaduan secara </t>
    </r>
    <r>
      <rPr>
        <rFont val="Calibri"/>
        <i/>
        <color theme="1"/>
        <sz val="11.0"/>
      </rPr>
      <t>offline</t>
    </r>
    <r>
      <rPr>
        <rFont val="Calibri"/>
        <color theme="1"/>
        <sz val="11.0"/>
      </rPr>
      <t xml:space="preserve"> dan </t>
    </r>
    <r>
      <rPr>
        <rFont val="Calibri"/>
        <i/>
        <color theme="1"/>
        <sz val="11.0"/>
      </rPr>
      <t>online</t>
    </r>
    <r>
      <rPr>
        <rFont val="Calibri"/>
        <color theme="1"/>
        <sz val="11.0"/>
      </rPr>
      <t xml:space="preserve">, tersedia petugas khusus yang menangani, dan terintegrasi dengan SP4N-LAPOR!
b. Terdapat media konsultasi dan pengaduan secara </t>
    </r>
    <r>
      <rPr>
        <rFont val="Calibri"/>
        <i/>
        <color theme="1"/>
        <sz val="11.0"/>
      </rPr>
      <t>offline</t>
    </r>
    <r>
      <rPr>
        <rFont val="Calibri"/>
        <color theme="1"/>
        <sz val="11.0"/>
      </rPr>
      <t xml:space="preserve"> dan </t>
    </r>
    <r>
      <rPr>
        <rFont val="Calibri"/>
        <i/>
        <color theme="1"/>
        <sz val="11.0"/>
      </rPr>
      <t>online</t>
    </r>
    <r>
      <rPr>
        <rFont val="Calibri"/>
        <color theme="1"/>
        <sz val="11.0"/>
      </rPr>
      <t xml:space="preserve">, tersedia petugas khusus yang menangani namun belum terintegrasi dengan SP4N-LAPOR!
c. Terdapat media konsultasi dan pengaduan secara </t>
    </r>
    <r>
      <rPr>
        <rFont val="Calibri"/>
        <i/>
        <color theme="1"/>
        <sz val="11.0"/>
      </rPr>
      <t>offline</t>
    </r>
    <r>
      <rPr>
        <rFont val="Calibri"/>
        <color theme="1"/>
        <sz val="11.0"/>
      </rPr>
      <t xml:space="preserve"> dan </t>
    </r>
    <r>
      <rPr>
        <rFont val="Calibri"/>
        <i/>
        <color theme="1"/>
        <sz val="11.0"/>
      </rPr>
      <t>online</t>
    </r>
    <r>
      <rPr>
        <rFont val="Calibri"/>
        <color theme="1"/>
        <sz val="11.0"/>
      </rPr>
      <t xml:space="preserve">, namun belum tersedia petugas khusus yang menangani
d. Hanya terdapat media konsultasi dan pengaduan secara </t>
    </r>
    <r>
      <rPr>
        <rFont val="Calibri"/>
        <i/>
        <color theme="1"/>
        <sz val="11.0"/>
      </rPr>
      <t>offline</t>
    </r>
    <r>
      <rPr>
        <rFont val="Calibri"/>
        <color theme="1"/>
        <sz val="11.0"/>
      </rPr>
      <t xml:space="preserve">
e. Tidak terdapat media konsultasi dan pengaduan</t>
    </r>
  </si>
  <si>
    <t>Terdapat Media Konsultasi dan Pengaduan secara offline yakni dengan datang langsung ke Kantor Dinas Komunikasi dan Informatika Kota Balikpapan Jl. Jend. Sudirman RT 13 Kelurahan Klandasan Ulu Kecamatan Balikpapan Kota yang akan dilayani di meja layanan informasi. sudah terdapat petugas piket untuk pelayanan pengaduan masyarakat dan informasi pada jam kerja.  terdapat pelayanan aduan masyarakat secara online melalui berbagai kanal yakni melalui SP4N- LAPOR, melalui sms/whatsapp pada nomor 08115440542, melalui email sitanggapbalikpapan@gmail.com, dan melalui media sosial  Pemerintah Kota Balikpapan yang dikelola oleh Dinas Kominfo Balikpapan. semua aduan telah terintegrasi dengan SP4N -LAPOR!</t>
  </si>
  <si>
    <r>
      <rPr>
        <rFont val="Calibri"/>
        <color rgb="FF000000"/>
        <sz val="11.0"/>
      </rPr>
      <t xml:space="preserve">SK SP4N LAPOR, jadwal piket bagi petugas pelayanan meja informasi untuk aduan secara offline, formulir pelayanan bagi aduan offline, rekapitulasi laporan aduan masyarakat
</t>
    </r>
    <r>
      <rPr>
        <rFont val="Calibri"/>
        <color rgb="FF1155CC"/>
        <sz val="11.0"/>
        <u/>
      </rPr>
      <t>https://drive.google.com/drive/folders/17iDGyPlow6o8SmJ2-XCujZ3K8XA1IFZO</t>
    </r>
  </si>
  <si>
    <t>Terdapat unit yang mengelola pengaduan dan konsultasi pelayanan</t>
  </si>
  <si>
    <t>a. Terdapat unit pengelola khusus untuk konsultasi dan pengaduan, serta SK pengelola SP4N-LAPOR! di level Organisasi
b. Terdapat unit pengelola khusus untuk konsultasi dan pengaduan, serta surat penugasan pengelola SP4N-LAPOR! di level unit kerja
c. Terdapat SK pengelola SP4N-LAPOR! di level instansi dan/atau surat penugasan pengelola SP4N-LAPOR! di level unit kerja, namun unit pengelola khusus untuk konsultasi dan pengaduan belum ada
d. Belum terdapat unit pengelola khusus untuk konsultasi dan pengaduan, serta belum terdapat SK pengelola SP4N-LAPOR! di level instansi dan/atau surat penugasan pengelola SP4N-LAPOR! di level unit kerja</t>
  </si>
  <si>
    <t>untuk unit pengelola khusus konsultasi dan pengaduan, dilaksanakan oleh Diskominfo Balikpapan selaku admin utama pengelola SP4N LAPOR. dan setiap Perangkat Daerah telah memiliki SK Aduan Masyarakat</t>
  </si>
  <si>
    <r>
      <rPr>
        <rFont val="Calibri"/>
        <color rgb="FF000000"/>
        <sz val="11.0"/>
      </rPr>
      <t xml:space="preserve">SK SP4N LAPOR, dan SK Aduan masyarakat di semua OPD
</t>
    </r>
    <r>
      <rPr>
        <rFont val="Calibri"/>
        <color rgb="FF1155CC"/>
        <sz val="11.0"/>
        <u/>
      </rPr>
      <t>https://drive.google.com/drive/folders/17iDGyPlow6o8SmJ2-XCujZ3K8XA1IFZO</t>
    </r>
    <r>
      <rPr>
        <rFont val="Calibri"/>
        <color rgb="FF000000"/>
        <sz val="11.0"/>
      </rPr>
      <t xml:space="preserve"> </t>
    </r>
  </si>
  <si>
    <t>Telah dilakukan tindak lanjut atas seluruh pengaduan pelayanan untuk perbaikan kualitas pelayanan</t>
  </si>
  <si>
    <t>a. Telah dilakukan tindak lanjut atas seluruh pengaduan pelayanan  untuk perbaikan kualitas pelayanan
b. Telah dilakukan tindak lanjut atas  sebagian besar pengaduan pelayanan untuk perbaikan kualitas pelayanan
c. Telah dilakukan tindak lanjut atas sebagian kecil pengaduan pelayanan unutk perbaikan kualitas pelayanan 
d. Belum dilakukan tindak lanjut atas pengaduan pelayanan</t>
  </si>
  <si>
    <t xml:space="preserve">telah dilakukan tindak lanjut atas sebagian besar pengaduan masyarakat untuk perbaikan kualitas pelayanan. ada beberapa aduan masyarakat yang belum ditindaklanjuti karena masih dalam proses penanganan dan memerlukan usulan pembiayaan seperti aduan jalan rusak maupun usulan penerangan Jalan Umum </t>
  </si>
  <si>
    <r>
      <rPr>
        <rFont val="Calibri"/>
        <color rgb="FF000000"/>
        <sz val="11.0"/>
      </rPr>
      <t xml:space="preserve">rekapitulasi laporan aduan masyarakat
</t>
    </r>
    <r>
      <rPr>
        <rFont val="Calibri"/>
        <color rgb="FF1155CC"/>
        <sz val="11.0"/>
        <u/>
      </rPr>
      <t>https://drive.google.com/drive/folders/17iDGyPlow6o8SmJ2-XCujZ3K8XA1IFZO</t>
    </r>
  </si>
  <si>
    <t>Telah dilakukan evaluasi atas penanganan keluhan/masukan dan konsultasi</t>
  </si>
  <si>
    <t>a. Evaluasi atas penanganan keluhan/masukan dan konsultasi dilakukan secara berkala
b. Evaluasi  atas penanganan keluhan/masukan dan konsultasi dilakukan  tidak berkala
c. Belum dilakukan evaluasi penanganan keluhan/masukan dan konsultasi</t>
  </si>
  <si>
    <t>Evaluasi atas penanganan keluhan/masukan dan konsultasi dilakukan secara berkala yakni tiap semester dengan melakukan rapat koordinasi dengan perangkat daerah terkait</t>
  </si>
  <si>
    <r>
      <rPr>
        <rFont val="Calibri"/>
        <color rgb="FF000000"/>
        <sz val="11.0"/>
      </rPr>
      <t xml:space="preserve">surat undangan rakor  evaluasi terkait pelayanan aduan masyarakat
</t>
    </r>
    <r>
      <rPr>
        <rFont val="Calibri"/>
        <color rgb="FF1155CC"/>
        <sz val="11.0"/>
        <u/>
      </rPr>
      <t>https://drive.google.com/drive/folders/17iDGyPlow6o8SmJ2-XCujZ3K8XA1IFZO</t>
    </r>
  </si>
  <si>
    <t>Dilakukan survei kepuasan masyarakat terhadap pelayanan</t>
  </si>
  <si>
    <t>a. Survei kepuasan masyarakat terhadap pelayanan dilakukan minimal 4 kali dalam setahun
b. Survei kepuasan masyarakat terhadap pelayanan dilakukan minimal 3 kali dalam setahun
c. Survei kepuasan masyarakat terhadap pelayanan dilakukan minimal 2 kali dalam setahun
d. Survei kepuasan masyarakat terhadap pelayanan dilakukan minimal 1 kali dalam setahun
e. Belum dilakukan survei kepuasan masyarakat terhadap pelayanan</t>
  </si>
  <si>
    <t>D</t>
  </si>
  <si>
    <t>Survei kepuasan masyarakat terhadap pelayanan publik yang diselenggarakan oleh UPP di lingkungan Pemerintah Kota Balikpapan dilakukan setahun sekali dengan jangka waktu selama 3 bulan oleh Bagian Organisasi Sekretariat Daerah Kota Balikpapan dengan mengacu pada Peraturan Menteri PANRB nomor 14 tahun 2017 tentang Pedoman Penyusunan Survei Kepuasan Masyarakat. Meskipun demikian seluruh UPP juga melakukan SKM seketika yang dilakukan sesaat setelah pengguna layanan selesai mendapat pelayanan.</t>
  </si>
  <si>
    <r>
      <rPr>
        <rFont val="Calibri"/>
        <color rgb="FF000000"/>
        <sz val="11.0"/>
      </rPr>
      <t xml:space="preserve">KAK pelaksanaan SKM oleh Bagian Organisasi, Undangan Rapat Persiapan SKM, Surat Pemberitahuan SKM, Dokumentasi Kegiatan, dan Laporan SKM </t>
    </r>
    <r>
      <rPr>
        <rFont val="Calibri"/>
        <color rgb="FF000000"/>
        <sz val="11.0"/>
      </rPr>
      <t xml:space="preserve">
</t>
    </r>
    <r>
      <rPr>
        <rFont val="Calibri"/>
        <color rgb="FF1155CC"/>
        <sz val="11.0"/>
        <u/>
      </rPr>
      <t xml:space="preserve">https://drive.google.com/drive/folders/1-ttor54bhOZGtG2cYLpDuHsX4RhAa9Hq?usp=sharing
</t>
    </r>
  </si>
  <si>
    <t>Hasil survei kepuasan masyarakat dapat diakses secara terbuka</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</si>
  <si>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</si>
  <si>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r>
      <rPr>
        <rFont val="Calibri"/>
        <color theme="1"/>
        <sz val="11.0"/>
      </rPr>
      <t>Hasil survei kepuasan masyarakat dapat diakses oleh masyarakat melalui situs web resmi pemerintah Kota Balikpapan</t>
    </r>
    <r>
      <rPr>
        <rFont val="Calibri"/>
        <color theme="1"/>
        <sz val="11.0"/>
      </rPr>
      <t xml:space="preserve"> </t>
    </r>
    <r>
      <rPr>
        <rFont val="Calibri"/>
        <color theme="1"/>
        <sz val="11.0"/>
        <u/>
      </rPr>
      <t>balikpapan.go.id</t>
    </r>
    <r>
      <rPr>
        <rFont val="Calibri"/>
        <color theme="1"/>
        <sz val="11.0"/>
      </rPr>
      <t xml:space="preserve"> </t>
    </r>
    <r>
      <rPr>
        <rFont val="Calibri"/>
        <color theme="1"/>
        <sz val="11.0"/>
      </rPr>
      <t>dan media daring atau media sosial UPP yang disurvei. Selain itu untuk ketampakan fisik, indeks kepuasan masyarakat juga dipasang di ruang pelayanan UPP.</t>
    </r>
  </si>
  <si>
    <r>
      <rPr>
        <rFont val="Calibri"/>
        <color rgb="FF000000"/>
        <sz val="11.0"/>
      </rPr>
      <t xml:space="preserve">Laporan SKM 2021, Nilai IKM 2021, Laporan SKM UPP dan publikasi hasil SKM (OPD Sampling) </t>
    </r>
    <r>
      <rPr>
        <rFont val="Calibri"/>
        <color rgb="FF000000"/>
        <sz val="11.0"/>
      </rPr>
      <t xml:space="preserve">
</t>
    </r>
    <r>
      <rPr>
        <rFont val="Calibri"/>
        <color rgb="FF1155CC"/>
        <sz val="11.0"/>
        <u/>
      </rPr>
      <t xml:space="preserve">https://drive.google.com/drive/folders/1Cq-t1Jmc24S8PYclN0tWJ5FnB6gbkRty?usp=sharing
</t>
    </r>
  </si>
  <si>
    <t>Dilakukan tindak lanjut atas hasil survei kepuasan masyarakat</t>
  </si>
  <si>
    <t>a. Dilakukan tindak lanjut atas seluruh hasil survei kepuasan masyarakat
b. Dilakukan tindak lanjut atas sebagian besar hasil survei kepuasan masyarakat
c. Dilakukan tindak lanjut atas sebagian kecil hasil survei kepuasan masyarakat
d. Belum dilakukan tindak lanjut atas hasil survei kepuasan masyarakat</t>
  </si>
  <si>
    <t>Setiap UPP yang disurvei melakukan tindak lanjut atas hasil survei dan rekomendasi perbaikan layanan yang diberikan oleh Bagian Organisasi.</t>
  </si>
  <si>
    <r>
      <rPr>
        <rFont val="Calibri"/>
        <color rgb="FF000000"/>
        <sz val="11.0"/>
      </rPr>
      <t xml:space="preserve">Rencana Tindak Lanjut SKM oleh UPP yang disurvei (OPD Sampling) 
</t>
    </r>
    <r>
      <rPr>
        <rFont val="Calibri"/>
        <color rgb="FF1155CC"/>
        <sz val="11.0"/>
        <u/>
      </rPr>
      <t xml:space="preserve">https://drive.google.com/drive/folders/1NQRxcMWMbt6KL94mE_TCH-e_l-wVXDX2?usp=sharing
</t>
    </r>
  </si>
  <si>
    <t>Telah menerapkan teknologi informasi dalam memberikan pelayanan</t>
  </si>
  <si>
    <t>a. Terdapat pelayanan yang menggunakan teknologi informasi pada seluruh proses pemberian layanan
b. Terdapat pelayanan yang menggunakan teknologi informasi pada sebagian besar proses pemberian layanan
c. Terdapat pelayanan yang menggunakan teknologi informasi pada sebagian kecil proses pemberian layanan
d. Terdapat pelayanan yang belum menggunakan teknologi informasi pada proses pemberian pelayanan</t>
  </si>
  <si>
    <t>Pelayanan publik di Kota Balikpapan telah dilakukan dengan memanfaatkan teknologi informasi berupa aplikasi-aplikasi yang dibangun dan dikembangkan oleh Diskominfo Kota Balikpapan dan instansi teknis pengampu kegiatan. Pelayanan-pelayanan yang telah memanfaatkan teknologi informasi antara lain: pelayanan administrasi kependudukan yang telah memanfaatkan aplikasi bersifat transaksional berbasis situs web, pelayanan perizinan, pelayanan Kelurahan, antrian RS, informasi ketersediaan tempat tidur di instalasi rawat inap RSUD, layanan PPDB, layanan administrasi kepegawaian, layanan pelaporan pajak, layanan ketenagakerjaan, layanan vaksinasi covid19, layanan whistleblowersystem (pada portal balikpapan.go.id), layanan data statistik sektoral, dsb. Saat ini sedang dilakukan pengembangan portal layanan terkait kepegawaian dan layanan publik berbasis web dan mobile dengan tahap awal integrasi layanan kependudukan, layanan kelurahan, layanan perizinan dan pajak. Diharapkan kedepannya seluruh layanan baik kepegawaian maupun publik dapat terhubung melalui portal layanan masyarakat</t>
  </si>
  <si>
    <r>
      <rPr>
        <rFont val="Calibri"/>
        <color rgb="FF1155CC"/>
        <sz val="11.0"/>
        <u/>
      </rPr>
      <t>capil.balikpapan.go.id</t>
    </r>
    <r>
      <rPr>
        <rFont val="Calibri"/>
        <color rgb="FF000000"/>
        <sz val="11.0"/>
      </rPr>
      <t xml:space="preserve"> , </t>
    </r>
    <r>
      <rPr>
        <rFont val="Calibri"/>
        <color rgb="FF1155CC"/>
        <sz val="11.0"/>
        <u/>
      </rPr>
      <t>investasi.balikpapan.go.id</t>
    </r>
    <r>
      <rPr>
        <rFont val="Calibri"/>
        <color rgb="FF000000"/>
        <sz val="11.0"/>
      </rPr>
      <t xml:space="preserve"> , </t>
    </r>
    <r>
      <rPr>
        <rFont val="Calibri"/>
        <color rgb="FF1155CC"/>
        <sz val="11.0"/>
        <u/>
      </rPr>
      <t>rsud.balikpapan.go.id</t>
    </r>
    <r>
      <rPr>
        <rFont val="Calibri"/>
        <color rgb="FF000000"/>
        <sz val="11.0"/>
      </rPr>
      <t xml:space="preserve"> , </t>
    </r>
    <r>
      <rPr>
        <rFont val="Calibri"/>
        <color rgb="FF1155CC"/>
        <sz val="11.0"/>
        <u/>
      </rPr>
      <t>beasiswa.balikpapan.go.id</t>
    </r>
    <r>
      <rPr>
        <rFont val="Calibri"/>
        <color rgb="FF000000"/>
        <sz val="11.0"/>
      </rPr>
      <t xml:space="preserve"> , </t>
    </r>
    <r>
      <rPr>
        <rFont val="Calibri"/>
        <color rgb="FF1155CC"/>
        <sz val="11.0"/>
        <u/>
      </rPr>
      <t>yankel.balikpapan.go.id</t>
    </r>
    <r>
      <rPr>
        <rFont val="Calibri"/>
        <color rgb="FF000000"/>
        <sz val="11.0"/>
      </rPr>
      <t xml:space="preserve"> , </t>
    </r>
    <r>
      <rPr>
        <rFont val="Calibri"/>
        <color rgb="FF1155CC"/>
        <sz val="11.0"/>
        <u/>
      </rPr>
      <t>lpse.balikpapan.go.id</t>
    </r>
    <r>
      <rPr>
        <rFont val="Calibri"/>
        <color rgb="FF000000"/>
        <sz val="11.0"/>
      </rPr>
      <t xml:space="preserve"> , </t>
    </r>
    <r>
      <rPr>
        <rFont val="Calibri"/>
        <color rgb="FF1155CC"/>
        <sz val="11.0"/>
        <u/>
      </rPr>
      <t>balikpapan.siap-ppdb.com</t>
    </r>
    <r>
      <rPr>
        <rFont val="Calibri"/>
        <color rgb="FF000000"/>
        <sz val="11.0"/>
      </rPr>
      <t xml:space="preserve"> , </t>
    </r>
    <r>
      <rPr>
        <rFont val="Calibri"/>
        <color rgb="FF1155CC"/>
        <sz val="11.0"/>
        <u/>
      </rPr>
      <t>simpeg.balikpapan.go.id</t>
    </r>
    <r>
      <rPr>
        <rFont val="Calibri"/>
        <color rgb="FF000000"/>
        <sz val="11.0"/>
      </rPr>
      <t xml:space="preserve"> , </t>
    </r>
    <r>
      <rPr>
        <rFont val="Calibri"/>
        <color rgb="FF1155CC"/>
        <sz val="11.0"/>
        <u/>
      </rPr>
      <t>bpp-dev.prototipe.id</t>
    </r>
    <r>
      <rPr>
        <rFont val="Calibri"/>
        <color rgb="FF000000"/>
        <sz val="11.0"/>
      </rPr>
      <t xml:space="preserve"> , </t>
    </r>
    <r>
      <rPr>
        <rFont val="Calibri"/>
        <color rgb="FF1155CC"/>
        <sz val="11.0"/>
        <u/>
      </rPr>
      <t>esptpd.balikpapan.go.id</t>
    </r>
    <r>
      <rPr>
        <rFont val="Calibri"/>
        <color rgb="FF000000"/>
        <sz val="11.0"/>
      </rPr>
      <t xml:space="preserve"> , </t>
    </r>
    <r>
      <rPr>
        <rFont val="Calibri"/>
        <color rgb="FF1155CC"/>
        <sz val="11.0"/>
        <u/>
      </rPr>
      <t>disnaker.balikpapan.go.id</t>
    </r>
    <r>
      <rPr>
        <rFont val="Calibri"/>
        <color rgb="FF000000"/>
        <sz val="11.0"/>
      </rPr>
      <t xml:space="preserve"> , </t>
    </r>
    <r>
      <rPr>
        <rFont val="Calibri"/>
        <color rgb="FF1155CC"/>
        <sz val="11.0"/>
        <u/>
      </rPr>
      <t>web.balikpapan.go.id</t>
    </r>
    <r>
      <rPr>
        <rFont val="Calibri"/>
        <color rgb="FF000000"/>
        <sz val="11.0"/>
      </rPr>
      <t xml:space="preserve"> , </t>
    </r>
    <r>
      <rPr>
        <rFont val="Calibri"/>
        <color rgb="FF1155CC"/>
        <sz val="11.0"/>
        <u/>
      </rPr>
      <t>vaksinasi.balikpapan.go.id</t>
    </r>
    <r>
      <rPr>
        <rFont val="Calibri"/>
        <color rgb="FF000000"/>
        <sz val="11.0"/>
      </rPr>
      <t xml:space="preserve"> , </t>
    </r>
    <r>
      <rPr>
        <rFont val="Calibri"/>
        <color rgb="FF1155CC"/>
        <sz val="11.0"/>
        <u/>
      </rPr>
      <t>data.balikpapan.go.id</t>
    </r>
    <r>
      <rPr>
        <rFont val="Calibri"/>
        <color rgb="FF000000"/>
        <sz val="11.0"/>
      </rPr>
      <t xml:space="preserve">, </t>
    </r>
    <r>
      <rPr>
        <rFont val="Calibri"/>
        <color rgb="FF1155CC"/>
        <sz val="11.0"/>
        <u/>
      </rPr>
      <t>https://drive.google.com/open?id=1emLTiece-pYj7OpqtOdKrMT_v-v8-qHO&amp;authuser=pmprbbpn2021%40gmail.com&amp;usp=drive_fs</t>
    </r>
    <r>
      <rPr>
        <rFont val="Calibri"/>
        <color rgb="FF000000"/>
        <sz val="11.0"/>
      </rPr>
      <t xml:space="preserve"> </t>
    </r>
  </si>
  <si>
    <t>Telah dilakukan perbaikan secara terus menerus</t>
  </si>
  <si>
    <t xml:space="preserve">a. Perbaikan dilakukan secara terus-menerus
b. Perbaikan dilakukan tidak secara terus menerus
c. Belum dilakukan perbaikan </t>
  </si>
  <si>
    <t>perbaikan dan pengembangan pemanfaatan teknologi informasi untuk penyelenggaraan pelayanan publik dilakukan oleh Dinas Komunikasi dan Informatika Kota Balikpapan dan intansi teknis pengampu kegiatan. perbaikan dan pengembangan dilaksanakan menyesuaikan dengan regulasi yang ada dan sesuai dengan kebutuhan instansi teknis pengampu kegiatan</t>
  </si>
  <si>
    <r>
      <rPr>
        <rFont val="Calibri"/>
        <color theme="1"/>
        <sz val="11.0"/>
      </rPr>
      <t xml:space="preserve">Peraturan Wali Kota Balikpapan Nomor 12 Tahun 2016 tentang e-gov, pengembangan dan pemeliharaan aplikasi dilakukan oleh Diskominfo
</t>
    </r>
    <r>
      <rPr>
        <rFont val="Calibri"/>
        <color rgb="FF1155CC"/>
        <sz val="11.0"/>
        <u/>
      </rPr>
      <t>https://drive.google.com/open?id=1emLTiece-pYj7OpqtOdKrMT_v-v8-qHO&amp;authuser=pmprbbpn2021%40gmail.com&amp;usp=drive_fs</t>
    </r>
    <r>
      <rPr>
        <rFont val="Calibri"/>
        <color theme="1"/>
        <sz val="11.0"/>
      </rPr>
      <t xml:space="preserve"> </t>
    </r>
  </si>
  <si>
    <t>HASIL ANTARA AREA PERUBAHAN</t>
  </si>
  <si>
    <t>Hasil Pengawasan Kearsipan</t>
  </si>
  <si>
    <t>Penilaian menggunakan Hasil Pengawasan Kearsipan (Perka ANRI Nomor 6/2019)</t>
  </si>
  <si>
    <t>Indeks
(0-100)</t>
  </si>
  <si>
    <t>Indeks Tata Kelola Pengadaan Barang dan Jasa</t>
  </si>
  <si>
    <t>Penilaian menggunakan Hasil Indeks Tata Kelola Pengadaan Barang dan Jasa yang dilakukan oleh LKPP</t>
  </si>
  <si>
    <t>Indeks Pengelolaan Keuangan</t>
  </si>
  <si>
    <t>Penilaian menggunakan Hasil Indeks Pengelolaan Keuangan yang dilakukan oleh Kementerian Keuangan</t>
  </si>
  <si>
    <t>Indeks Pengelolaan Aset</t>
  </si>
  <si>
    <t>Penilaian menggunakan Hasil Indeks Pengelolaan Aset yang dilakukan oleh Kementerian Keuangan</t>
  </si>
  <si>
    <r>
      <rPr>
        <rFont val="Calibri"/>
        <b/>
        <color theme="1"/>
        <sz val="11.0"/>
      </rPr>
      <t xml:space="preserve">Merit </t>
    </r>
    <r>
      <rPr>
        <rFont val="Calibri"/>
        <b/>
        <i/>
        <color theme="1"/>
        <sz val="11.0"/>
      </rPr>
      <t>System</t>
    </r>
  </si>
  <si>
    <r>
      <rPr>
        <rFont val="Calibri"/>
        <color theme="1"/>
        <sz val="11.0"/>
      </rPr>
      <t xml:space="preserve">Indeks Merit </t>
    </r>
    <r>
      <rPr>
        <rFont val="Calibri"/>
        <i/>
        <color theme="1"/>
        <sz val="11.0"/>
      </rPr>
      <t>System</t>
    </r>
  </si>
  <si>
    <t>Penilaian menggunakan instrumen tentang Tata Cara Penilaian Mandiri Penerapan Sistem Merit dalam Manajemen ASN di Lingkungan Instansi Pemerintah (Peraturan KASN Nomor 9/2019)</t>
  </si>
  <si>
    <t>terdapat penilaian penerapan merit sistem pemerintah kota balikpapan sebesar 256 dengan kategori baik</t>
  </si>
  <si>
    <r>
      <rPr>
        <rFont val="Calibri"/>
        <color theme="1"/>
        <sz val="11.0"/>
      </rPr>
      <t xml:space="preserve">nilai merit sistem oleh KASN  
</t>
    </r>
    <r>
      <rPr>
        <rFont val="Calibri"/>
        <color rgb="FF1155CC"/>
        <sz val="11.0"/>
        <u/>
      </rPr>
      <t>https://drive.google.com/file/d/1nVhF1ofPSgG4IjWDRLy2ZhPnJ_orJ_W-/view?usp=sharing</t>
    </r>
    <r>
      <rPr>
        <rFont val="Calibri"/>
        <color theme="1"/>
        <sz val="11.0"/>
      </rPr>
      <t xml:space="preserve"> </t>
    </r>
  </si>
  <si>
    <t>Indeks Profesionalitas ASN</t>
  </si>
  <si>
    <t>Penilaian menggunakan instrumen tentang Pedoman Tata Cara dan Pelaksanaan Pengukuran Indeks Profesionalitas ASN (Peraturan BKN Nomor 8/2019)</t>
  </si>
  <si>
    <r>
      <rPr>
        <rFont val="Calibri"/>
        <color theme="1"/>
        <sz val="11.0"/>
      </rPr>
      <t xml:space="preserve">terdapat nilai indeks profesionalitas ASN oleh BKN berdasarkan data dari  input data  dalam aplikasi  </t>
    </r>
    <r>
      <rPr>
        <rFont val="Calibri"/>
        <color theme="1"/>
        <sz val="11.0"/>
        <u/>
      </rPr>
      <t>https://ip-jasn.bkn.go.id/</t>
    </r>
  </si>
  <si>
    <r>
      <rPr>
        <rFont val="Calibri"/>
        <color theme="1"/>
        <sz val="11.0"/>
      </rPr>
      <t xml:space="preserve">Nilai IPA  
</t>
    </r>
    <r>
      <rPr>
        <rFont val="Calibri"/>
        <color rgb="FF1155CC"/>
        <sz val="11.0"/>
        <u/>
      </rPr>
      <t>https://drive.google.com/file/d/15mHZANivwDDinveE5fngb4YxhFb4cbJr/view?usp=sharing</t>
    </r>
    <r>
      <rPr>
        <rFont val="Calibri"/>
        <color theme="1"/>
        <sz val="11.0"/>
      </rPr>
      <t xml:space="preserve"> </t>
    </r>
  </si>
  <si>
    <t>Indeks Perencanaan</t>
  </si>
  <si>
    <t>Penilaian menggunakan Indeks Perencaan yang dilakukan oleh Bappenas</t>
  </si>
  <si>
    <t xml:space="preserve">Maturitas SPIP </t>
  </si>
  <si>
    <t>Penilaian menggunakan instrumen tentang Pedoman Penilaian dan Strategi Peningkatan Maturitas SPIP (Perka BPKP Nomor 4/2016)</t>
  </si>
  <si>
    <t>Skor
(Skala 5)</t>
  </si>
  <si>
    <t>3,24</t>
  </si>
  <si>
    <r>
      <rPr>
        <rFont val="Calibri"/>
        <color theme="1"/>
        <sz val="11.0"/>
      </rPr>
      <t xml:space="preserve">Hasil Quality Assurance atas Penilaian Maturitas SPIP Pemerintah Kota Balikpapan oleh BPKP Perwakilan Kaltim tanggal 27  Januari </t>
    </r>
    <r>
      <rPr>
        <rFont val="Calibri"/>
        <b/>
        <color theme="1"/>
        <sz val="11.0"/>
      </rPr>
      <t xml:space="preserve"> 2022 adalah 3, 096  (Level 3 )</t>
    </r>
  </si>
  <si>
    <r>
      <rPr>
        <rFont val="Calibri"/>
        <color rgb="FF1155CC"/>
        <sz val="11.0"/>
        <u/>
      </rPr>
      <t>https://drive.google.com/file/d/1ynF870apXguqFKMYU58PaCgJF-iY5JIt/view?usp=sharing</t>
    </r>
    <r>
      <rPr>
        <rFont val="Calibri"/>
        <color theme="1"/>
        <sz val="11.0"/>
      </rPr>
      <t xml:space="preserve"> </t>
    </r>
  </si>
  <si>
    <t xml:space="preserve"> Indeks Internal Audit Capability Model (IACM)</t>
  </si>
  <si>
    <t>Penilaian menggunakan instrumen tentang Pedoman Teknis Peningkatan Kapabilitas APIP (Perka BPKP Nomor 16/2015)</t>
  </si>
  <si>
    <r>
      <rPr>
        <rFont val="Calibri"/>
        <color theme="1"/>
        <sz val="11.0"/>
      </rPr>
      <t xml:space="preserve">Hasil Penjaminan Kualitas (Quality Asurrace) atas Penilian Mandiri Kapabilitas APIP oleh BPKP tanggal 18 Desember 2019 adalah berada pada </t>
    </r>
    <r>
      <rPr>
        <rFont val="Calibri"/>
        <b/>
        <color theme="1"/>
        <sz val="11.0"/>
      </rPr>
      <t xml:space="preserve"> Level 3, </t>
    </r>
    <r>
      <rPr>
        <rFont val="Calibri"/>
        <color theme="1"/>
        <sz val="11.0"/>
      </rPr>
      <t>Untuk 2022 Masih dalam Proses BPKP</t>
    </r>
  </si>
  <si>
    <r>
      <rPr>
        <rFont val="Calibri"/>
        <color rgb="FF1155CC"/>
        <sz val="11.0"/>
        <u/>
      </rPr>
      <t>https://drive.google.com/file/d/16X2gBBSHl7jhXzzsfwwwa9ZtWeyJvVsm/view?usp=sharing</t>
    </r>
    <r>
      <rPr>
        <rFont val="Calibri"/>
        <color theme="1"/>
        <sz val="11.0"/>
      </rPr>
      <t xml:space="preserve"> </t>
    </r>
  </si>
  <si>
    <t>Tingkat Kepatuhan Terhadap Standar Pelayanan Publik</t>
  </si>
  <si>
    <t>Penilaian Tingkat Kepatuhan Terhadap Standar Pelayanan Publik Sesuai Undang-undang 25 Tahun 2009</t>
  </si>
  <si>
    <t>Penilaian merupakan hasil survei kepatuhan K/L/D terhadap standar pelayanan publik sesuai UU 25/2009 dengan membagi tiga tingkatan kepatuhan (tinggi, sedang, rendah). Dilaksanakan berdasarkan Peraturan Ombudsman Nomor 22 Tahun 2016 Tentang Penilaian Kepatuhan Terhadap Standar Pelayanan Publik</t>
  </si>
  <si>
    <t>Untuk tahun 2021, Pemerintah Kota Balikpapan mendapatkan nilai 99,25 yang dikonversikan menjadi Zona Hijau (Kepatuhan Tinggi) dan menjadi peringkat pertama (nilai tertinggi) nasional untuk kategori Kota. Adapun nilai rata-rata tersebut dihasilkan dari akumulasi 50 produk layanan dari ketiga OPD yang menjadi objek penilaian kepatuhan (DPMPTSP, Disdukcapil dan Disdikbud)</t>
  </si>
  <si>
    <r>
      <rPr>
        <rFont val="Calibri"/>
        <color theme="1"/>
        <sz val="11.0"/>
      </rPr>
      <t xml:space="preserve">Surat Kepala Perwakilan Ombudsman Prov. Kaltim tentang Hasil Penilaian Kepatuhan 2021, Dokumen Penilaian Kepatuhan 2021, Ringkasan Eksekutif Penilaian Kepatuhan 2021 dan Dokumentasi Awarding Penilaian Kepatuhan 2021 
</t>
    </r>
    <r>
      <rPr>
        <rFont val="Calibri"/>
        <color rgb="FF1155CC"/>
        <sz val="11.0"/>
        <u/>
      </rPr>
      <t xml:space="preserve">https://drive.google.com/drive/folders/1-koz-ID9igoMOmzF6l3vXNEw3It8Y-wq?usp=sharing
</t>
    </r>
  </si>
  <si>
    <t>Agen perubahan telah membuat perubahan yang konkret di Instansi</t>
  </si>
  <si>
    <t>1 Agen 1 Perubahan</t>
  </si>
  <si>
    <t>%</t>
  </si>
  <si>
    <t>Terdapat Agent of Change dan role model yang dibentuk secara formal dan telah memberikan kontribusi perubahan terhadap unit kerja berupa perubahan.  Terlampir Keputusan Wali Kota Balikpapan Nomor 188.45-227/2022 tentang Perubahan Atas Keputusan Wali Kota Nomor 188.45-229/2021 tentang Role Model dan Agen Perubahan Pemerintah Kota Balikpapan. Terdapat penambahan baru agen perubahan sebanyak 38 orang terdiri dari 6 orang pada tahun 2021 dan 32 orang pada tahun 2022.</t>
  </si>
  <si>
    <r>
      <rPr>
        <rFont val="Calibri"/>
        <color theme="1"/>
        <sz val="11.0"/>
      </rPr>
      <t xml:space="preserve">Keputusan Wali Kota Balikpapan Nomor 188.45-227/2022 tentang Perubahan Atas Keputusan Wali Kota Nomor 188.45-229/2021 tentang Role Model dan Agen Perubahan Pemerintah Kota Balikpapan
</t>
    </r>
    <r>
      <rPr>
        <rFont val="Calibri"/>
        <color rgb="FF1155CC"/>
        <sz val="11.0"/>
        <u/>
      </rPr>
      <t>https://drive.google.com/drive/folders/1fRHGs4wuThHizpcnMQxWFMW7IdIR_8k2?usp=sharing</t>
    </r>
    <r>
      <rPr>
        <rFont val="Calibri"/>
        <color theme="1"/>
        <sz val="11.0"/>
      </rPr>
      <t xml:space="preserve"> </t>
    </r>
  </si>
  <si>
    <t>- Jumlah Agen Perubahan</t>
  </si>
  <si>
    <t>Jumlah</t>
  </si>
  <si>
    <t>- Jumlah Perubahan yang dibuat</t>
  </si>
  <si>
    <t>Perubahan yang dibuat Agen Perubahan telah terintegrasi dalam sistem manajemen</t>
  </si>
  <si>
    <t>Perubahan/inovasi yang dibuat telah diintegrasikan dalam sistem manajemen dan dimanfaatkan dalam pelaksanaan tugas/pelayanan</t>
  </si>
  <si>
    <t>Terdapat 51 perubahan yang dibuat oleh agen perubahan dan telah diintegrasikan dalam sistem manajemen dan dimanfaatkan dalam pelaksanaan tugas/pelayanan</t>
  </si>
  <si>
    <r>
      <rPr>
        <rFont val="Calibri"/>
        <color theme="1"/>
        <sz val="11.0"/>
      </rPr>
      <t xml:space="preserve">Data Agen Perubahan Reformasi Birokrasi Dan Perubahan/Inovasi Yang Dibuat
</t>
    </r>
    <r>
      <rPr>
        <rFont val="Calibri"/>
        <color rgb="FF1155CC"/>
        <sz val="11.0"/>
        <u/>
      </rPr>
      <t>https://drive.google.com/drive/folders/1fRHGs4wuThHizpcnMQxWFMW7IdIR_8k2?usp=sharing</t>
    </r>
    <r>
      <rPr>
        <rFont val="Calibri"/>
        <color theme="1"/>
        <sz val="11.0"/>
      </rPr>
      <t xml:space="preserve"> </t>
    </r>
  </si>
  <si>
    <t>- Jumlah Perubahan yang telah diintegrasikan dalam sistem manajemen</t>
  </si>
  <si>
    <r>
      <rPr>
        <rFont val="Calibri"/>
        <color theme="1"/>
        <sz val="11.0"/>
      </rPr>
      <t>Instansi mendorong unit kerja untuk melakukan perubahan (</t>
    </r>
    <r>
      <rPr>
        <rFont val="Calibri"/>
        <i/>
        <color theme="1"/>
        <sz val="11.0"/>
      </rPr>
      <t>reform</t>
    </r>
    <r>
      <rPr>
        <rFont val="Calibri"/>
        <color theme="1"/>
        <sz val="11.0"/>
      </rPr>
      <t>)</t>
    </r>
  </si>
  <si>
    <r>
      <rPr>
        <rFont val="Calibri"/>
        <color theme="1"/>
        <sz val="11.0"/>
      </rPr>
      <t>Bentuk perubahan (</t>
    </r>
    <r>
      <rPr>
        <rFont val="Calibri"/>
        <i/>
        <color theme="1"/>
        <sz val="11.0"/>
      </rPr>
      <t>reform</t>
    </r>
    <r>
      <rPr>
        <rFont val="Calibri"/>
        <color theme="1"/>
        <sz val="11.0"/>
      </rPr>
      <t>) yang dilakukan unit kerja, misalnya: pembangunan zona integritas, pembuatan inovasi, dsb</t>
    </r>
  </si>
  <si>
    <t>- Jumlah unit kerja seluruhnya</t>
  </si>
  <si>
    <t>- Jumlah unit kerja yang melakukan perubahan</t>
  </si>
  <si>
    <t>Pimpinan memiliki komitmen terhadap pelaksanaan reformasi birokrasi, dengan adanya target capaian reformasi yang jelas di dokumen perencanaan instansinya</t>
  </si>
  <si>
    <t>a. Target capaian reformasi sudah ada di dokumen perencanaan instansi dan sebagian besar (diatas 80%) sudah tercapai
b. Target capaian reformasi sudah ada di dokumen perencanaan instansi dan sebagian (diatas 50%) sudah tercapai
c. Target capaian reformasi sudah ada di dokumen perencanaan instansi dan sebagian kecil (dibawah 50%) sudah tercapai
d. Target capaian reformasi sudah ada di dokumen perencanaan instansi, namun belum ada yang tercapai (masih dalam tahap pembangunan)
e. Tidak ada target capaian reformasi di dokumen perencanaan instansi</t>
  </si>
  <si>
    <t>Seluruh Kepala Perangkat Daerah di lingkungan Pemerintah Kota Balikpapan memiliki komitmen terhadap pelaksanaan reformasi birokrasi dengan adanya target capaian reformasi yang menjadi salah satu sasaran strategis yang harus dicapai oleh perangkat daerah. Hal ini dituangkan dalam dokumen perencanaan (RENSTRA) Perangkat Daerah Tahun 2021-2026. Pada Tahun 2022 seluruh Perangkat Daerah di lingkungan Pemerintah Kota Balikpapan melaksanakan PMPRB.</t>
  </si>
  <si>
    <r>
      <rPr>
        <rFont val="Calibri"/>
        <color theme="1"/>
        <sz val="11.0"/>
      </rPr>
      <t xml:space="preserve">Renstra Perangkat Daerah dan Perjanjian Kinerja
</t>
    </r>
    <r>
      <rPr>
        <rFont val="Calibri"/>
        <color rgb="FF1155CC"/>
        <sz val="11.0"/>
        <u/>
      </rPr>
      <t>https://drive.google.com/drive/folders/1fP9HXs4q-7vHJJT6rbS7LHbtZGRMn6-T?usp=sharing</t>
    </r>
    <r>
      <rPr>
        <rFont val="Calibri"/>
        <color theme="1"/>
        <sz val="11.0"/>
      </rPr>
      <t xml:space="preserve"> 
</t>
    </r>
  </si>
  <si>
    <t>Pimpinan memiliki komitmen terhadap pelaksanaan reformasi birokrasi, dengan adanya perhatian khusus kepada unit kerja yang berhasil melaksanakan reformasi</t>
  </si>
  <si>
    <t>- Jumlah unit kerja yang berhasil melaksanakan reformasi</t>
  </si>
  <si>
    <t>Berhasil melaksanakan reformasi ditandai dengan adanya penghargaan dari Kementerian PANRB/Ombudsman RI/KPK kepada unit kerja tersebut (Misalnya: Predikat WBK/WBBM, penghargaan pelayanan publik, penghargaan kepatuhan standar pelayanan publik Ombudsman RI, penghargaan penilaian integritas KPK)</t>
  </si>
  <si>
    <t>Dalam proses pembangunan ZI kota balikpapan telah berhasil mendapatkan 3 penghargaan WBK yaitu pada OPD Disdukcapi, Rumah Sakit Khusus Bersalin Sayang Ibu dan Rumah Sakit Umum DAerah Beriman Kota Balikpapan</t>
  </si>
  <si>
    <t>- Jumlah unit kerja yang berhasil melaksanakan reformasi yang mendapat reward/perhatian khusus dari Pimpinan</t>
  </si>
  <si>
    <t>Reward/perhatian khusus pimpinan berupa perlakuan khusus pimpinan terhadap unit kerja yang berhasil melaksanakan reformasi dibanding yang belum berhasil, misalnya: adanya alokasi anggaran khusus untuk unit kerja yang telah berhasil, pemberian penghargaan berupa promosi untuk pimpinan unit kerja yang berhasil, atau bentuk penghargaan lainnya</t>
  </si>
  <si>
    <t>Belum terdapat perlakuan khusus terhadap OPD yang telah mendapatkan penghargaan melaksanakan reformasi Birokrasi.</t>
  </si>
  <si>
    <t>Instansi membangun budaya kerja positif dan menerapkan nilai-nilai organisasi dalam pelaksanaan tugas sehari-hari</t>
  </si>
  <si>
    <t>a. Budaya kerja dan nilai-nilai organisasi telah dinternalisasi ke seluruh anggota organisasi, dan penerapannya dituangkan dalam standar operasional pelaksanaan kegiatan/tugas 
b. Budaya kerja dan nilai-nilai organisasi telah dinternalisasi ke seluruh anggota organisasi, namun belum dituangkan dalam standar operasional pelaksanaan kegiatan/tugas
c. Budaya kerja dan nilai-nilai organisasi telah disusun, namun belum dinternalisasi ke seluruh anggota organisasi
d. Belum menyusun budaya kerja dan nilai-nilai organisasi</t>
  </si>
  <si>
    <t xml:space="preserve">Budaya kerja dan nilai-nilai organisasi serta implementasi Core Value ASN BerAKHLAK telah dinternalisasi ke seluruh anggota organisasi melalui poster budaya kerja dan Peraturan Wali Kota Nomor 25 Tahun 2020 tentang Kode Etik dan Kode Perilaku Pegawai </t>
  </si>
  <si>
    <r>
      <rPr>
        <rFont val="Calibri"/>
        <color rgb="FF000000"/>
        <sz val="11.0"/>
      </rPr>
      <t xml:space="preserve">Peraturan Wali Kota Nomor 25 Tahun 2020 tentang Kode Etik dan Kode Perilaku Pegawai dan Poster Budaya Kerja, Surat Edaran Implementasi Core Value ASN BerAKHLAK, Sampling Dokumentasi Internalisasi Core Value ASN BerAKHLAK
</t>
    </r>
    <r>
      <rPr>
        <rFont val="Calibri"/>
        <color rgb="FF1155CC"/>
        <sz val="11.0"/>
        <u/>
      </rPr>
      <t>https://drive.google.com/drive/folders/1BUhaRcMfljBgkDI9bGIt0MHXuWoQ97LH?usp=sharing</t>
    </r>
    <r>
      <rPr>
        <rFont val="Calibri"/>
        <color rgb="FFFF0000"/>
        <sz val="11.0"/>
      </rPr>
      <t xml:space="preserve"> 
</t>
    </r>
  </si>
  <si>
    <t>Kebijakan yang diterbitkan memiliki peta keterkaitan dengan kebijakan lainnya</t>
  </si>
  <si>
    <t>a. Semua kebijakan yang terbit telah memiliki peta keterkaitan dengan kebijakan lainnya
b. Sebagian kebijakan yang terbit telah memiliki peta keterkaitan dengan kebijakan lainnya
c. Belum memiliki peta keterkaitan kebijakan yang baru terbit dengan kebijakan lainnya</t>
  </si>
  <si>
    <t>Kebijakan terkait pelayanan dan atau perizinan yang diterbitkan memuat unsur kemudahan dan efisiensi pelayanan utama instansi</t>
  </si>
  <si>
    <t>Persentase diperoleh dari Jumlah kebijakan terkait pelayanan dan atau perizinan yang terbit memuat unsur kemudahan dan efisiensi pelayanan utama instansi dibagi dengan Jumlah kebijakan terkait pelayanan dan atau perizinan baru yang terbit</t>
  </si>
  <si>
    <t>- Jumlah kebijakan terkait pelayanan dan atau perizinan baru yang terbit</t>
  </si>
  <si>
    <t>Pada Tahun 2021 terdapat 2 Peraturan Wali Kota yang terkait dengan pelayanan dan perizinan yaitu
1. Peraturan Wali Kota Balikpapan Nomor 5 Tahun 2021 Tentang Perubahan Atas Peraturan Wali Kota Nomor 3 Tahun 2018 Tentang Tata Cara Pelaksanaan Pemungutan, Pembayaran, Penyetoran, Tempat Pembayaran Dan Tata Cara Pengembalian Kelebihan Pembayaran Retribusi Tempat Rekreasi Dan Olahraga 
2. Peraturan Wali Kota Nomor 6 Tahun 2021 tentang Penyelenggaraan Mal Pelayanan Publik yang bertujuan untuk meningkatkan kualitas pelayanan kepada masyarakat agar lebih cepat, mudah, terjangkau aman, nyaman, dan terpadu</t>
  </si>
  <si>
    <r>
      <rPr>
        <rFont val="Calibri"/>
        <color theme="1"/>
        <sz val="11.0"/>
      </rPr>
      <t xml:space="preserve">1. Peraturan Wali Kota Balikpapan Nomor 5 Tahun 2021 Tentang Perubahan Atas Peraturan Wali Kota Nomor 3 Tahun 2018 Tentang Tata Cara Pelaksanaan Pemungutan, Pembayaran, Penyetoran, Tempat Pembayaran Dan Tata Cara Pengembalian Kelebihan Pembayaran Retribusi Tempat Rekreasi Dan Olahraga 
2. Peraturan Wali Kota Nomor 6 Tahun 2021 tentang Penyelenggaraan Mal Pelayanan Publik yang bertujuan untuk meningkatkan kualitas pelayanan kepada masyarakat agar lebih cepat, mudah, terjangkau aman, nyaman, dan terpadu
</t>
    </r>
    <r>
      <rPr>
        <rFont val="Calibri"/>
        <color rgb="FF1155CC"/>
        <sz val="11.0"/>
        <u/>
      </rPr>
      <t>https://drive.google.com/drive/folders/1f9PP8drT06BVjra74tFDI7FW6JwJWCUN?usp=sharing</t>
    </r>
    <r>
      <rPr>
        <rFont val="Calibri"/>
        <color theme="1"/>
        <sz val="11.0"/>
      </rPr>
      <t xml:space="preserve"> 
</t>
    </r>
  </si>
  <si>
    <t>- Jumlah kebijakan terkait pelayanan dan atau perizinan yang terbit memuat unsur kemudahan dan efisiensi pelayanan utama instansi</t>
  </si>
  <si>
    <r>
      <rPr>
        <rFont val="Calibri"/>
        <color theme="1"/>
        <sz val="11.0"/>
      </rPr>
      <t xml:space="preserve">1. Peraturan Wali Kota Balikpapan Nomor 5 Tahun 2021 Tentang Perubahan Atas Peraturan Wali Kota Nomor 3 Tahun 2018 Tentang Tata Cara Pelaksanaan Pemungutan, Pembayaran, Penyetoran, Tempat Pembayaran Dan Tata Cara Pengembalian Kelebihan Pembayaran Retribusi Tempat Rekreasi Dan Olahraga 
2. Peraturan Wali Kota Nomor 6 Tahun 2021 tentang Penyelenggaraan Mal Pelayanan Publik yang bertujuan untuk meningkatkan kualitas pelayanan kepada masyarakat agar lebih cepat, mudah, terjangkau aman, nyaman, dan terpadu
</t>
    </r>
    <r>
      <rPr>
        <rFont val="Calibri"/>
        <color rgb="FF1155CC"/>
        <sz val="11.0"/>
        <u/>
      </rPr>
      <t>https://drive.google.com/drive/folders/1f9PP8drT06BVjra74tFDI7FW6JwJWCUN?usp=sharing</t>
    </r>
    <r>
      <rPr>
        <rFont val="Calibri"/>
        <color theme="1"/>
        <sz val="11.0"/>
      </rPr>
      <t xml:space="preserve"> </t>
    </r>
  </si>
  <si>
    <t>Penyelesaian kebijakan sesuai dengan Program Legislasi K/L/Pemda</t>
  </si>
  <si>
    <t>Persentase diperoleh dari jumlah kebijakan di diterbitkan sesuai dalam program legislasi K/L/Pemda dibagi dengan jumlah total kebijakan yang ada dalam program legislasi K/L/Pemda (Undang-Undang/Peraturan Pemerintah/Peraturan Presiden/Peraturan Menteri/Peraturan Daerah/Peraturan Kepala Daerah</t>
  </si>
  <si>
    <t>Jumlah total kebijakan yang ada dalam program legislasi K/L/Pemda</t>
  </si>
  <si>
    <t>- Undang-Undang</t>
  </si>
  <si>
    <t>- Peraturan Pemerintah</t>
  </si>
  <si>
    <t>- Peraturan Presiden</t>
  </si>
  <si>
    <t>- Peraturan Menteri/Kepala Badan/Lembaga</t>
  </si>
  <si>
    <t>- Peraturan Daerah</t>
  </si>
  <si>
    <t xml:space="preserve">Daftar Peraturan Daerah Kota Balikpapan Tahun 2021 terlampir </t>
  </si>
  <si>
    <r>
      <rPr>
        <rFont val="Calibri"/>
        <color theme="1"/>
        <sz val="11.0"/>
      </rPr>
      <t xml:space="preserve">1. Daftar Peraturan Daerah Kota Balikpapan Tahun 2021   </t>
    </r>
    <r>
      <rPr>
        <rFont val="Calibri"/>
        <color rgb="FFFF0000"/>
        <sz val="11.0"/>
      </rPr>
      <t xml:space="preserve">
</t>
    </r>
    <r>
      <rPr>
        <rFont val="Calibri"/>
        <color rgb="FF1155CC"/>
        <sz val="11.0"/>
        <u/>
      </rPr>
      <t>https://drive.google.com/drive/folders/1ia_kT6EioXgYBHvJFHnZ4wJ2cuU91DUc?usp=sharing</t>
    </r>
    <r>
      <rPr>
        <rFont val="Calibri"/>
        <color rgb="FFFF0000"/>
        <sz val="11.0"/>
      </rPr>
      <t xml:space="preserve"> </t>
    </r>
    <r>
      <rPr>
        <rFont val="Calibri"/>
        <color theme="1"/>
        <sz val="11.0"/>
      </rPr>
      <t xml:space="preserve">  </t>
    </r>
    <r>
      <rPr>
        <rFont val="Calibri"/>
        <color rgb="FFFF0000"/>
        <sz val="11.0"/>
      </rPr>
      <t xml:space="preserve">
</t>
    </r>
    <r>
      <rPr>
        <rFont val="Calibri"/>
        <color theme="1"/>
        <sz val="11.0"/>
      </rPr>
      <t xml:space="preserve">
2. Perda dapat di download pada link </t>
    </r>
    <r>
      <rPr>
        <rFont val="Calibri"/>
        <color rgb="FFFF0000"/>
        <sz val="11.0"/>
      </rPr>
      <t xml:space="preserve">
</t>
    </r>
    <r>
      <rPr>
        <rFont val="Calibri"/>
        <color theme="1"/>
        <sz val="11.0"/>
      </rPr>
      <t xml:space="preserve"> </t>
    </r>
    <r>
      <rPr>
        <rFont val="Calibri"/>
        <color rgb="FF1155CC"/>
        <sz val="11.0"/>
        <u/>
      </rPr>
      <t>https://jdih.balikpapan.go.id/dokumen?jenis=peraturan-daerah&amp;tahun=2021</t>
    </r>
    <r>
      <rPr>
        <rFont val="Calibri"/>
        <color theme="1"/>
        <sz val="11.0"/>
      </rPr>
      <t xml:space="preserve"> </t>
    </r>
  </si>
  <si>
    <t>- Peraturan Kepala Daerah</t>
  </si>
  <si>
    <t>Daftar Peraturan Wali Kota Kota Balikpapan Tahun 2021 terlampir</t>
  </si>
  <si>
    <r>
      <rPr>
        <rFont val="Calibri"/>
        <color theme="1"/>
        <sz val="11.0"/>
      </rPr>
      <t xml:space="preserve">1. Daftar Peraturan Wali Kota Kota Balikpapan Tahun 2021   </t>
    </r>
    <r>
      <rPr>
        <rFont val="Calibri"/>
        <color rgb="FFFF0000"/>
        <sz val="11.0"/>
      </rPr>
      <t xml:space="preserve">
</t>
    </r>
    <r>
      <rPr>
        <rFont val="Calibri"/>
        <color rgb="FF1155CC"/>
        <sz val="11.0"/>
        <u/>
      </rPr>
      <t>https://drive.google.com/drive/folders/1ia_kT6EioXgYBHvJFHnZ4wJ2cuU91DUc?usp=sharing</t>
    </r>
    <r>
      <rPr>
        <rFont val="Calibri"/>
        <color theme="1"/>
        <sz val="11.0"/>
      </rPr>
      <t xml:space="preserve">  </t>
    </r>
    <r>
      <rPr>
        <rFont val="Calibri"/>
        <color rgb="FFFF0000"/>
        <sz val="11.0"/>
      </rPr>
      <t xml:space="preserve">
</t>
    </r>
    <r>
      <rPr>
        <rFont val="Calibri"/>
        <color theme="1"/>
        <sz val="11.0"/>
      </rPr>
      <t xml:space="preserve">
2. Perwal dapat di download pada link  </t>
    </r>
    <r>
      <rPr>
        <rFont val="Calibri"/>
        <color rgb="FFFF0000"/>
        <sz val="11.0"/>
      </rPr>
      <t xml:space="preserve">
</t>
    </r>
    <r>
      <rPr>
        <rFont val="Calibri"/>
        <color rgb="FF1155CC"/>
        <sz val="11.0"/>
        <u/>
      </rPr>
      <t>https://jdih.balikpapan.go.id/dokumen?jenis=peraturan-walikota&amp;tahun=2021</t>
    </r>
    <r>
      <rPr>
        <rFont val="Calibri"/>
        <color theme="1"/>
        <sz val="11.0"/>
      </rPr>
      <t xml:space="preserve"> </t>
    </r>
  </si>
  <si>
    <t>Jumlah kebijakan di diterbitkan sesuai dalam program legislasi K/L/Pemda</t>
  </si>
  <si>
    <t>seluruh kebijakan yang diterbitkan telah dilakukan harmonisasi dengan kanwil hukum dan HAM Kalimantan Timur, dan di fasilitasi Biro Hukum Provinsi sehingga kebijakan yg diterbitkan telah sesuai dengan progam legislasi</t>
  </si>
  <si>
    <t>Daftar Peraturan Daerah Kota Balikpapan Tahun 2021 dan Perda 2021 terlampir</t>
  </si>
  <si>
    <r>
      <rPr>
        <rFont val="Calibri"/>
        <color theme="1"/>
        <sz val="11.0"/>
      </rPr>
      <t xml:space="preserve">1. Daftar Peraturan Daerah Kota Balikpapan Tahun 2021   </t>
    </r>
    <r>
      <rPr>
        <rFont val="Calibri"/>
        <color rgb="FFFF0000"/>
        <sz val="11.0"/>
      </rPr>
      <t xml:space="preserve">
</t>
    </r>
    <r>
      <rPr>
        <rFont val="Calibri"/>
        <color rgb="FF1155CC"/>
        <sz val="11.0"/>
        <u/>
      </rPr>
      <t>https://drive.google.com/drive/folders/1ia_kT6EioXgYBHvJFHnZ4wJ2cuU91DUc?usp=sharing</t>
    </r>
    <r>
      <rPr>
        <rFont val="Calibri"/>
        <color theme="1"/>
        <sz val="11.0"/>
      </rPr>
      <t xml:space="preserve">  </t>
    </r>
    <r>
      <rPr>
        <rFont val="Calibri"/>
        <color rgb="FFFF0000"/>
        <sz val="11.0"/>
      </rPr>
      <t xml:space="preserve">
</t>
    </r>
    <r>
      <rPr>
        <rFont val="Calibri"/>
        <color theme="1"/>
        <sz val="11.0"/>
      </rPr>
      <t xml:space="preserve">
2. Perda dapat di download pada link </t>
    </r>
    <r>
      <rPr>
        <rFont val="Calibri"/>
        <color rgb="FFFF0000"/>
        <sz val="11.0"/>
      </rPr>
      <t xml:space="preserve">
</t>
    </r>
    <r>
      <rPr>
        <rFont val="Calibri"/>
        <color theme="1"/>
        <sz val="11.0"/>
      </rPr>
      <t xml:space="preserve"> </t>
    </r>
    <r>
      <rPr>
        <rFont val="Calibri"/>
        <color rgb="FF1155CC"/>
        <sz val="11.0"/>
        <u/>
      </rPr>
      <t>https://jdih.balikpapan.go.id/dokumen?jenis=peraturan-daerah&amp;tahun=2021</t>
    </r>
    <r>
      <rPr>
        <rFont val="Calibri"/>
        <color theme="1"/>
        <sz val="11.0"/>
      </rPr>
      <t xml:space="preserve"> </t>
    </r>
  </si>
  <si>
    <t>Daftar Peraturan Wali Kota Kota Balikpapan Tahun 2021 dan Perwal Tahun 2021 terlampir</t>
  </si>
  <si>
    <r>
      <rPr>
        <rFont val="Calibri"/>
        <color theme="1"/>
        <sz val="11.0"/>
      </rPr>
      <t xml:space="preserve">1. Daftar Peraturan Wali Kota Kota Balikpapan Tahun 2021   </t>
    </r>
    <r>
      <rPr>
        <rFont val="Calibri"/>
        <color rgb="FFFF0000"/>
        <sz val="11.0"/>
      </rPr>
      <t xml:space="preserve">
</t>
    </r>
    <r>
      <rPr>
        <rFont val="Calibri"/>
        <color rgb="FF1155CC"/>
        <sz val="11.0"/>
        <u/>
      </rPr>
      <t>https://drive.google.com/drive/folders/1ia_kT6EioXgYBHvJFHnZ4wJ2cuU91DUc?usp=sharing</t>
    </r>
    <r>
      <rPr>
        <rFont val="Calibri"/>
        <color theme="1"/>
        <sz val="11.0"/>
      </rPr>
      <t xml:space="preserve">  </t>
    </r>
    <r>
      <rPr>
        <rFont val="Calibri"/>
        <color rgb="FFFF0000"/>
        <sz val="11.0"/>
      </rPr>
      <t xml:space="preserve">
</t>
    </r>
    <r>
      <rPr>
        <rFont val="Calibri"/>
        <color theme="1"/>
        <sz val="11.0"/>
      </rPr>
      <t xml:space="preserve">
2. Perwal dapat di download pada link  </t>
    </r>
    <r>
      <rPr>
        <rFont val="Calibri"/>
        <color rgb="FFFF0000"/>
        <sz val="11.0"/>
      </rPr>
      <t xml:space="preserve">
</t>
    </r>
    <r>
      <rPr>
        <rFont val="Calibri"/>
        <color rgb="FF1155CC"/>
        <sz val="11.0"/>
        <u/>
      </rPr>
      <t>https://jdih.balikpapan.go.id/dokumen?jenis=peraturan-walikota&amp;tahun=2021</t>
    </r>
    <r>
      <rPr>
        <rFont val="Calibri"/>
        <color theme="1"/>
        <sz val="11.0"/>
      </rPr>
      <t xml:space="preserve"> </t>
    </r>
  </si>
  <si>
    <t>Jumlah kebijakan di diterbitkan diluar/tidak sesuai program legislasi K/L/Pemda</t>
  </si>
  <si>
    <t>Penyesuaian organisasi dalam rangka mewujudkan organisasi yang efektif, efisien dan tepat ukuran sesuai dengan proses bisnis,  dengan mempertimbangkan kinerja utama yang dihasilkan.</t>
  </si>
  <si>
    <t>a. Telah terdapat perubahan organisasi yang sesuai dengan proses bisnis,  dengan mempertimbangkan kinerja utama yang dihasilkan
b. Sudah ada usulan perubahan organisasi sesuai dengan proses bisnis,  dengan mempertimbangkan kinerja utama yang dihasilkan
c. Sudah ada usulan perubahan organisasi namun belum mengacu pada proses bisnis/kinerja utama yang dihasilkan
d. Belum ada usulan</t>
  </si>
  <si>
    <t>Perubahan organisasi saat ini telah dilaksanakan dengan mempertimbangkan kinerja utama yang dihasilkan. Perubahan organisasi tersebut sesuai dengan hasil penyederhaan stuktur organisasi dan proses bisnis yang saat ini sedang dilakukan penyusunan level 0 - 2 mengacu pada RPJMD Kota Balikpapan Tahun 2021-2026. Perubahan Organsisasi tersebut saat ini sedang diproses di Bagian Hukum Sekretariat Daerah Kota Balikpapan</t>
  </si>
  <si>
    <r>
      <rPr>
        <rFont val="Calibri"/>
        <color rgb="FF000000"/>
        <sz val="11.0"/>
      </rPr>
      <t xml:space="preserve">Dokumentasi Penyusunan SOTK Perangkat Daerah dan Dokumentasi Rapat Penyusunan Peta Proses Bisnis Level 0 sampai Level 2 </t>
    </r>
    <r>
      <rPr>
        <rFont val="Calibri"/>
        <color rgb="FFFF0000"/>
        <sz val="11.0"/>
      </rPr>
      <t xml:space="preserve">
</t>
    </r>
    <r>
      <rPr>
        <rFont val="Calibri"/>
        <color rgb="FF1155CC"/>
        <sz val="11.0"/>
        <u/>
      </rPr>
      <t>https://drive.google.com/drive/folders/1ibrlWIy7XMG_TrXNIdeshpe_GJIc3BK5?usp=sharing</t>
    </r>
    <r>
      <rPr>
        <rFont val="Calibri"/>
        <color rgb="FFFF0000"/>
        <sz val="11.0"/>
      </rPr>
      <t xml:space="preserve"> 
</t>
    </r>
  </si>
  <si>
    <t>Peta Proses Bisnis yang ideal dalam rangka Penyederhanaan Organisasi</t>
  </si>
  <si>
    <t>Persentase Peta Proses Bisnis yang ideal dalam rangka Penyederhanaan Organisasi diperoleh dari Jumlah Peta Proses Bisnis setelah disesuaikan dengan Penyederhanaan Organisasi dibagi dengan Jumlah Peta Proses Bisnis yang seharusnya ada dalam rangka Penyederhanaan Organisasi</t>
  </si>
  <si>
    <t>Saat ini Peta Proses Bisnis sedang dilakukan penyusunan pada level 0 - 2 yang mengacu pada RPJMD Kota Balikpapan Tahun 2021-2026 dan sesuai dengan hasil penyederhanaan struktur Organisasi</t>
  </si>
  <si>
    <r>
      <rPr>
        <rFont val="Calibri"/>
        <color rgb="FF000000"/>
        <sz val="11.0"/>
      </rPr>
      <t xml:space="preserve">Dokumentasi Penyusunan SOTK Perangkat Daerah dan Dokumentasi Rapat Penyusunan Peta Proses Bisnis Level 0 sampai Level 2 </t>
    </r>
    <r>
      <rPr>
        <rFont val="Calibri"/>
        <color rgb="FFFF0000"/>
        <sz val="11.0"/>
      </rPr>
      <t xml:space="preserve">
</t>
    </r>
    <r>
      <rPr>
        <rFont val="Calibri"/>
        <color rgb="FF1155CC"/>
        <sz val="11.0"/>
        <u/>
      </rPr>
      <t>https://drive.google.com/drive/folders/1ibrlWIy7XMG_TrXNIdeshpe_GJIc3BK5?usp=sharing</t>
    </r>
    <r>
      <rPr>
        <rFont val="Calibri"/>
        <color rgb="FFFF0000"/>
        <sz val="11.0"/>
      </rPr>
      <t xml:space="preserve"> 
</t>
    </r>
  </si>
  <si>
    <t>- Jumlah seluruh Peta Proses Bisnis sebelum ada Penyederhanaan Organisasi</t>
  </si>
  <si>
    <t>- Jumlah Peta Proses Bisnis yang seharusnya ada dalam rangka Penyederhanaan Organisasi</t>
  </si>
  <si>
    <t>- Jumlah Peta Proses Bisnis setelah disesuaikan dengan Penyederhanaan Organisasi</t>
  </si>
  <si>
    <t>Diperoleh dari hasil evaluasi kelembagaan sesuai dengan Peraturan Menpan
20 Tahun 2018 tentang Pedoman Evaluasi Kelembagaan Instansi Pemerintah
a. Peringkat Komposit 5 (P-5) Skor 81-100
b. Peringkat Komposit 4 (P-4) Skor 61-80
c. Peringkat Komposit 3 (P-3) Skor 41-600
d. Peringkat Komposit 2 (P-2) Skor 21-40
e. Peringkat Komposit 1 (P-1) Skor 0-20 atau belum dilakukan evaluasi kelembagaan</t>
  </si>
  <si>
    <t>Rekapitulasi Nilai Quesioner Pemerintah Kota Balikpapan Tahun 2021 sesuai Peraturan Menpan 20 Tahun 2018 tentang Pedoman Evaluasi Kelembagaan Instansi Pemerintah</t>
  </si>
  <si>
    <r>
      <rPr>
        <rFont val="Calibri"/>
        <color theme="1"/>
        <sz val="11.0"/>
      </rPr>
      <t xml:space="preserve">Rekapitulasi Nilai Quesioner Pemerintah Kota Balikpapan Tahun 2021 </t>
    </r>
    <r>
      <rPr>
        <rFont val="Roboto"/>
        <color theme="1"/>
        <sz val="13.0"/>
      </rPr>
      <t xml:space="preserve">
</t>
    </r>
    <r>
      <rPr>
        <rFont val="Calibri"/>
        <color rgb="FF1155CC"/>
        <sz val="11.0"/>
        <u/>
      </rPr>
      <t>https://drive.google.com/drive/folders/1ifSgL7oPynOvDDUw7QMcMnflw0f0yov_?usp=sharing</t>
    </r>
    <r>
      <rPr>
        <rFont val="Calibri"/>
        <color theme="1"/>
        <sz val="11.0"/>
        <u/>
      </rPr>
      <t xml:space="preserve"> </t>
    </r>
  </si>
  <si>
    <t>Telah disusun peta proses bisnis dengan adanya penyederhanaan jabatan</t>
  </si>
  <si>
    <t>a. Peta proses bisnis telah disusun dan mempengaruhi penyederhanaan seluruh jabatan
b. Peta proses bisnis telah disusun dan mempengaruhi penyederhanaan sebagian besar (lebih dari 50%) jabatan
c. Peta proses bisnis telah disusun dan mempengaruhi penyederhanaan sebagian kecil (kurang dari 50%)  jabatan
d. Peta proses bisnis telah disusun dan belum mempengaruhi penyederhanaan jabatan</t>
  </si>
  <si>
    <r>
      <rPr>
        <rFont val="Calibri"/>
        <color rgb="FF000000"/>
        <sz val="11.0"/>
      </rPr>
      <t>Dokumentasi Rapat Penyusunan Peta Proses Bisnis Level 0 sampai Level 2 dan Peta Proses Bisnis lama</t>
    </r>
    <r>
      <rPr>
        <rFont val="Roboto"/>
        <color rgb="FF000000"/>
        <sz val="13.0"/>
      </rPr>
      <t xml:space="preserve">
</t>
    </r>
    <r>
      <rPr>
        <rFont val="Calibri"/>
        <color rgb="FF1155CC"/>
        <sz val="11.0"/>
        <u/>
      </rPr>
      <t>https://drive.google.com/drive/folders/1fxbTfZPxQn_XimBrAf8inzGq0s8JsaNl?usp=sharing</t>
    </r>
    <r>
      <rPr>
        <rFont val="Calibri"/>
        <color rgb="FFFF0000"/>
        <sz val="11.0"/>
      </rPr>
      <t xml:space="preserve"> 
</t>
    </r>
  </si>
  <si>
    <t>Implementasi SPBE telah terintegrasi dan mampu mendorong pelaksanaan pelayanan publik yang lebih cepat dan efisien</t>
  </si>
  <si>
    <t>a. Implementasi SPBE telah terintegrasi dan mampu mendorong pelaksanaan pelayanan publik yang lebih cepat dan efisien 
b. Implementasi SPBE telah mampu mendorong pelaksanaan pelayanan publik yang lebih cepat dan efisien, namun belum terintegrasi (parsial)
c. Implementasi SPBE belum mendorong pelaksanaan pelayanan publik yang lebih cepat dan efisien</t>
  </si>
  <si>
    <t>- Implementasi SPBE di kota Balikpapan telah mampu mendorong pelaksanaan pelayanan publik yang lebih cepat dan efisien. Implementasi SPBE ini dalam bentuk dukungan jaringan internal, jaringan publik dan implementasi aplikasi. Untuk jaringan internal dan internet telah tersedia/terkoneksi ke seluruh Perangkat Daerah termasuk Kecamatan, Kelurahan dan Puskesmas.
- Saat ini Kota Balikpapan dalam memberikan pelayanan publik telah menggunakan kurang lebih 75 aplikasi yang bersifat online (lampiran 3.4_SPBE_a_Aplikasi_pendukung_Layanan_Publik.pdf).
- Untuk mendukung layanan pengaduan pelayanan publk, Pemerintah Kota Balikpapan telah menggunakan aplikasi LAPOR! dari Kemenpan-RB dan telah diikuti oleh seluruh PD dan BUMD PDAM Tirta Manggar sesuai SK Tim LAPOR. (lampiran 3.4._SPBE_a_Screenshoot_LAPORAkunKotaBalikpapan.pdf) 
- Untuk aplikasi pendukung layanan publik yang memerlukan data penduduk, saat ini sudah ada 19 aplikasi telah terintegrasi dengan data kependudukan dari Disdukcapil Kota Balikpapan. Contoh aplikasi pelayanan publik yang krusial yang telah terintegrasi dengan data penduduk adalah aplikasi Vaksinasi Covid-19 (vaksinasi.balikpapan.go.id) dan aplikasi Beasiswa untuk Penduduk Balikpapan (beasiswa.balikpapan.go.id). (lampiran 3.4_SPBE_a_Aplikasi_Terhubung_DataPenduduk.pdf)
- Dan beberapa aplikasi telah terintegrasi antar Perangkat Daerah/Proses Bisnis contohnya adalah antara Aplikasi Perizinan (SiCantik) dengan Aplikasi Pendapatan (SIMPAD) dimana dalam proses bisnis penerbitan izin dapat verifikasi apakah pemohon telah menunaikan pajak daerah yang menjadi kewajibannya, dan dalam proses bisnis penerimaan pembayaran reklame atau PBB dapat dilihat data izin yang diajukan di dinas perizinan. (lampiran 3.4_SPBE_a_Screenshoot_Integrasi_AplikasiPerizinandanPendapatan.pdf)</t>
  </si>
  <si>
    <r>
      <rPr>
        <rFont val="Calibri"/>
        <color rgb="FF000000"/>
        <sz val="11.0"/>
      </rPr>
      <t xml:space="preserve">3.4_SPBE_a_Aplikasi_pendukung_Layanan_Publik.pdf
3.4._SPBE_a_Screenshoot_LAPORAkunKotaBalikpapan.pdf
3.4_SPBE_a_Aplikasi_Terhubung_DataPenduduk.pdf
3.4_SPBE_a_Screenshoot_Integrasi_AplikasiPerizinandanPendapatan.pdf    </t>
    </r>
    <r>
      <rPr>
        <rFont val="Roboto"/>
        <color rgb="FF000000"/>
        <sz val="13.0"/>
      </rPr>
      <t xml:space="preserve">
</t>
    </r>
    <r>
      <rPr>
        <rFont val="Calibri"/>
        <color rgb="FF000000"/>
        <sz val="11.0"/>
      </rPr>
      <t xml:space="preserve">                                                                                                                                                                                                                                                                                                              
</t>
    </r>
    <r>
      <rPr>
        <rFont val="Calibri"/>
        <color rgb="FF1155CC"/>
        <sz val="11.0"/>
        <u/>
      </rPr>
      <t>https://drive.google.com/drive/folders/1Aniqe8G2g-YyU3XnN0AqYwGjHhkAH3Jg?usp=sharing</t>
    </r>
    <r>
      <rPr>
        <rFont val="Calibri"/>
        <color rgb="FF000000"/>
        <sz val="11.0"/>
      </rPr>
      <t xml:space="preserve"> </t>
    </r>
  </si>
  <si>
    <t>Implementasi SPBE telah terintegrasi dan mampu mendorong pelaksanaan pelayanan internal organisasi yang lebih cepat dan efisien</t>
  </si>
  <si>
    <t>a. Implementasi SPBE  telah terintegrasi dan mampu mendorong pelaksanaan pelayanan internal organisasi yang lebih cepat dan efisien 
b. Implementasi SPBE telah mampu mendorong pelaksanaan pelayanan internal organisasi yang lebih cepat dan efisien, namun belum terintegrasi (parsial)
c. Implementasi SPBE belum mendorong pelaksanaan pelayanan internal organisasi yang lebih cepat dan efisien</t>
  </si>
  <si>
    <t>- Implementasi SPBE di kota Balikpapan telah mampu mendorong pelaksanaan pelayanan publik yang lebih cepat dan efisien. Implementasi SPBE ini dalam bentuk dukungan jaringan internal, jaringan publik dan implementasi aplikasi. Untuk jaringan internal dan internet telah tersedia/terkoneksi ke seluruh Perangkat Daerah termasuk Kecamatan, Kelurahan dan Puskesmas.
- Saat ini Pemerintah Kota Balikpapan telah menggunakan 45 aplikasi untuk mendukung pelayanan internal baik dari layanan perencanaan, keuangan, kepegawaian, kinerja/pelaporan, arsip/tata naskah dinas. (lampiran 3.4_SPBE_b_Aplikasi pendukung Layanan Adaministrasi Pemerintahan.pdf)
- Untuk Perencanaan dan Keuangan, Pemerintah Kota Balikpapan telah menggunakan aplikasi SIPD dari Kemendagri yang telah mengintegrasikan antara perencanaan, penganggaran, pengelolaan keuangan daerah, dan data pembangunan. Aplikasi SIPD untuk perencanaan telah dapat menampung aspirasi masyarakat dan pokir dan menyelaraskannya ke dalam kegiatan di tiap Perangkat Daerah yang terkait. Aplikasi SIPD untuk penganggaran telah dapat digunakan untuk pengusulan anggaran sesuai hasil perencanaan sebelumnya, usulan standar harga, perhitungan Analisis Standar Biaya serta proses validasi dan persetujuan. (lampiran 3.4_SPBE_b_screenshoot_SIPD.pdf)
- Untuk layanan kepegawaian, Pemerintah Kota Balikpapan telah memiliki dan menggunakan aplikasi SIMPEG (simpeg.balikpapan.go.id) untuk pelayanan kepegawaian ke tiap ASN. Di aplikasi ini pegawai telah dapat melakukan pembaharuan data dan berkas-berkas kepegawaian masing-masing, serta dapat mengajukan cuti (lampiran 3.4_SPBE_b_Screenshoot_AplikasiKepegawaian.pdf). Aplikasi SIMPEG telah terintegrasi dengan data dari DISDUKCAPIL, BPJS dan SAPK BKN, serta aplikasi di e-office dan e-kinerja. (lampiran 3.4_SPBE_b_screenshoot_integrasi_SIMPEG.pdf)
- Untuk akuntabilitas kinerja perangkat daerah dan Kota, Pemerintah Kota Balikpapan dan seluruh Perangkat Daerah menggunakan aplikasi esr.menpan.go.id dan  Seluruh PD telah melengkapi laporan dan dokumen yang diminta pada aplikasi e-sakip reviu tersebut. Selain e-sakip reviu dari kemenpan, Kota Balikpapan telah menggunakan aplikasi e-Sakip (sakip.balikpapan.go.id) yang digunakan untuk membuat pengawasan kinerja mulai dari indikator utama dan serapan anggaran yang diisi oleh seluruh PD (lampiran 3.4_SPBE_b_screenshoot_AkuntabilitasKinerja.pdf).
- Pemerintah Kota Balikpapan telah menggunakan aplikasi Tata Naskah Dinas Elektronik (eoffice.balikpapan.go.id) sejak tahun 2018 dan telah berkolaborasi dengan ANRI tahun 2019 untuk ada fitur jadwal retensi arsip dan kodefikasi surat. Selain itu juga berkolaborasi dengan BSRE tahun 2019 untuk penandatanganan surat dengan sertifikat/tandatangan elekronik. Untuk pengalihan ke aplikasi SRIKANDI, Balikpapan baru mendapatkan alokasi sosialisasi aplikasi dari ANRI pada tahun 2022. Namun demikian, telah dilakukan koordinasi dan uji coba penggunaan aplikasi SRIKANDI. Hal ini dilakukan untuk memudahkan persiapan peralihan aplikasi. (lampiran 3.4_SPBE_b_screenshoot_ARSIP.pdf)</t>
  </si>
  <si>
    <r>
      <rPr>
        <rFont val="Calibri"/>
        <color rgb="FF000000"/>
        <sz val="11.0"/>
      </rPr>
      <t xml:space="preserve">3.4_SPBE_b_Aplikasi pendukung Layanan Adaministrasi Pemerintahan.pdf
3.4_SPBE_b_screenshoot_SIPD.pdf 
3.4_TRANSDIGITAL_a_Screenshoot_AplikasiKepegawaian.pdf
3.4_SPBE_b_Screenshoot_AplikasiKepegawaian.pdf
3.4_SPBE_b_screenshoot_AkuntabilitasKinerja.pdf 
3.4_SPBE_b_screenshoot_ARSIP.pdf     
</t>
    </r>
    <r>
      <rPr>
        <rFont val="Calibri"/>
        <color rgb="FF1155CC"/>
        <sz val="11.0"/>
        <u/>
      </rPr>
      <t>https://drive.google.com/drive/folders/1UQ3dZwa0Iuko7Sc1nfgayl5vpW1xv-6e?usp=sharing</t>
    </r>
    <r>
      <rPr>
        <rFont val="Calibri"/>
        <color rgb="FF000000"/>
        <sz val="11.0"/>
      </rPr>
      <t xml:space="preserve"> </t>
    </r>
  </si>
  <si>
    <t xml:space="preserve">Transformasi digital pada bidang proses bisnis utama telah mampu memberikan nilai manfaat bagi organisasi secara optimal </t>
  </si>
  <si>
    <t>a. Kriteria huruf b telah terpenuhi dan penerapan atau penggunaan dari manfaat/dampak dari transformasi digital pada bidang proses bisnis utama bagi organisasi telah dilakukan validasi dan evaluasi serta ditindaklanjuti secara berkelanjutan.
b. Kriteria huruf c telah terpenuhi dan manfaat/dampak dari transformasi digital pada bidang proses bisnis utama telah diterapkan/digunakan oleh organisasi sesuai dengan sasaran dan target manfaat/dampak.
c. Kriteria huruf d telah terpenuhi dan manfaat/dampak dari transformasi digital pada bidang proses bisnis utama telah mampu direalisasikan pada organisasi sesuai dengan sasaran dan target manfaat/dampak.
d. Kriteria huruf e telah terpenuhi dan kapabilitas prakiraan dan pelacakan terhadap sasaran dan target manfaat/dampak dari transformasi digital pada bidang proses bisnis utama.
e. Sasaran dan target manfaat/dampak dari transformasi digital pada bidang proses bisnis utama telah direncanakan, didefinisikan, dan ditetapkan.</t>
  </si>
  <si>
    <t>- Untuk tranformasi digital pada tingkat Kota/Kabupaten, khususnya di Kota Balikpapan tercermin pada tekad Pemerintah Kota Balikpapan untuk dapat menjadi salah satu Kota Cerdas di Indonesia dengan misi “Balikpapan The Most Livable City” dan Visi : 1. Mewujudkan lingkungan yang sehat, indah, nyaman, dan berkesinambungan, 2. Mewujudkan masyarakat yang rukun, tertib, sejahtera, dan berwawasan lingkungan, 3. Mewujudkan iklim usaha yang mudah, menguntungkan, dan berdaya saing, 4. Mewujudkan tata kelola pemerintahan yang transparan dan akuntabel.
- Tahun 2019, Kota Balikpapan masuk dalam program 100 Kota Cerdas dari Kementerian Komunikasi dan Informatika dan telah disusun Masterplan Smart City Kota Balikpapan. Dengan adanya masterplan ini maka pembangunan yang dilaksanakan Pemerintah Kota Balikpapan akan dilakukan dengan menerapkan konsep Kota Cerdas dengan mengedepankan efisiensi birokrasi dan membangun infrastruktur dan masyarakat dengan memanfaatkan Teknologi Informasi dan Komunikasi. Strategi yang diterapkan dalam pembangunan berkonsep smart city adalah dengan menerapkan target, strategi dan quick winsyang dapat diimplementasikan dan terukur pada 6 pilar yaitu : Smart Governance, Smart Branding, Smart Economy, Smart Living, Smart Society, dan Smart Environmet. Penyusunan dan implementasi Smart City melibatkan para pemilik kepentingan di tingkat kota baik dari pemerintahan, swasta dan masyarakat. (Lampiran : 3.4_TRANSDIGITAL_a_BUKU3-MasterplanSmartCity-KotaBalikpapan_ExecutiveSummary.pdf, 3.4_TRANSDIGITAL_a_SK_DEWAN_SMARTCITY_BALIKPAPAN.pdf, 3.4_TRANSDIGITAL_a_SK_TIM_PELAKSANA_SMARTCITY_BALIKPAPAN.pdf)
- Implementasi dari masterplan smart city selalu didampingi dan dievaluasi oleh tim pelaksana dan Kemenkominfo. Evaluasi telah dilaksanakan pada tahun 2019 dan 2020. Untuk tahun 2021 pada bulan Juni telah dilaksanakan tinjauan lapangan dan evaluasi akan dilakukan di akhir tahun. (Lampiran : 3.4_TRANSDIGITAL_a_2019_Hasil_evaluasi_25kotakab.pdf, 3.4_TRANSDIGITAL_a_2020_Surat_Pemberitahuan_Hasil_Evaluasi_25_Kotakab.pdf)
- Program-program yang ada dalam masterplan smart city dan SPBE dimasukkan dalam penyusunan Renstra yang baru pada tahun 2021 yang sedang dilakukan saat ini.</t>
  </si>
  <si>
    <r>
      <rPr>
        <rFont val="Calibri"/>
        <color theme="1"/>
        <sz val="11.0"/>
      </rPr>
      <t xml:space="preserve">3.4_TRANSDIGITAL_a_BUKU3-MasterplanSmartCity-KotaBalikpapan_ExecutiveSummary.pdf
3.4_TRANSDIGITAL_a_SK_DEWAN_SMARTCITY_BALIKPAPAN.pdf 
3.4_TRANSDIGITAL_a_SK_TIM_PELAKSANA_SMARTCITY_BALIKPAPAN.pdf 
3.4_TRANSDIGITAL_a_2019_Hasil_evaluasi_25kotakab.pdf 
3.4_TRANSDIGITAL_a_2020_Surat_Pemberitahuan_Hasil_Evaluasi_25_Kotakab.pdf </t>
    </r>
    <r>
      <rPr>
        <rFont val="Roboto"/>
        <color theme="1"/>
        <sz val="13.0"/>
      </rPr>
      <t xml:space="preserve">
</t>
    </r>
    <r>
      <rPr>
        <rFont val="Calibri"/>
        <color theme="1"/>
        <sz val="11.0"/>
      </rPr>
      <t xml:space="preserve">
</t>
    </r>
    <r>
      <rPr>
        <rFont val="Calibri"/>
        <color rgb="FF1155CC"/>
        <sz val="11.0"/>
        <u/>
      </rPr>
      <t>https://drive.google.com/drive/folders/1fsUmQK50hEv2-YfEodXN6GQt8wvUrdDR?usp=sharing</t>
    </r>
    <r>
      <rPr>
        <rFont val="Calibri"/>
        <color theme="1"/>
        <sz val="11.0"/>
      </rPr>
      <t xml:space="preserve"> </t>
    </r>
  </si>
  <si>
    <t>Transformasi digital pada bidang administrasi pemerintahan telah mampu memberikan nilai manfaat bagi organisasi secara optimal</t>
  </si>
  <si>
    <t>a. Kriteria huruf b telah terpenuhi dan penerapan atau penggunaan dari manfaat/dampak dari transformasi digital pada bidang administrasi pemerintahan bagi organisasi telah dilakukan validasi dan evaluasi serta ditindaklanjuti secara berkelanjutan.
b. Kriteria huruf c telah terpenuhi dan manfaat/dampak dari transformasi digital pada bidang administrasi pemerintahan telah diterapkan/digunakan oleh organisasi sesuai dengan sasaran dan target manfaat/dampak.
c. Kriteria huruf d telah terpenuhi dan manfaat/dampak dari transformasi digital pada bidang administrasi pemerintahan telah mampu direalisasikan pada organisasi sesuai dengan sasaran dan target manfaat/dampak.
d. Kriteria huruf e telah terpenuhi dan kapabilitas prakiraan dan pelacakan terhadap sasaran dan target manfaat/dampak dari transformasi digital pada bidang administrasi pemerintahan.
e. Sasaran dan target manfaat/dampak dari transformasi digital pada bidang administrasi pemerintahan telah direncanakan, didefinisikan, dan ditetapkan.</t>
  </si>
  <si>
    <t xml:space="preserve">- transformasi digital pada bidang adminitrasi pemerintahan di kota balikpapan dapat dilihat dari 2 (dua) program/kegiatan yang dipimpin oleh instansi pusat dalam hal ini SPBE oleh Kemenpan-RB dan Program Kota Cerdas (smart city) oleh Kemenkominfo yang masing-masing targetnya telah ditetapkan dalam Arsitektur SPBE Kota Balikpapan dan Masterplan Smart City Kota Balikpapan.
- manfaat dari tranformasi digital pada pilar Smart Governance dan SPBE dinilai sangat bermanfaat terutama dalam masa pandemi Covid-19 dan penanganannya, salah satu aplikasi yang sangat dirasakan manfaatnya karena telah mengubah proses  dari manual ke digital adalah penggunaan aplikasi tata naskah dinas elektronik (eoffice.balikpapan.go.id) dalam kemudahan koordinasi, penandatanganan dan pemberian disposisi secara tepat dan cepat. Aplikasi e-Office telah digunakan oleh seluruh Perangkat Daerah yang ada. Implementasi dari e-office dan aplikasi lain dalam bidang administrasi pemerintahan selalu dilakukan evaluasi kemanfaatannya dan rencana pengembangannya. Hal ini dilakukan dalam kegiatan evaluasi aplikasi tiap tahunnya dimana aplikasi yang tidak memiliki manfaat, maka tidak akan didukung pendanaan pemeliharaannya. (Lampiran : 3.4_TRANSDIGITAL_b_e-Office _Statistik.pdf, 3.4_TRANSDIGITAL_b_Undangan_Asistensi_AplikasiSPBE_2021.pdf) </t>
  </si>
  <si>
    <r>
      <rPr>
        <rFont val="Calibri"/>
        <color theme="1"/>
        <sz val="11.0"/>
      </rPr>
      <t xml:space="preserve">3.4_TRANSDIGITAL_b_e-Office _Statistik.pdf   
3.4_TRANSDIGITAL_b_Undangan_Asistensi_AplikasiSPBE_2021.pdf  </t>
    </r>
    <r>
      <rPr>
        <rFont val="Roboto"/>
        <color theme="1"/>
        <sz val="13.0"/>
      </rPr>
      <t xml:space="preserve">
</t>
    </r>
    <r>
      <rPr>
        <rFont val="Calibri"/>
        <color rgb="FF1155CC"/>
        <sz val="11.0"/>
        <u/>
      </rPr>
      <t>https://drive.google.com/drive/folders/1fsUmQK50hEv2-YfEodXN6GQt8wvUrdDR?usp=sharing</t>
    </r>
    <r>
      <rPr>
        <rFont val="Calibri"/>
        <color theme="1"/>
        <sz val="11.0"/>
      </rPr>
      <t xml:space="preserve"> </t>
    </r>
  </si>
  <si>
    <t>Transformasi digital pada bidang pelayanan publik telah mampu memberikan nilai manfaat bagi organisasi secara optimal</t>
  </si>
  <si>
    <t>a. Kriteria huruf b telah terpenuhi dan penerapan atau penggunaan dari manfaat/dampak dari transformasi digital pada bidang pelayanan publik bagi organisasi telah dilakukan validasi dan evaluasi serta ditindaklanjuti secara berkelanjutan.
b. Kriteria huruf c telah terpenuhi dan manfaat/dampak dari transformasi digital pada bidang pelayanan publik telah diterapkan/digunakan oleh organisasi sesuai dengan sasaran dan target manfaat/dampak.
c. Kriteria huruf d telah terpenuhi dan manfaat/dampak dari transformasi digital pada bidang pelayanan publik telah mampu direalisasikan pada organisasi sesuai dengan sasaran dan target manfaat/dampak.
d. Kriteria huruf e telah terpenuhi dan kapabilitas prakiraan dan pelacakan terhadap sasaran dan target manfaat/dampak dari transformasi digital pada bidang pelayanan publik.
e. Sasaran dan target manfaat/dampak dari transformasi digital pada bidang pelayanan publik telah direncanakan, didefinisikan, dan ditetapkan.</t>
  </si>
  <si>
    <t>- transformasi digital pada bidang adminitrasi pelayanan publik di kota balikpapan juga dapat dilihat dari 2 (dua) program/kegiatan yang dipimpin oleh instansi pusat dalam hal ini SPBE oleh Kemenpan-RB dan Program Kota Cerdas (smart city) oleh Kemenkominfo yang masing-masing targetnya telah ditetapkan dalam Arsitektur SPBE Kota Balikpapan dan Masterplan Smart City Kota Balikpapan.
- manfaat dari tranformasi digital untuk pelayanan publik yang sangat dirasakan manfaatnya dalam masa pandemi covid-19 ini adalah tersedianya layanan yang tersedia secara online. Contohnya adalah layanan kependudukan yang dapat dilakukan secara online dan telah bekerjasama dengan Go-Jek untuk pengantaran berkas yang diminta (capil.balikpapan.go.id), layanan kelurahan (yankel.balikpapan.go.id) terkait surat-surat keterangan seperti surat pengantar nikah, surat keterangan bertempat tinggal, surat keterangan belum menikah, surat keterangan berpenghasilan tidak tetap dan lainnya. Selain itu untuk program vaksinasi covid-19 telah dilakukan pendataan calon penerima vaksin dan pendaftaran serta alokasi faskesnya secara online. Keseluruhan contoh aplikasi tersebut sudah dapat diakses secara online oleh masyarakat. (Lampiran 3.4_TRANSDIGITAL_c_screenshoot_aplikasi_layanan_publik_sangatbermanfaat.pdf) 
- sama seperti halnya pada bidang administrasi pemerintahan, evaluasi dari layanan publik selalu dilakukan tiap tahun dan bermuara pada asistensi aplikasi untuk evaluasi kemanfaatannya dan perencanaan alokasi anggarannya. (Lampiran 3.4_TRANSDIGITAL_b_Undangan_Asistensi_AplikasiSPBE_2021.pdf)</t>
  </si>
  <si>
    <r>
      <rPr>
        <rFont val="Calibri"/>
        <color theme="1"/>
        <sz val="11.0"/>
      </rPr>
      <t>3.4_TRANSDIGITAL_c_screenshoot_aplikasi_layanan_publik_sangatbermanfaat.pdf 
3.4_TRANSDIGITAL_b_Undangan_Asistensi_AplikasiSPBE_2021.pdf</t>
    </r>
    <r>
      <rPr>
        <rFont val="Calibri"/>
        <color rgb="FF000000"/>
        <sz val="11.0"/>
      </rPr>
      <t xml:space="preserve"> </t>
    </r>
    <r>
      <rPr>
        <rFont val="Calibri"/>
        <color theme="1"/>
        <sz val="11.0"/>
      </rPr>
      <t xml:space="preserve"> </t>
    </r>
    <r>
      <rPr>
        <rFont val="Roboto"/>
        <color theme="1"/>
        <sz val="13.0"/>
      </rPr>
      <t xml:space="preserve">
</t>
    </r>
    <r>
      <rPr>
        <rFont val="Calibri"/>
        <color rgb="FF1155CC"/>
        <sz val="11.0"/>
        <u/>
      </rPr>
      <t>https://drive.google.com/drive/folders/1fsUmQK50hEv2-YfEodXN6GQt8wvUrdDR?usp=sharing</t>
    </r>
    <r>
      <rPr>
        <rFont val="Calibri"/>
        <color theme="1"/>
        <sz val="11.0"/>
      </rPr>
      <t xml:space="preserve"> </t>
    </r>
  </si>
  <si>
    <t>Ukuran kinerja individu telah berorientasi hasil (outcome) sesuai pada levelnya</t>
  </si>
  <si>
    <t>a. Seluruh ukuran kinerja individu telah berorientasi hasil (outcome) sesuai pada levelnya
b. Sebagian ukuran kinerja individu telah berorientasi hasil (outcome) sesuai pada levelnya
c. Tidak ada ukuran kinerja individu yang berorientasi hasil (outcome)</t>
  </si>
  <si>
    <t xml:space="preserve">Seluruh ukuran kinerja individu telah berorientasi hasil sesuai pada levelnya mengacu pada penyusunan SKP sesuai Permenpan RB 8 Tahun 2020 tentang Sistem Manajemen Kinerja Pegawai Negeri Sipil </t>
  </si>
  <si>
    <r>
      <rPr>
        <rFont val="Calibri"/>
        <color rgb="FF000000"/>
        <sz val="11.0"/>
      </rPr>
      <t xml:space="preserve">Sampling SKP Perangkat Daerah sesuai Permenpan RB 8 Tahun 2020
 </t>
    </r>
    <r>
      <rPr>
        <rFont val="Calibri"/>
        <color rgb="FF1155CC"/>
        <sz val="11.0"/>
        <u/>
      </rPr>
      <t>https://drive.google.com/drive/folders/1GQM0LD6yf6yU0ikdfmw9ld5Ntuq3CNBd?usp=sharing</t>
    </r>
    <r>
      <rPr>
        <rFont val="Calibri"/>
        <color rgb="FFFF0000"/>
        <sz val="11.0"/>
      </rPr>
      <t xml:space="preserve"> 
</t>
    </r>
  </si>
  <si>
    <t>Pencapaian kinerja individu telah menjadi dasar dalam pemberian tunjangan kinerja/penghasilan</t>
  </si>
  <si>
    <t>a. Seluruh tunjangan kinerja/penghasilan yang diberikan telah didasarkan pada pencapaian kinerja individu
b. Sebagian tunjangan kinerja/penghasilan yang diberikan telah didasarkan pada pencapaian kinerja individu
c. Pemberian tunjangan kinerja/penghasilan belum didasarkan pada pencapaian kinerja individu</t>
  </si>
  <si>
    <r>
      <rPr>
        <rFont val="Calibri"/>
        <color rgb="FF000000"/>
        <sz val="11.0"/>
      </rPr>
      <t xml:space="preserve">Hasil penilaian kinerja individu telah dijadikan dasar untuk pemberian tunjangan kinerja sebagaimana Peraturan Wali Kota Balikpapan No. 4 Tahun 2020 tentang Pemberian Tambahan Penghasilan kepada Pegawai Negeri Sipil. Pemberian tunjangan kinerja ini didasarkan pada hasil capaian aktivitas pada aplikasi </t>
    </r>
    <r>
      <rPr>
        <rFont val="Calibri"/>
        <color rgb="FF1155CC"/>
        <sz val="11.0"/>
        <u/>
      </rPr>
      <t>ekinerja.balikpapan.go.id</t>
    </r>
    <r>
      <rPr>
        <rFont val="Calibri"/>
        <color rgb="FF000000"/>
        <sz val="11.0"/>
      </rPr>
      <t xml:space="preserve"> </t>
    </r>
  </si>
  <si>
    <r>
      <rPr>
        <rFont val="Calibri"/>
        <color theme="1"/>
        <sz val="11.0"/>
      </rPr>
      <t xml:space="preserve">Peraturan Wali Kota Balikpapan No. 4 Tahun 2020 tentang Pemberian Tambahan Penghasilan kepada Pegawai Negeri Sipil   
</t>
    </r>
    <r>
      <rPr>
        <rFont val="Calibri"/>
        <color rgb="FF1155CC"/>
        <sz val="11.0"/>
        <u/>
      </rPr>
      <t>https://drive.google.com/file/d/1V5Uvmq5IpprnuyywsuqBUe86DRDfSDq2/view?usp=sharing</t>
    </r>
    <r>
      <rPr>
        <rFont val="Calibri"/>
        <color theme="1"/>
        <sz val="11.0"/>
      </rPr>
      <t xml:space="preserve"> 
</t>
    </r>
  </si>
  <si>
    <t>Hasil evaluasi jabatan pimpinan tinggi sudah disampaikan ke menteri/pejabat berwenang</t>
  </si>
  <si>
    <t>Evaluasi jabatan pimpinan tinggi dilaksanakan pada jabatan pimpinan tinggi pratama ke atas yg sudah menjabat diatas 5 th di posisi yg sama
Persentase diperoleh dari Jumlah Pejabat Pimpinan Tinggi Pratama keatas sudah menjabat lebih dari 5 th yang sudah dirotasi dibagi dengan Jumlah Pejabat Pimpinan Tinggi Pratama keatas yang sudah menjabat lebih dari 5 th</t>
  </si>
  <si>
    <t>terdapat 1 pejabat pimpinan tinggi yang lebih dari 5 tahun yang belum dirotasi</t>
  </si>
  <si>
    <r>
      <rPr>
        <rFont val="Calibri"/>
        <color theme="1"/>
        <sz val="11.0"/>
      </rPr>
      <t xml:space="preserve">data statistik pegawai   
</t>
    </r>
    <r>
      <rPr>
        <rFont val="Calibri"/>
        <color rgb="FF1155CC"/>
        <sz val="11.0"/>
        <u/>
      </rPr>
      <t xml:space="preserve">https://drive.google.com/drive/folders/1ig9U4s1042jyUtfHf0cD3O7Y1vD3-I6s
</t>
    </r>
  </si>
  <si>
    <t>- Jumlah Pejabat Pimpinan Tinggi Pratama keatas</t>
  </si>
  <si>
    <r>
      <rPr>
        <rFont val="Calibri"/>
        <color theme="1"/>
        <sz val="11.0"/>
      </rPr>
      <t xml:space="preserve">data statistik pegawai   
</t>
    </r>
    <r>
      <rPr>
        <rFont val="Calibri"/>
        <color rgb="FF1155CC"/>
        <sz val="11.0"/>
        <u/>
      </rPr>
      <t xml:space="preserve">https://drive.google.com/drive/folders/1ig9U4s1042jyUtfHf0cD3O7Y1vD3-I6s
</t>
    </r>
  </si>
  <si>
    <t>- Jumlah Pejabat Pimpinan Tinggi Pratama keatas yang sudah menjabat lebih dari 5 th</t>
  </si>
  <si>
    <r>
      <rPr>
        <rFont val="Calibri"/>
        <color theme="1"/>
        <sz val="11.0"/>
      </rPr>
      <t xml:space="preserve">data statistik pegawai   
</t>
    </r>
    <r>
      <rPr>
        <rFont val="Calibri"/>
        <color rgb="FF1155CC"/>
        <sz val="11.0"/>
        <u/>
      </rPr>
      <t xml:space="preserve">https://drive.google.com/drive/folders/1ig9U4s1042jyUtfHf0cD3O7Y1vD3-I6s
</t>
    </r>
  </si>
  <si>
    <t>- Jumlah Pejabat Pimpinan Tinggi Pratama keatas sudah menjabat lebih dari 5 th yang sudah dirotasi</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</si>
  <si>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</si>
  <si>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</si>
  <si>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</si>
  <si>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 xml:space="preserve">Penilaian kompetensi belum dilaksanakan  ke seluruh pegawai. Hasil assesmnet dijadikan dasar dalam penempatan pegawai mutasi namun baru sebagian kecil.  Hasil assesment di jadikan dasar untuk pengukuran variabel penentuan pengiriman peserta diklat kepemimpinan </t>
  </si>
  <si>
    <r>
      <rPr>
        <rFont val="Calibri"/>
        <color theme="1"/>
        <sz val="11.0"/>
      </rPr>
      <t xml:space="preserve">Rekapitulasi hasil uji kompetensi dan saran pengembangannya , contoh hasil uji kompetensi esselon II, administrator, dan pengawas
</t>
    </r>
    <r>
      <rPr>
        <rFont val="Calibri"/>
        <color rgb="FF1155CC"/>
        <sz val="11.0"/>
        <u/>
      </rPr>
      <t>https://drive.google.com/drive/folders/1f-QMIJdIhWB-P0C-mpffgeCZOCRIEIZg</t>
    </r>
    <r>
      <rPr>
        <rFont val="Calibri"/>
        <color theme="1"/>
        <sz val="11.0"/>
      </rPr>
      <t xml:space="preserve"> </t>
    </r>
  </si>
  <si>
    <t>Penurunan pelanggaran disiplin pegawai</t>
  </si>
  <si>
    <t>Persentase pernurunan pelanggaran disiplin pegawai diperoleh dari Jumlah pelanggaran tahun sebelumnya dikurangi Jumlah pelanggaran tahun ini kemudian dibagi dengan Jumlah pelanggaran tahun sebelumnya</t>
  </si>
  <si>
    <t>Terdapat penurunan penjatuhan hukuman disiplin di tahun 2021 sebesar 11%</t>
  </si>
  <si>
    <r>
      <rPr>
        <rFont val="Calibri"/>
        <color theme="1"/>
        <sz val="11.0"/>
      </rPr>
      <t xml:space="preserve">Rekapitulasi pelanggaran disiplin pegawai 
</t>
    </r>
    <r>
      <rPr>
        <rFont val="Calibri"/>
        <color rgb="FF1155CC"/>
        <sz val="11.0"/>
        <u/>
      </rPr>
      <t>https://drive.google.com/drive/folders/1ewQdT5TaJnBpt4p8W96JlZuua5HznhQ4</t>
    </r>
    <r>
      <rPr>
        <rFont val="Calibri"/>
        <color theme="1"/>
        <sz val="11.0"/>
      </rPr>
      <t xml:space="preserve"> </t>
    </r>
  </si>
  <si>
    <t>- Jumlah pelanggaran tahun sebelumnya</t>
  </si>
  <si>
    <t>- Jumlah pelanggaran tahun ini</t>
  </si>
  <si>
    <t>- Jumlah pelanggaran yang telah diberikan sanksi/hukuman</t>
  </si>
  <si>
    <t xml:space="preserve">Hasil perhitungan kebutuhan pegawai telah dijadikan dasar dalam pembuatan formasi dan penerimaan pegawai baru  </t>
  </si>
  <si>
    <t>Persentase diperoleh dari Jumlah formasi yang diusulkan dibagi dengan Jumlah pegawai yang dibutuhkan berdasarkan hasil analisis perhitungan kebutuhan pegawai</t>
  </si>
  <si>
    <t>terdapat usulan formasi CASN berdasarkan kebutuhan</t>
  </si>
  <si>
    <r>
      <rPr>
        <rFont val="Calibri"/>
        <color theme="1"/>
        <sz val="11.0"/>
      </rPr>
      <t xml:space="preserve">surat usulan formasi CASN ke KemenpanRB
</t>
    </r>
    <r>
      <rPr>
        <rFont val="Calibri"/>
        <color rgb="FF1155CC"/>
        <sz val="11.0"/>
        <u/>
      </rPr>
      <t>https://drive.google.com/drive/folders/1j0WfKXo2wq7msPWNLN_mJa9zrOeE3mMf</t>
    </r>
    <r>
      <rPr>
        <rFont val="Calibri"/>
        <color theme="1"/>
        <sz val="11.0"/>
      </rPr>
      <t xml:space="preserve"> </t>
    </r>
  </si>
  <si>
    <t>- Jumlah pegawai yang dibutuhkan berdasarkan hasil analisis perhitungan kebutuhan pegawai</t>
  </si>
  <si>
    <t>- Jumlah formasi yang diusulkan</t>
  </si>
  <si>
    <t>Penyetaraan Jabatan Administrasi ke Jabatan Fungsional dalam rangka penyederhanaan Birokrasi</t>
  </si>
  <si>
    <t>Prosentase Jabatan Administrasi yang dilakukan penyetaraan jabatan ke Jabatan Fungsional</t>
  </si>
  <si>
    <t>Penyederhanaan struktur organisasi dan penyetaraan jabatan telah mendapat persetujuan dari Kemendagri sesuai dengan Surat Menteri Dalam Negeri Nomor : 800/ 8752/ OTDA Tanggal 30 Desember 2021 hal Persetujuan Penyetaraan Jabatan di Lingkungan Pemerintah Daerah Kabupaten/Kota di Provinsi Kalimantan Timur dan ditindak lanjuti dengan Pelantikan/ Pengangkatan PNS dalam jabatan Fungsional melalui penyetaraan jabatan pada tanggal 31 Desember 2021</t>
  </si>
  <si>
    <r>
      <rPr>
        <rFont val="Calibri"/>
        <sz val="11.0"/>
      </rPr>
      <t xml:space="preserve">Berita Acara Pelaksanaan Identifikasi Penyederhanaan Struktur Organisasi Pemerintah Kota Balikpapan, Hasil Identifikasi Penyederhanaan Struktur Organisasi Perangkat Daerah, Surat Rekom Penyetaraan Jabatan, SK Pelantikan 31 Desember 2021  </t>
    </r>
    <r>
      <rPr>
        <rFont val="Roboto"/>
        <sz val="13.0"/>
      </rPr>
      <t xml:space="preserve">
</t>
    </r>
    <r>
      <rPr>
        <rFont val="Calibri"/>
        <color rgb="FF1155CC"/>
        <sz val="11.0"/>
        <u/>
      </rPr>
      <t>https://drive.google.com/drive/folders/1j0vCsGQv4pST4E8xrVFq1Li_Uc6rcxTf?usp=sharing</t>
    </r>
    <r>
      <rPr>
        <rFont val="Calibri"/>
        <sz val="11.0"/>
      </rPr>
      <t xml:space="preserve"> </t>
    </r>
  </si>
  <si>
    <t>- Jumlah Jabatan Administrasi</t>
  </si>
  <si>
    <t>Terdapat 265 Jabatan administrasi yang ada di lingkungan pemerintah Kota Balikpapan, namun sebanyak 25 jabatan lowong sehingga tidak mendapatkan validasi persetujuan dari Kemendagri</t>
  </si>
  <si>
    <t>- Jumlah Jabatan Administrasi yang telah disetarakan</t>
  </si>
  <si>
    <t>Dilakukan pemetaan talenta yang hasilnya digunakan untuk proses penempatan jabatan kritikal dan rencana suksesi jabatan</t>
  </si>
  <si>
    <t>a. Telah dilakukan pemetaan talenta yang hasilnya dijadikan dasar penempatan pada seluruh jabatan kritikal dan rencana suksesi jabatan
b. Telah dilakukan pemetaan talenta yang hasilnya dijadikan dasar penempatan pada sebagian besar jabatan kritikal dan rencana suksesi jabatan
c. Telah dilakukan pemetaan talenta yang hasilnya dijadikan dasar penempatan pada sebagian kecil jabatan kritikal dan rencanan suksesi jabatan
d. Belum dilakukan pemetaan talenta</t>
  </si>
  <si>
    <t>Telah dilakukan pemetaan talenta yang hasilnya dijadikan dasar penempatan pada sebagian kecil jabatan kritikal dan rencana suksesi jabatan, perwali terkait manajemen talenta masih berupa draf</t>
  </si>
  <si>
    <r>
      <rPr>
        <rFont val="Calibri"/>
        <color theme="1"/>
        <sz val="11.0"/>
      </rPr>
      <t xml:space="preserve">Rekapitulasi hasil assesment dan rencana pengembangan kompetensi 
</t>
    </r>
    <r>
      <rPr>
        <rFont val="Calibri"/>
        <color rgb="FF1155CC"/>
        <sz val="11.0"/>
        <u/>
      </rPr>
      <t>https://drive.google.com/drive/folders/1jB6434ati4TKHA0eJaTtftjY3S9yXWaF</t>
    </r>
    <r>
      <rPr>
        <rFont val="Calibri"/>
        <color theme="1"/>
        <sz val="11.0"/>
      </rPr>
      <t xml:space="preserve"> </t>
    </r>
  </si>
  <si>
    <t>Penerapan Manajemen Talenta dalam pengisian Jabatan Pimpinan Tinggi</t>
  </si>
  <si>
    <t>Prosentase pejabat Pimpinan Tinggi yang ditetapkan melalui proses manajemen talenta</t>
  </si>
  <si>
    <t>- Jumlah Jabatan Pimpinan Tinggi</t>
  </si>
  <si>
    <t>- Jumlah Jabatan Pimpinan Tinggi yang ditetapkan pengisiannya melalui proses manajemen talenta</t>
  </si>
  <si>
    <t>Pada tahun 2021 telah dilakukan pengisian JPT Pratama melalui Seleksi Promosi Terbuka sebanyak 3 JPT</t>
  </si>
  <si>
    <r>
      <rPr>
        <rFont val="Calibri"/>
        <color theme="1"/>
        <sz val="11.0"/>
      </rPr>
      <t xml:space="preserve">laporan hasil seleksi terbuka
 </t>
    </r>
    <r>
      <rPr>
        <rFont val="Calibri"/>
        <color rgb="FF1155CC"/>
        <sz val="11.0"/>
        <u/>
      </rPr>
      <t>https://drive.google.com/drive/folders/1jB6434ati4TKHA0eJaTtftjY3S9yXWaF</t>
    </r>
    <r>
      <rPr>
        <rFont val="Calibri"/>
        <color theme="1"/>
        <sz val="11.0"/>
      </rPr>
      <t xml:space="preserve"> </t>
    </r>
  </si>
  <si>
    <t>Penggunaan anggaran yang efektif dan efisien</t>
  </si>
  <si>
    <t>Jumlah Program/Kegiatan yang ada sebelumnya:</t>
  </si>
  <si>
    <t>- Jumlah program</t>
  </si>
  <si>
    <t xml:space="preserve">Merupakan jumlah seluruh program yang terdapat pada Rencana Kerja Pembangunan Daerah Kota Balikpapan Tahun 2021 </t>
  </si>
  <si>
    <r>
      <rPr>
        <rFont val="Calibri"/>
        <color theme="1"/>
        <sz val="11.0"/>
      </rPr>
      <t xml:space="preserve">RKPD Perubahan Kota Balikpapan Tahun 2021 
</t>
    </r>
    <r>
      <rPr>
        <rFont val="Calibri"/>
        <color rgb="FF1155CC"/>
        <sz val="11.0"/>
        <u/>
      </rPr>
      <t xml:space="preserve">https://drive.google.com/drive/folders/1fhShZZvIJOv7Ig17dCV7uEr7Ta9q4nMt?usp=sharing
</t>
    </r>
  </si>
  <si>
    <t>- Jumlah kegiatan</t>
  </si>
  <si>
    <t xml:space="preserve">Merupakan jumlah seluruh kegiatan yang terdapat pada Rencana Kerja Pembangunan Daerah Kota Balikpapan Tahun 2021 </t>
  </si>
  <si>
    <r>
      <rPr>
        <rFont val="Calibri"/>
        <color theme="1"/>
        <sz val="11.0"/>
      </rPr>
      <t xml:space="preserve">RKPD Perubahan Kota Balikpapan Tahun 2021 
</t>
    </r>
    <r>
      <rPr>
        <rFont val="Calibri"/>
        <color rgb="FF1155CC"/>
        <sz val="11.0"/>
        <u/>
      </rPr>
      <t xml:space="preserve">https://drive.google.com/drive/folders/1fhShZZvIJOv7Ig17dCV7uEr7Ta9q4nMt?usp=sharing
</t>
    </r>
  </si>
  <si>
    <t>Jumlah Program/Kegiatan yang mendukung tercapainya kinerja utama organisasi:</t>
  </si>
  <si>
    <t>Merupakan Program dan Kegiatan dengan capaian Sasaran 100% atau lebih</t>
  </si>
  <si>
    <t xml:space="preserve">Merupakan jumlah seluruh program yang mendukung tercapainya sasaran pada tahun 2021 </t>
  </si>
  <si>
    <r>
      <rPr>
        <rFont val="Calibri"/>
        <color theme="1"/>
        <sz val="11.0"/>
      </rPr>
      <t xml:space="preserve">Laporan Evaluasi RKPD Kota Balikpapan Tahun 2021 Semester 2 
</t>
    </r>
    <r>
      <rPr>
        <rFont val="Calibri"/>
        <color rgb="FF1155CC"/>
        <sz val="11.0"/>
        <u/>
      </rPr>
      <t xml:space="preserve">https://drive.google.com/drive/folders/1fhShZZvIJOv7Ig17dCV7uEr7Ta9q4nMt?usp=sharing
</t>
    </r>
  </si>
  <si>
    <t xml:space="preserve">Merupakan jumlah seluruh kegiatan yang mendukung tercapainya sasaran pada tahun 2021 </t>
  </si>
  <si>
    <r>
      <rPr>
        <rFont val="Calibri"/>
        <color theme="1"/>
        <sz val="11.0"/>
      </rPr>
      <t xml:space="preserve">Laporan Evaluasi RKPD Kota Balikpapan Tahun 2021 Semester 2 
</t>
    </r>
    <r>
      <rPr>
        <rFont val="Calibri"/>
        <color rgb="FF1155CC"/>
        <sz val="11.0"/>
        <u/>
      </rPr>
      <t xml:space="preserve">https://drive.google.com/drive/folders/1fhShZZvIJOv7Ig17dCV7uEr7Ta9q4nMt?usp=sharing
</t>
    </r>
  </si>
  <si>
    <t>Persentase Sasaran dengan capaian 100% atau lebih</t>
  </si>
  <si>
    <t>Persentase diperoleh dari Jumlah Sasaran Kinerja yang tercapai 100% atau lebih dibagi dengan Jumlah Sasaran Kinerja</t>
  </si>
  <si>
    <t>- Jumlah Sasaran Kinerja</t>
  </si>
  <si>
    <t>Merupakan jumlah sasaran kinerja yang terdiri dari 10 sasaran yang mencakup 20 indikator kinerja Utama</t>
  </si>
  <si>
    <r>
      <rPr>
        <rFont val="Calibri"/>
        <color theme="1"/>
        <sz val="11.0"/>
      </rPr>
      <t xml:space="preserve">PK Wali Kota Balikpapan Tahun 2021
</t>
    </r>
    <r>
      <rPr>
        <rFont val="Calibri"/>
        <color rgb="FF1155CC"/>
        <sz val="11.0"/>
        <u/>
      </rPr>
      <t>https://drive.google.com/drive/folders/1fhShZZvIJOv7Ig17dCV7uEr7Ta9q4nMt?usp=sharing</t>
    </r>
  </si>
  <si>
    <t>- Jumlah Sasaran Kinerja yang tercapai 100% atau lebih</t>
  </si>
  <si>
    <t>Merupakan jumlah sasaran kinerja yang tercapai 100% atau lebih</t>
  </si>
  <si>
    <r>
      <rPr>
        <rFont val="Calibri"/>
        <color theme="1"/>
        <sz val="11.0"/>
      </rPr>
      <t xml:space="preserve">Laporan Penyelenggaraan Pemerintah Daerah (LPPD) Kota Balikpapan Tahun 2021 
</t>
    </r>
    <r>
      <rPr>
        <rFont val="Calibri"/>
        <color rgb="FF1155CC"/>
        <sz val="11.0"/>
        <u/>
      </rPr>
      <t>https://drive.google.com/drive/folders/1fhShZZvIJOv7Ig17dCV7uEr7Ta9q4nMt?usp=sharing</t>
    </r>
  </si>
  <si>
    <r>
      <rPr>
        <rFont val="Calibri"/>
        <color theme="1"/>
        <sz val="11.0"/>
      </rPr>
      <t xml:space="preserve">Persentase Anggaran yang berhasil </t>
    </r>
    <r>
      <rPr>
        <rFont val="Calibri"/>
        <i/>
        <color theme="1"/>
        <sz val="11.0"/>
      </rPr>
      <t>direfocussing</t>
    </r>
    <r>
      <rPr>
        <rFont val="Calibri"/>
        <color theme="1"/>
        <sz val="11.0"/>
      </rPr>
      <t xml:space="preserve"> untuk mendukung tercapainya kinerja utama organisasi:</t>
    </r>
  </si>
  <si>
    <t>Mendukung tercapainya kinerja utama organisasi artinya Sasaran Kinerja tercapai 100% atau lebih
Persentase diperoleh dari Jumlah Anggaran yang berhasil direfocussing dibagi dengan Jumlah Anggaran Total</t>
  </si>
  <si>
    <t>- Jumlah Anggaran Total</t>
  </si>
  <si>
    <t>Rupiah</t>
  </si>
  <si>
    <t>alokasi anggaran belanja daerah pada perubahan APBD TA 2021</t>
  </si>
  <si>
    <r>
      <rPr>
        <rFont val="Calibri"/>
        <color rgb="FF1155CC"/>
        <sz val="11.0"/>
        <u/>
      </rPr>
      <t>https://drive.google.com/file/d/1ltu8HeTZRdOsj0ZaCRFQMeNn82c66w9y/view?usp=drivesdk</t>
    </r>
    <r>
      <rPr>
        <rFont val="Calibri"/>
        <color theme="1"/>
        <sz val="11.0"/>
      </rPr>
      <t xml:space="preserve"> </t>
    </r>
  </si>
  <si>
    <r>
      <rPr>
        <rFont val="Calibri"/>
        <color theme="1"/>
        <sz val="11.0"/>
      </rPr>
      <t xml:space="preserve">- Jumlah Anggaran yang berhasil </t>
    </r>
    <r>
      <rPr>
        <rFont val="Calibri"/>
        <i/>
        <color theme="1"/>
        <sz val="11.0"/>
      </rPr>
      <t>direfocussing</t>
    </r>
  </si>
  <si>
    <t>tidak terjadi refocussing hanya saja alokasi belanja yang ada dialihkan untuk kebutuhan penanganan dan penanggulangan wabah covid-19</t>
  </si>
  <si>
    <r>
      <rPr>
        <rFont val="Calibri"/>
        <color rgb="FF1155CC"/>
        <sz val="11.0"/>
        <u/>
      </rPr>
      <t>https://drive.google.com/file/d/1ltu8HeTZRdOsj0ZaCRFQMeNn82c66w9y/view?usp=drivesdk</t>
    </r>
    <r>
      <rPr>
        <rFont val="Calibri"/>
        <color theme="1"/>
        <sz val="11.0"/>
      </rPr>
      <t xml:space="preserve"> </t>
    </r>
  </si>
  <si>
    <t>Pemanfaatan Aplikasi Akuntabilitas Kinerja</t>
  </si>
  <si>
    <t>Aplikasi yang terintegrasi telah dimanfaatkan untuk menciptakan efektifitas dan efisiensi anggaran</t>
  </si>
  <si>
    <t>a. Aplikasi yang terintegrasi telah dimanfaatkan sebagai alat monitoring kinerja sehingga menghasilkan efektivitas dan efisiensi penganggaran
b. Aplikasi yang terintegrasi telah dimanfaatkan sebagai alat monitoring kinerja namun belum menunjukkan efektivitas dan efisiensi penganggaran
c. Aplikasi belum terintegrasi namun sudah dimanfaatkan untuk monitoring kinerja
d. Aplikasi belum digunakan untuk pemanfaatan monitoring kinerja</t>
  </si>
  <si>
    <r>
      <rPr>
        <rFont val="Calibri"/>
        <color theme="1"/>
        <sz val="11.0"/>
      </rPr>
      <t xml:space="preserve">Terdapat aplikasi yang teritegrasi dan telah dimanfaatkan sebagai alat monitoring kinerja namun belum menunjukkan efektivitas dan efesiensi penganggaran yaitu </t>
    </r>
    <r>
      <rPr>
        <rFont val="Calibri"/>
        <color theme="1"/>
        <sz val="11.0"/>
        <u/>
      </rPr>
      <t>esakip.balikpapan.go.id</t>
    </r>
    <r>
      <rPr>
        <rFont val="Calibri"/>
        <color theme="1"/>
        <sz val="11.0"/>
      </rPr>
      <t xml:space="preserve"> . Saat ini aplikasi tersebut juga sedang dilakukan pengembangan lebih lanjut.</t>
    </r>
  </si>
  <si>
    <r>
      <rPr>
        <rFont val="Calibri"/>
        <color theme="1"/>
        <sz val="11.0"/>
      </rPr>
      <t>Sampling Screenshot Aplikasi esakip</t>
    </r>
    <r>
      <rPr>
        <rFont val="Roboto"/>
        <color theme="1"/>
        <sz val="13.0"/>
      </rPr>
      <t xml:space="preserve">
</t>
    </r>
    <r>
      <rPr>
        <rFont val="Calibri"/>
        <color rgb="FF1155CC"/>
        <sz val="11.0"/>
        <u/>
      </rPr>
      <t>https://drive.google.com/drive/folders/1flVjCktLPCyGgPr9EDAbQlDbIjC84Sul?usp=sharing</t>
    </r>
    <r>
      <rPr>
        <rFont val="Calibri"/>
        <color rgb="FFFF0000"/>
        <sz val="11.0"/>
      </rPr>
      <t xml:space="preserve"> </t>
    </r>
  </si>
  <si>
    <r>
      <rPr>
        <rFont val="Calibri"/>
        <b/>
        <color theme="1"/>
        <sz val="11.0"/>
      </rPr>
      <t xml:space="preserve">Pemberian </t>
    </r>
    <r>
      <rPr>
        <rFont val="Calibri"/>
        <b/>
        <i/>
        <color theme="1"/>
        <sz val="11.0"/>
      </rPr>
      <t>Reward and Punishment</t>
    </r>
  </si>
  <si>
    <r>
      <rPr>
        <rFont val="Calibri"/>
        <color theme="1"/>
        <sz val="11.0"/>
      </rPr>
      <t xml:space="preserve">Hasil Capaian/Monitoring Perjanjian Kinerja telah dijadikan dasar sebagai pemberian </t>
    </r>
    <r>
      <rPr>
        <rFont val="Calibri"/>
        <i/>
        <color theme="1"/>
        <sz val="11.0"/>
      </rPr>
      <t>reward and punishment</t>
    </r>
    <r>
      <rPr>
        <rFont val="Calibri"/>
        <color theme="1"/>
        <sz val="11.0"/>
      </rPr>
      <t xml:space="preserve"> bagi organisasi</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</si>
  <si>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xml:space="preserve">;
c. Sebagian kecil Capaian Kinerja (kurang dari 50% Perjanjian kinerja) merupakan unsur dalam pemberian </t>
    </r>
    <r>
      <rPr>
        <rFont val="Calibri"/>
        <i/>
        <color theme="1"/>
        <sz val="11.0"/>
      </rPr>
      <t>reward and punishment</t>
    </r>
    <r>
      <rPr>
        <rFont val="Calibri"/>
        <color theme="1"/>
        <sz val="11.0"/>
      </rPr>
      <t xml:space="preserve">;
d. Capaian Kinerja (Perjanjian kinerja) belum menjadi unsur dalam pemberian </t>
    </r>
    <r>
      <rPr>
        <rFont val="Calibri"/>
        <i/>
        <color theme="1"/>
        <sz val="11.0"/>
      </rPr>
      <t>reward and punishment.</t>
    </r>
  </si>
  <si>
    <t>Capaian Kinerja menjadi unsur dalam pemberian reward and punishment dalam bentuk tidak dibayarkannya TKD kepada  pegawai yang capaian kinerjanya di bawah 41 %. Hal ini diatur dalam Peraturan Wali Kota Balikpapan No. 4 Tahun 2020 tentang Pemberian Tambahan Penghasilan kepada Pegawai Negeri Sipil</t>
  </si>
  <si>
    <r>
      <rPr>
        <rFont val="Calibri"/>
        <color rgb="FF000000"/>
        <sz val="11.0"/>
      </rPr>
      <t xml:space="preserve">Peraturan Wali Kota Balikpapan No. 4 Tahun 2020 tentang Pemberian Tambahan Penghasilan kepada Pegawai Negeri Sipil </t>
    </r>
    <r>
      <rPr>
        <rFont val="Roboto"/>
        <color rgb="FF000000"/>
        <sz val="13.0"/>
      </rPr>
      <t xml:space="preserve">
</t>
    </r>
    <r>
      <rPr>
        <rFont val="Calibri"/>
        <color rgb="FF1155CC"/>
        <sz val="11.0"/>
        <u/>
      </rPr>
      <t>https://drive.google.com/drive/folders/1fd2Ge0YMqeAPjZ4bkYNt4zNh63Y1v8G-?usp=sharing</t>
    </r>
    <r>
      <rPr>
        <rFont val="Calibri"/>
        <color rgb="FFFF0000"/>
        <sz val="11.0"/>
      </rPr>
      <t xml:space="preserve">  
</t>
    </r>
  </si>
  <si>
    <t>terdapat Peta strategis yang mengacu pada kinerja utama (Kerangka Logis Kinerja) organisasi dan dijadikan dalam penentuan kinerja seluruh pegawai</t>
  </si>
  <si>
    <t>a. Peta strategis (Kerangka Logis) ada dan mengacu pada kinerja utama organisasi  dan digunakan dalam penjabaran kinerja seluruh pegawai;
b. Peta strategis (Kerangka Logis) ada dan mengacu pada kinerja utama organisasi namun belum digunakan dalam penjabaran kinerja seluruh pegawai;
c. Peta strategis (Kerangka Logis) ada namun belum mengacu pada kinerja utama organisasi dan belum digunakan dalam penjabaran kinerja seluruh pegawai;
d. Peta strategis (Kerangka Logis) belum ada.</t>
  </si>
  <si>
    <t>Peta strategis (Kerangka Logis) ada serta mengacu pada kinerja utama organisasi dan digunakan dalam penjabaran kinerja seluruh pegawai sebagaimana penyusunan SKP Pegawai Tahun 2021 mengacu pada Permenpan Nomor 8 Tahun 2021, terlampir Keputusan Wali Kota Balikpapan Nomor 188.45-14/2017 tentang Indikator Kinerja Utama Rencana Pembangunan Jangka Menengah Daerah Tahun 2016-2021 dan contoh pohon kinerja</t>
  </si>
  <si>
    <r>
      <rPr>
        <rFont val="Calibri"/>
        <color rgb="FF000000"/>
        <sz val="11.0"/>
      </rPr>
      <t xml:space="preserve">Keputusan Wali Kota Balikpapan Nomor 188.45-14/2017 tentang Indikator Kinerja Utama Rencana Pembangunan Jangka Menengah Daerah Tahun 2016-2021 dan contoh pohon kinerja </t>
    </r>
    <r>
      <rPr>
        <rFont val="Roboto"/>
        <color rgb="FF000000"/>
        <sz val="13.0"/>
      </rPr>
      <t xml:space="preserve">
</t>
    </r>
    <r>
      <rPr>
        <rFont val="Calibri"/>
        <color rgb="FF1155CC"/>
        <sz val="11.0"/>
        <u/>
      </rPr>
      <t>https://drive.google.com/drive/folders/1fToLEnAaPHLGRI5baAT8NC8lLlbeXhaq?usp=sharing</t>
    </r>
    <r>
      <rPr>
        <rFont val="Calibri"/>
        <color rgb="FFFF0000"/>
        <sz val="11.0"/>
      </rPr>
      <t xml:space="preserve"> 
</t>
    </r>
  </si>
  <si>
    <t>Persentase penyampaian LHKPN</t>
  </si>
  <si>
    <t>Kewajiban Penyelenggara Negara untuk melaporkan harta kekayaan diatur dalam: 
1. Undang-Undang No. 28 Tahun 1999
2. Undang-Undang No. 30 Tahun 2002
3. Undang-Undang No. 10 Tahun 2015
4. Peraturan Komisi Pemberantasan Korupsi No. 07 Tahun 2016
5. Instruksi Presiden No. 5 Tahun 2004
6. SE MenPANRB No. SE/03/M.PAN/01/2005</t>
  </si>
  <si>
    <r>
      <rPr>
        <rFont val="Calibri"/>
        <color theme="1"/>
        <sz val="11.0"/>
      </rPr>
      <t>Di lingkungan Pemerintah Kota Balikpapan penyampaian LHKPN dilakukan mulai dari Kepala Daerah, Wakil Kepala Daerah, Eselon II, Eselon III, Eselon IV, JFT Pengawas Penyelenggaraan Urusan Pemerintahan Di Daerah (P2UPD), JFT Auditor, JFT Pengadaan Barang dan Jasa hingga Bendahara. Terdiri dari 1 orang Kepala Daerah, 26 orang eselon II,</t>
    </r>
    <r>
      <rPr>
        <rFont val="Calibri"/>
        <color theme="1"/>
        <sz val="11.0"/>
      </rPr>
      <t xml:space="preserve"> </t>
    </r>
    <r>
      <rPr>
        <rFont val="Calibri"/>
        <color theme="1"/>
        <sz val="11.0"/>
      </rPr>
      <t>134 orang Eselon III</t>
    </r>
    <r>
      <rPr>
        <rFont val="Calibri"/>
        <color theme="1"/>
        <sz val="11.0"/>
      </rPr>
      <t>,</t>
    </r>
    <r>
      <rPr>
        <rFont val="Calibri"/>
        <color theme="1"/>
        <sz val="11.0"/>
      </rPr>
      <t xml:space="preserve"> 584 Eselon IV,  2 orang JFT Pengawas Penyelenggaraan Urusan Pemerintahan Di Daerah (P2UPD), 23 orang JFT Auditor, 5 orang JFT Pengadaan Barang</t>
    </r>
    <r>
      <rPr>
        <rFont val="Calibri"/>
        <color theme="1"/>
        <sz val="11.0"/>
      </rPr>
      <t xml:space="preserve"> </t>
    </r>
    <r>
      <rPr>
        <rFont val="Calibri"/>
        <color theme="1"/>
        <sz val="11.0"/>
      </rPr>
      <t>dan Jasa hingga 49 orang Bendahara. Adapun eviden yang dilampirkan Screenshot rekapitulasi laporan LHKPN, Rekap Lapor LHKPN Pemerintah Kota Balikpapan</t>
    </r>
  </si>
  <si>
    <r>
      <rPr>
        <rFont val="Calibri"/>
        <color theme="1"/>
        <sz val="11.0"/>
      </rPr>
      <t xml:space="preserve">Screenshot rekapitulasi laporan LHKPN, Rekap Lapor LHKPN Pemerintah Kota Balikpapan 
</t>
    </r>
    <r>
      <rPr>
        <rFont val="Calibri"/>
        <color rgb="FF1155CC"/>
        <sz val="11.0"/>
        <u/>
      </rPr>
      <t>https://drive.google.com/drive/folders/1h4TzipqfUfB5HEp-lBwjXRwLT_l3enzg?usp=sharing</t>
    </r>
    <r>
      <rPr>
        <rFont val="Calibri"/>
        <color theme="1"/>
        <sz val="11.0"/>
      </rPr>
      <t xml:space="preserve"> </t>
    </r>
  </si>
  <si>
    <t>Jumlah yang harus melaporkan</t>
  </si>
  <si>
    <t>- Kepala Daerah/Menteri/ Kepala Lembaga</t>
  </si>
  <si>
    <t>- Eselon I/II</t>
  </si>
  <si>
    <t>- Lainnya</t>
  </si>
  <si>
    <t>Jumlah yang sudah melaporkan</t>
  </si>
  <si>
    <t>Persentase penyampaian LHKASN</t>
  </si>
  <si>
    <t>Penyampaian LHKASN diatur dalam:
1. Undang-Undang No. 28 Tahun 1999
2. Undang-Undang No. 30 Tahun 2002
3. Undang-Undang No. 10 Tahun 2015
4. SE MenPANRB No. 1 Tahun 2015</t>
  </si>
  <si>
    <t>Persentase Pelaporan :
Per 31 Maret 2022 65,05 %
Per 31 Mei 2022 75, 91 %</t>
  </si>
  <si>
    <r>
      <rPr>
        <rFont val="Calibri"/>
        <color theme="1"/>
        <sz val="11.0"/>
      </rPr>
      <t xml:space="preserve">Sreen Shoot Aplikasi LHKASN
</t>
    </r>
    <r>
      <rPr>
        <rFont val="Calibri"/>
        <color rgb="FF000000"/>
        <sz val="11.0"/>
      </rPr>
      <t xml:space="preserve">
</t>
    </r>
    <r>
      <rPr>
        <rFont val="Calibri"/>
        <color rgb="FF1155CC"/>
        <sz val="11.0"/>
        <u/>
      </rPr>
      <t>https://drive.google.com/drive/folders/1h3zcGoiQ_WqwTV-yaUWkzrlH0v-qtCYt</t>
    </r>
  </si>
  <si>
    <t>Jumlah yang harus melaporkan (ASN tidak wajib LHKPN)</t>
  </si>
  <si>
    <t>- Jumlah Eselon III</t>
  </si>
  <si>
    <t>- Jumlah Eselon IV</t>
  </si>
  <si>
    <t>- Jumlah Fungsional dan Pelaksana</t>
  </si>
  <si>
    <t>Telah dilakukan mekanisme pengendalian aktivitas secara berjenjang.</t>
  </si>
  <si>
    <t>a. Aktivitas utama organisasi dikendalikan mulai dari perencanaan, penilaian risiko, pelaksanaan, monitoring, dan pelaporan oleh penanggung jawab aktivitas, pimpininan unit kerja eselon I/kepala OPD dan Menteri/Kepala Daerah telah menghasilkan peningkatan kinerja, mekanise kerja baru yang lebih efektif, efisien, dan terkendali
b. Aktivitas utama organisasi dikendalikan mulai dari perencanaan, penilaian risiko, pelaksanaan, monitoring, dan pelaporan oleh penanggung jawab aktivitas, pimpininan unit kerja eselon I/kepala OPD dan Menteri/Kepala Daerah
c. Aktivitas utama organisasi dikendalikan mulai dari perencanaan, penilaian risiko, pelaksanaan, monitoring, dan pelaporan oleh penanggung jawab aktivitas dan pimpininan unit kerja eselon I/kepala OPD
d. Aktivitas utama organisasi dikendalikan mulai dari perencanaan, penilaian risiko, pelaksanaan, monitoring, dan pelaporan oleh penanggung jawab aktivitas
e. Tidak terdapat pengendalian atas aktivitas utama organisasi</t>
  </si>
  <si>
    <r>
      <rPr>
        <rFont val="Calibri"/>
        <color rgb="FF1155CC"/>
        <sz val="11.0"/>
        <u/>
      </rPr>
      <t>https://drive.google.com/drive/folders/1gwzYUXTSASvMRCD9OBnj3fhYhKfCMHWz</t>
    </r>
    <r>
      <rPr>
        <rFont val="Calibri"/>
        <color rgb="FF000000"/>
        <sz val="11.0"/>
        <u/>
      </rPr>
      <t xml:space="preserve"> </t>
    </r>
  </si>
  <si>
    <t>Persentase Penanganan Pengaduan Masyarakat</t>
  </si>
  <si>
    <t>Penilaian ini menghitung realisasi penanganan pengaduan masyarakat yang harus diselesaikan</t>
  </si>
  <si>
    <t xml:space="preserve">Sebagian Besar Telah Selesai dan Sebagian Kecil dalam Proses </t>
  </si>
  <si>
    <r>
      <rPr>
        <rFont val="Calibri"/>
        <color rgb="FF1155CC"/>
        <sz val="11.0"/>
        <u/>
      </rPr>
      <t>https://drive.google.com/drive/folders/1jBE05ql6yKkWR0gOyTOCS6H86T-CDoeC?usp=sharing</t>
    </r>
    <r>
      <rPr>
        <rFont val="Calibri"/>
        <color theme="1"/>
        <sz val="11.0"/>
      </rPr>
      <t xml:space="preserve"> </t>
    </r>
  </si>
  <si>
    <t>- Jumlah pengaduan masyarakat yang harus ditindaklanjuti</t>
  </si>
  <si>
    <t>Jumlah aduan yang masuk periode Januari-Mei 2022</t>
  </si>
  <si>
    <r>
      <rPr>
        <rFont val="Calibri"/>
        <color rgb="FF1155CC"/>
        <sz val="11.0"/>
        <u/>
      </rPr>
      <t>https://drive.google.com/drive/folders/1jBE05ql6yKkWR0gOyTOCS6H86T-CDoeC?usp=sharing</t>
    </r>
    <r>
      <rPr>
        <rFont val="Calibri"/>
        <color theme="1"/>
        <sz val="11.0"/>
      </rPr>
      <t xml:space="preserve"> </t>
    </r>
  </si>
  <si>
    <t>- Jumlah pengaduan masyarakat yang sedang diproses</t>
  </si>
  <si>
    <r>
      <rPr>
        <rFont val="Calibri"/>
        <color rgb="FF1155CC"/>
        <sz val="11.0"/>
        <u/>
      </rPr>
      <t>https://drive.google.com/drive/folders/1jBE05ql6yKkWR0gOyTOCS6H86T-CDoeC?usp=sharing</t>
    </r>
    <r>
      <rPr>
        <rFont val="Calibri"/>
        <color theme="1"/>
        <sz val="11.0"/>
      </rPr>
      <t xml:space="preserve"> </t>
    </r>
  </si>
  <si>
    <t>- Jumlah pengaduan masyarakat yang  selesai ditindaklanjuti</t>
  </si>
  <si>
    <r>
      <rPr>
        <rFont val="Calibri"/>
        <color rgb="FF1155CC"/>
        <sz val="11.0"/>
        <u/>
      </rPr>
      <t>https://drive.google.com/drive/folders/1jBE05ql6yKkWR0gOyTOCS6H86T-CDoeC?usp=sharing</t>
    </r>
    <r>
      <rPr>
        <rFont val="Calibri"/>
        <color theme="1"/>
        <sz val="11.0"/>
      </rPr>
      <t xml:space="preserve"> </t>
    </r>
  </si>
  <si>
    <t>Pembangunan Zona Integritas (ZI)</t>
  </si>
  <si>
    <t>Komitmen Pembangunan ZI (Akumulatif):</t>
  </si>
  <si>
    <t>A. Banyak unit kerja yang diusulkan dan banyak unit kerja yang mendapat Predikat WBK/WBBM
B. Sedikit unit kerja yang diusulkan, namun banyak unit kerja yang mendapat Predikat WBK/WBBM
C. Banyak unit kerja yang diusulkan, namun sedikit unit kerja yang mendapat Predikat WBK/WBBM
D. Sedikit unit kerja yang diusulkan dan lebih sedikit lagi unit kerja yang mendapat Predikat WBK/WBBM
E. Sedikit unit kerja yang diusulkan dan tidak ada unit kerja yang mendapat Predikat WBK/WBBM
F. Banyak unit kerja yang diusulkan, namun tidak ada unit kerja yang mendapat Predikat WBK/WBBM
G. Zona Integritas baru dibangun dan belum ada unit kerja yang diusulkan
H. Belum ada pembangunan Zona Integritas</t>
  </si>
  <si>
    <t>A/B/C/D/E/F/G/H</t>
  </si>
  <si>
    <t>Sedikit unit kerja yang diusulkan, namun banyak unit kerja yang mendapat Predikat WBK/WBBM</t>
  </si>
  <si>
    <r>
      <rPr>
        <rFont val="Calibri"/>
        <color rgb="FF1155CC"/>
        <sz val="11.0"/>
        <u/>
      </rPr>
      <t>https://docs.google.com/spreadsheets/d/1LJseFbBzA4aF0FQFwKZHUxyvBbZshF0jEAhSrl_CUDc/edit#gid=1505963104</t>
    </r>
    <r>
      <rPr>
        <rFont val="Calibri"/>
        <color theme="1"/>
        <sz val="11.0"/>
      </rPr>
      <t xml:space="preserve"> </t>
    </r>
  </si>
  <si>
    <t>Pemetaan Unit Kerja untuk membangun ZI:</t>
  </si>
  <si>
    <t xml:space="preserve">Pencapaian Masih sama seperti tahun sebelumnya, belum ada tambahan  pencapaian predikat WBK maupun WBBM </t>
  </si>
  <si>
    <r>
      <rPr>
        <rFont val="Calibri"/>
        <color rgb="FF1155CC"/>
        <sz val="11.0"/>
        <u/>
      </rPr>
      <t>https://drive.google.com/drive/folders/1jHzvwL3tRB7y8SuQWiMe32KcwVnd_R_3</t>
    </r>
    <r>
      <rPr>
        <rFont val="Calibri"/>
        <color theme="1"/>
        <sz val="11.0"/>
      </rPr>
      <t xml:space="preserve"> </t>
    </r>
  </si>
  <si>
    <t>- Jumlah seluruh Unit Kerja yang ada</t>
  </si>
  <si>
    <r>
      <rPr>
        <rFont val="Calibri"/>
        <color rgb="FF1155CC"/>
        <sz val="11.0"/>
        <u/>
      </rPr>
      <t>https://drive.google.com/drive/folders/1jHzvwL3tRB7y8SuQWiMe32KcwVnd_R_3</t>
    </r>
    <r>
      <rPr>
        <rFont val="Calibri"/>
        <color theme="1"/>
        <sz val="11.0"/>
      </rPr>
      <t xml:space="preserve"> </t>
    </r>
  </si>
  <si>
    <t>- Jumlah Unit Kerja yang memiliki resiko integritas tinggi</t>
  </si>
  <si>
    <r>
      <rPr>
        <rFont val="Calibri"/>
        <color rgb="FF1155CC"/>
        <sz val="11.0"/>
        <u/>
      </rPr>
      <t>https://drive.google.com/drive/folders/1jHzvwL3tRB7y8SuQWiMe32KcwVnd_R_3</t>
    </r>
    <r>
      <rPr>
        <rFont val="Calibri"/>
        <color theme="1"/>
        <sz val="11.0"/>
      </rPr>
      <t xml:space="preserve"> </t>
    </r>
  </si>
  <si>
    <t>- Jumlah Unit Kerja yang dibangun Zona Integritas</t>
  </si>
  <si>
    <r>
      <rPr>
        <rFont val="Calibri"/>
        <color rgb="FF1155CC"/>
        <sz val="11.0"/>
        <u/>
      </rPr>
      <t>https://drive.google.com/drive/folders/1jHzvwL3tRB7y8SuQWiMe32KcwVnd_R_3</t>
    </r>
    <r>
      <rPr>
        <rFont val="Calibri"/>
        <color theme="1"/>
        <sz val="11.0"/>
      </rPr>
      <t xml:space="preserve"> </t>
    </r>
  </si>
  <si>
    <t>WBK dalam 1 tahun:</t>
  </si>
  <si>
    <t xml:space="preserve">- Jumlah Unit Kerja yang telah Diusulkan	</t>
  </si>
  <si>
    <r>
      <rPr>
        <rFont val="Calibri"/>
        <color rgb="FF1155CC"/>
        <sz val="11.0"/>
        <u/>
      </rPr>
      <t>https://drive.google.com/drive/folders/1jHzvwL3tRB7y8SuQWiMe32KcwVnd_R_3</t>
    </r>
    <r>
      <rPr>
        <rFont val="Calibri"/>
        <color theme="1"/>
        <sz val="11.0"/>
      </rPr>
      <t xml:space="preserve"> </t>
    </r>
  </si>
  <si>
    <t>- Jumlah Unit Kerja Mendapat Predikat WBK</t>
  </si>
  <si>
    <r>
      <rPr>
        <rFont val="Calibri"/>
        <color rgb="FF1155CC"/>
        <sz val="11.0"/>
        <u/>
      </rPr>
      <t>https://drive.google.com/drive/folders/1jHzvwL3tRB7y8SuQWiMe32KcwVnd_R_3</t>
    </r>
    <r>
      <rPr>
        <rFont val="Calibri"/>
        <color theme="1"/>
        <sz val="11.0"/>
      </rPr>
      <t xml:space="preserve"> </t>
    </r>
  </si>
  <si>
    <t>WBBM dalam 1 tahun:</t>
  </si>
  <si>
    <t>- Jumlah Unit Kerja yang telah Diusulkan</t>
  </si>
  <si>
    <r>
      <rPr>
        <rFont val="Calibri"/>
        <color rgb="FF1155CC"/>
        <sz val="11.0"/>
        <u/>
      </rPr>
      <t>https://drive.google.com/drive/folders/1jHzvwL3tRB7y8SuQWiMe32KcwVnd_R_3</t>
    </r>
    <r>
      <rPr>
        <rFont val="Calibri"/>
        <color theme="1"/>
        <sz val="11.0"/>
      </rPr>
      <t xml:space="preserve"> </t>
    </r>
  </si>
  <si>
    <t>- Jumlah Unit Kerja Mendapat Predikat WBBM</t>
  </si>
  <si>
    <r>
      <rPr>
        <rFont val="Calibri"/>
        <color rgb="FF1155CC"/>
        <sz val="11.0"/>
        <u/>
      </rPr>
      <t>https://drive.google.com/drive/folders/1jHzvwL3tRB7y8SuQWiMe32KcwVnd_R_3</t>
    </r>
    <r>
      <rPr>
        <rFont val="Calibri"/>
        <color theme="1"/>
        <sz val="11.0"/>
      </rPr>
      <t xml:space="preserve"> </t>
    </r>
  </si>
  <si>
    <t>APIP telah menjalankan fungsi konsultatif</t>
  </si>
  <si>
    <t>a. APIP telah membentuk unit-unit percontohan yang unggul dalam pelaksanaan beberapa bagian dari tata kelola pemerintahan yang baik seperti perencanaan, pencatatan yang baik, pelaksanaan reviu berjenjang yang, dll yang telah menghasilkan capaian kinerja unit kerja melebihi target kinerja dan APIP aktif melakukan replikasi atas unit kerja tersebut;
b. APIP telah membentuk unit-unit percontohan yang unggul dalam pelaksanaan beberapa bagian dari tata kelola pemerintahan yang baik seperti perencanaan, pencatatan yang baik, pelaksanaan reviu berjenjang yang, dll yang telah menghasilkan capaian kinerja unit kerja melebihi target kinerja;
c. APIP telah membentuk unit-unit percontohan yang unggul dalam pelaksanaan beberapa bagian dari tata kelola pemerintahan yang baik seperti perencanaan, pencatatan yang baik, pelaksanaan reviu berjenjang yang, dll untuk memastikan kinerja unit kerja tercapai
d. APIP memberikan masukan atau rekomendasi sebatas hasil pemeriksaan, reviu dan evaluasi
e. APIP belum menjalankan fungsi konsultatif</t>
  </si>
  <si>
    <t>APIP dalam Pelakssanaan Pembinaan telah membentuk Unit2 Percontohan Unggulan, dan pada moment pelaksanaan Rapat Kooordinasi ZI dilakukan juga sharing knowladge dari OPD unggulan Kepada OPD yang baru di canangkan sebagai OPD ZI, selain itu juga apip telah membentuk 11 OPD sebagai pilot projet SPIP</t>
  </si>
  <si>
    <r>
      <rPr>
        <rFont val="Calibri"/>
        <color rgb="FF1155CC"/>
        <sz val="11.0"/>
        <u/>
      </rPr>
      <t>https://drive.google.com/drive/folders/1jOAeKufLp_dgTj9qlHxGpWj9Efv_PsCX</t>
    </r>
    <r>
      <rPr>
        <rFont val="Calibri"/>
        <color theme="1"/>
        <sz val="11.0"/>
      </rPr>
      <t xml:space="preserve"> </t>
    </r>
  </si>
  <si>
    <t>APIP memberikan saran masukan terkait peningkatan kinerja unit kerja</t>
  </si>
  <si>
    <t>a. APIP memberikan saran terkait perbaikan proses bisnis, mekanisme kerja, dll serta memberikan masukan terkait arah kebijakan  strategis unit kerja di masa yang akan mendatang;
b. APIP memberikan saran terkait perbaikan proses bisnis, mekanisme kerja, dll
c. APIP memberikan saran masukan sebatas rekomendasi hasil pemeriksaa, evaluasi, dan reviu
d. APIP tidak memberikan saran dan masuka terhadap peningkatan kinerja</t>
  </si>
  <si>
    <t>Saran terdapat dalam rekomendasi hasil pembinaan dan pengawasan APIP pada :
1. Kegiatan Evaluasi Sakip
2. Pemeriksaan Reguler Ketaatan
3. Pendampingan MCP
3. Pendampingan RB
4. Pendampingan ZI</t>
  </si>
  <si>
    <t>Upaya dan/atau Inovasi Pelayanan Publik</t>
  </si>
  <si>
    <t>Upaya dan/atau inovasi telah mendorong perbaikan pelayanan publik pada:
1.	Kesesuaian Persyaratan
2.	Kemudahan Sistem, Mekanisme, dan Prosedur
3.	Kecepatan Waktu Penyelesaian
4.	Kejelasan Biaya/Tarif, Gratis
5.	Kualitas Produk Spesifikasi Jenis Pelayanan
6.	Kompetensi Pelaksana/Web
7.	Perilaku Pelaksana/Web
8.	Kualitas Sarana dan prasarana
9.	Penanganan Pengaduan, Saran dan Masukan</t>
  </si>
  <si>
    <t xml:space="preserve">Pemerintah Kota Balikpapan telah melakukan percepatan pelayanan  kepada masyarakat dengan terus berinovasi di semua sektor. Didukung dengan pemanfaatan teknologi dan pengembangan SDM serta sarana prasarana yang memadai diharapkan inovasi pelayanan Pemerintah Kota Balikpapan kepada masyarakat terus meningkat sehingga tercapai pelayanan prima. Sebagai contoh Disdukcapil yang telah melaksanakan pelayanan secara dalam jaringan (daring) </t>
  </si>
  <si>
    <r>
      <rPr>
        <rFont val="Calibri"/>
        <color rgb="FF000000"/>
        <sz val="11.0"/>
      </rPr>
      <t xml:space="preserve">Perbaikan kualitas pelayanan administrasi kependudukan melalui Pantai Balikpapan (Pelayanan Online) Disdukcapil 
</t>
    </r>
    <r>
      <rPr>
        <rFont val="Calibri"/>
        <color rgb="FF1155CC"/>
        <sz val="11.0"/>
        <u/>
      </rPr>
      <t>https://drive.google.com/drive/folders/1vg_A_Sp-QjqV9qbcpaTuaHdu9lFKeQpW?usp=sharing</t>
    </r>
    <r>
      <rPr>
        <rFont val="Calibri"/>
        <color rgb="FF000000"/>
        <sz val="11.0"/>
      </rPr>
      <t xml:space="preserve"> </t>
    </r>
  </si>
  <si>
    <t>Jumlah Inovasi yang dibuat</t>
  </si>
  <si>
    <t>Inovasi yang dibuat pada tahun 2021 berjumlah 288 dan seluruhnya berpengaruh pada perbaikan layanan kepada masyarakat</t>
  </si>
  <si>
    <r>
      <rPr>
        <rFont val="Calibri"/>
        <color rgb="FF000000"/>
        <sz val="11.0"/>
      </rPr>
      <t xml:space="preserve">Data inovasi tahun 2021 
</t>
    </r>
    <r>
      <rPr>
        <rFont val="Calibri"/>
        <color rgb="FF1155CC"/>
        <sz val="11.0"/>
        <u/>
      </rPr>
      <t>https://drive.google.com/drive/folders/1vg_A_Sp-QjqV9qbcpaTuaHdu9lFKeQpW?usp=sharing</t>
    </r>
    <r>
      <rPr>
        <rFont val="Calibri"/>
        <color rgb="FF000000"/>
        <sz val="11.0"/>
      </rPr>
      <t xml:space="preserve"> </t>
    </r>
  </si>
  <si>
    <t>Jumlah Inovasi yang berpengaruh terhadap perbaikan layanan</t>
  </si>
  <si>
    <r>
      <rPr>
        <rFont val="Calibri"/>
        <color rgb="FF000000"/>
        <sz val="11.0"/>
      </rPr>
      <t xml:space="preserve">Data inovasi tahun 2021 
</t>
    </r>
    <r>
      <rPr>
        <rFont val="Calibri"/>
        <color rgb="FF1155CC"/>
        <sz val="11.0"/>
        <u/>
      </rPr>
      <t>https://drive.google.com/drive/folders/1vg_A_Sp-QjqV9qbcpaTuaHdu9lFKeQpW?usp=sharing</t>
    </r>
    <r>
      <rPr>
        <rFont val="Calibri"/>
        <color rgb="FF000000"/>
        <sz val="11.0"/>
      </rPr>
      <t xml:space="preserve"> </t>
    </r>
  </si>
  <si>
    <t>Upaya dan/atau inovasi pada perijinan/pelayanan telah dipermudah:
1.	Waktu lebih cepat
2.	Alur lebih pendek/singkat
3.	Terintegrasi dengan aplikasi</t>
  </si>
  <si>
    <t>Persentase diperoleh dari Jumlah perijinan/pelayanan yang telah dipermudah dibagi dengan Jumlah perijinan/pelayanan yang terdata/terdaftar</t>
  </si>
  <si>
    <t xml:space="preserve">Seluruh pelayanan perizinan dan nonperizinan telah dilaksanakan satu pintu melalui DPMPTSP Kota Balikpapan dan untuk kemudahan pelayanan perizinan dan nonperizinan diproses menggunakan aplikasi OSS. </t>
  </si>
  <si>
    <r>
      <rPr>
        <color theme="1"/>
        <sz val="11.0"/>
      </rPr>
      <t xml:space="preserve">Perwal No 23 Tahun 2018 tentang Pendelegasian Kewenangan Pelayanan Perizinan dan Nonperizinan kepada DPMPT dan Perwal No 6 Tahun 2021 tentang Penyelenggaraan Mal Pelayanan Publik serta dokumentasi MPP Kota Balikpapan
</t>
    </r>
    <r>
      <rPr>
        <color rgb="FF1155CC"/>
        <sz val="11.0"/>
        <u/>
      </rPr>
      <t>https://drive.google.com/drive/folders/1YwyqSLEIiODVwKVqHRLQ3NeaVfFSg_Id?usp=sharing</t>
    </r>
    <r>
      <rPr>
        <color theme="1"/>
        <sz val="11.0"/>
      </rPr>
      <t xml:space="preserve"> </t>
    </r>
  </si>
  <si>
    <t>- Jumlah perijinan/pelayanan yang terdata/terdaftar</t>
  </si>
  <si>
    <t>- Jumlah perijinan/pelayanan yang telah dipermudah</t>
  </si>
  <si>
    <t>Penanganan pengaduan pelayanan dan konsultasi dilakukan melalui berbagai kanal/media secara responsive dan bertanggung jawab</t>
  </si>
  <si>
    <t xml:space="preserve">jumlah aduan yang tertangani / jumlah aduan yang masuk </t>
  </si>
  <si>
    <t>Jumlah Pengaduan dan konsultasi yang masuk</t>
  </si>
  <si>
    <r>
      <rPr>
        <rFont val="Calibri"/>
        <color rgb="FF000000"/>
        <sz val="11.0"/>
      </rPr>
      <t>rekapitulasi aduan yang masuk dari layanan aduan Sitanggap dan SP4N LAPOR</t>
    </r>
    <r>
      <rPr>
        <rFont val="Calibri"/>
        <color rgb="FFFF0000"/>
        <sz val="11.0"/>
      </rPr>
      <t xml:space="preserve">
</t>
    </r>
    <r>
      <rPr>
        <rFont val="Calibri"/>
        <color rgb="FF1155CC"/>
        <sz val="11.0"/>
        <u/>
      </rPr>
      <t>https://drive.google.com/drive/folders/1groLPQiMd8SCpY3r810vsH6VU2TGANGx?usp=sharing</t>
    </r>
    <r>
      <rPr>
        <rFont val="Calibri"/>
        <color rgb="FFFF0000"/>
        <sz val="11.0"/>
      </rPr>
      <t xml:space="preserve"> </t>
    </r>
  </si>
  <si>
    <t>Jumlah Pengaduan dan konsultasi yang langsung direspon dan tertangani sesuai SOP</t>
  </si>
  <si>
    <t xml:space="preserve">jumlah aduan yang telah direspon dan ditangani periode Januari - Mei 2022  melalui layanan aduan Sitanggap adalah </t>
  </si>
  <si>
    <r>
      <rPr>
        <rFont val="Calibri"/>
        <color rgb="FF000000"/>
        <sz val="11.0"/>
      </rPr>
      <t xml:space="preserve">Rekapitulasi aduan yang telah direspon dan  ditangani dari layanan aduan Sitanggap dan SP4N LAPOR
</t>
    </r>
    <r>
      <rPr>
        <rFont val="Calibri"/>
        <color rgb="FFFF0000"/>
        <sz val="11.0"/>
      </rPr>
      <t xml:space="preserve">
</t>
    </r>
    <r>
      <rPr>
        <rFont val="Calibri"/>
        <color rgb="FF1155CC"/>
        <sz val="11.0"/>
        <u/>
      </rPr>
      <t>https://drive.google.com/drive/folders/1groLPQiMd8SCpY3r810vsH6VU2TGANGx?usp=sharing</t>
    </r>
    <r>
      <rPr>
        <rFont val="Calibri"/>
        <color rgb="FF000000"/>
        <sz val="11.0"/>
      </rPr>
      <t xml:space="preserve"> </t>
    </r>
  </si>
  <si>
    <t>HASIL</t>
  </si>
  <si>
    <t>AKUNTABILITAS KINERJA DAN KEUANGAN</t>
  </si>
  <si>
    <t>Opini BPK</t>
  </si>
  <si>
    <t>Diisi dengan Opini BPK atas Laporan Keuangan</t>
  </si>
  <si>
    <t>WTP/WTP-DPP/WDP/TMP/TW/
Tidak Ada Laporan</t>
  </si>
  <si>
    <t>WTP</t>
  </si>
  <si>
    <t>Pemerintah Kota Balikpapan Meraih WTP sebanyak 9x berturut2</t>
  </si>
  <si>
    <r>
      <rPr>
        <rFont val="Calibri"/>
        <color theme="1"/>
        <sz val="11.0"/>
      </rPr>
      <t xml:space="preserve">Dokumen WTP </t>
    </r>
    <r>
      <rPr>
        <rFont val="Calibri"/>
        <color rgb="FF000000"/>
        <sz val="11.0"/>
      </rPr>
      <t xml:space="preserve">
</t>
    </r>
    <r>
      <rPr>
        <rFont val="Calibri"/>
        <color rgb="FFFF0000"/>
        <sz val="11.0"/>
      </rPr>
      <t xml:space="preserve">
</t>
    </r>
    <r>
      <rPr>
        <rFont val="Calibri"/>
        <color rgb="FF1155CC"/>
        <sz val="11.0"/>
        <u/>
      </rPr>
      <t>https://drive.google.com/file/d/1CZCHiArrPniOPGUiIjMvIWhTpM1aNRdJ/view?usp=sharing</t>
    </r>
    <r>
      <rPr>
        <rFont val="Calibri"/>
        <color theme="1"/>
        <sz val="11.0"/>
      </rPr>
      <t xml:space="preserve"> </t>
    </r>
  </si>
  <si>
    <t>Nilai SAKIP</t>
  </si>
  <si>
    <t>Diisi dengan nilai hasil evaluasi implementasi atas Sistem Akuntabilitas Kinerja Instansi Pemerintah (SAKIP) oleh Kementerian PANRB</t>
  </si>
  <si>
    <t>Skor
(0-100)</t>
  </si>
  <si>
    <t>Sesuai Surat Menteri Pendayagunaan Aparatur Negara dan Reformasi Birokrasi Nomor : B/445/ AA.05/2022 Tanggal 07 Maret 2022 Perihal Hasil Evaluasi atas Akuntabilitas Kinerja Instansi Pemerintah Tahun 2021</t>
  </si>
  <si>
    <r>
      <rPr>
        <rFont val="Calibri"/>
        <color theme="1"/>
        <sz val="11.0"/>
      </rPr>
      <t xml:space="preserve">Surat Menteri Pendayagunaan Aparatur Negara dan Reformasi Birokrasi Nomor : B/445/ AA.05/2022 Tanggal 07 Maret 2022 Perihal Hasil Evaluasi atas Akuntabilitas Kinerja Instansi Pemerintah Tahun 2021 </t>
    </r>
    <r>
      <rPr>
        <rFont val="Calibri"/>
        <color rgb="FF000000"/>
        <sz val="11.0"/>
      </rPr>
      <t xml:space="preserve">
</t>
    </r>
    <r>
      <rPr>
        <rFont val="Calibri"/>
        <color rgb="FF1155CC"/>
        <sz val="11.0"/>
        <u/>
      </rPr>
      <t>https://drive.google.com/file/d/1CySZ7sROlii50RGiYg_b_9bepnwV2ON7/view?usp=sharing</t>
    </r>
    <r>
      <rPr>
        <rFont val="Calibri"/>
        <color theme="1"/>
        <sz val="11.0"/>
      </rPr>
      <t xml:space="preserve"> </t>
    </r>
  </si>
  <si>
    <t>KUALITAS PELAYANAN PUBLIK</t>
  </si>
  <si>
    <t>Diisi dengan Nilai Hasil Survei Eksternal Kualitas Pelayanan</t>
  </si>
  <si>
    <t>Skala
(0-4)</t>
  </si>
  <si>
    <t>PEMERINTAH YANG BERSIH DAN BEBAS KKN</t>
  </si>
  <si>
    <t>Diisi dengan Nilai Hasil Survei Eksternal Anti Korupsi</t>
  </si>
  <si>
    <t>KINERJA ORGANISASI</t>
  </si>
  <si>
    <t>a. Memiliki penghargaan internasional yg terkait dengan Reformasi Birokrasi
b. Memiliki penghargaan nasional  yg terkait dengan Reformasi Birokrasi
c. Belum memiliki penghargaan  yg terkait dengan Reformasi Birokrasi</t>
  </si>
  <si>
    <t>Diisi dengan nilai hasil Survei Internal Kapasitas Organisasi dan Integritas Jabatan</t>
  </si>
  <si>
    <t>Skala
(0-5)</t>
  </si>
  <si>
    <t>Rata-Rata</t>
  </si>
  <si>
    <t>Tim Reformasi Birokrasi/Penanggung jawab Reformasi Birokrasi unit kerja telah dibentuk</t>
  </si>
  <si>
    <t xml:space="preserve">                              </t>
  </si>
  <si>
    <t>Tim Reformasi Birokrasi/Penanggung jawab Reformasi Birokrasi unit kerja telah melaksanakan tugas sesuai rencana kerja</t>
  </si>
  <si>
    <t>Tim Reformasi Birokrasi/Penanggung jawab Reformasi Birokras unit kerja telah melakukan monitoring dan evaluasi rencana kerja, dan hasil evaluasi telah ditindaklanjuti</t>
  </si>
  <si>
    <t>Rencana Kerja Reformasi Unit Kerja telah disusun dan diformalkan</t>
  </si>
  <si>
    <t>Telah terdapat sosialisasi/internalisasi Road Map/Rencana Kerja Reformasi Birokrasi unit kerja kepada anggota organisasi</t>
  </si>
  <si>
    <t>Rencana Kerja Reformasi Birokrasi unit kerja selaras dengan Road Map</t>
  </si>
  <si>
    <t>Para asesor mencapai konsensus atas pengisian kertas kerja sebelum menetapkan nilai PMPRB</t>
  </si>
  <si>
    <t>Penanggungjawab RB internal unit kerja telah melakukan pemantauan dan evaluasi pelaksanaan rencana kerja</t>
  </si>
  <si>
    <t>Terdapat keterlibatan pimpinan unit kerja secara aktif dan berkelanjutan dalam pelaksanaan reformasi birokrasi</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</si>
  <si>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</si>
  <si>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t>Telah dilakukan identifikasi, analisis, dan pemetaan terhadap kebijakan yang tidak harmonis/sinkron/bersifat mengahmbat yang akan direvisi/dihapus</t>
  </si>
  <si>
    <t>Telah dilakukan revisi kebijakan yang tidak harmonis/tidak sinkron/bersifat menghambat</t>
  </si>
  <si>
    <t>Telah dilakukan evaluasi kesesuaian tugas dan fungsi dengan sasaran kinerja unit kerja di atasnya</t>
  </si>
  <si>
    <t>Telah dilakukan evaluasi yang menganalisis kesesuaian struktur organisasi/unit kerja dengan kinerja yang akan dihasilkan</t>
  </si>
  <si>
    <t>Telah dilakukan evaluasi atas kesesuaian struktur organisasi dengan mandat /kewenangan</t>
  </si>
  <si>
    <t>Telah dilakukan evaluasi yang menganalisis kemungkinan tumpang tindih fungsi dengan unit kerja lain</t>
  </si>
  <si>
    <t>Telah disusun peta proses bisnis yang sesuai dengan pedoman penyusunan Peta Proses Bisnis</t>
  </si>
  <si>
    <t>Perhitungan kebutuhan pegawai telah dilakukan sesuai kebutuhan unit kerja</t>
  </si>
  <si>
    <t>Analisis jabatan dan analisis beban kerja telah dilakukan</t>
  </si>
  <si>
    <t>Analisis jabatan dan analisis beban kerja telah sesuai kebutuhan unit kerja dan selaras dengan kinerja utama</t>
  </si>
  <si>
    <t>Telah diidentifikasi kebutuhan pengembangan kompetensi</t>
  </si>
  <si>
    <t>Penerapan Penetapan kinerja individu</t>
  </si>
  <si>
    <t xml:space="preserve">Terdapat penilaian kinerja individu yang terkait dengan kinerja organisasi </t>
  </si>
  <si>
    <t>Hasil penilaian kinerja individu telah dijadikan dasar untuk pengembangan karir individu/pemberian reward and punishment lainnya</t>
  </si>
  <si>
    <t>Aturan disiplin/kode etik/kode perilaku instansi telah ditetapkan</t>
  </si>
  <si>
    <t>Adanya monitoring dan evaluasi atas pelaksanaan aturan disiplin/kode etik/kode perilaku</t>
  </si>
  <si>
    <t>Unit kerja telah mengimplementasikan Standar Kompetensi Jabatan (SKJ)</t>
  </si>
  <si>
    <t>Pimpinan unit kerja terlibat secara langsung pada saat penyusunan Renstra</t>
  </si>
  <si>
    <t>Pimpinan unit kerja terlibat secara langsung pada saat penyusunan Penetapan Kinerja</t>
  </si>
  <si>
    <t>Pimpinan unit kerja memantau pencapaian kinerja secara berkala</t>
  </si>
  <si>
    <t>Pimpinan unit kerja telah memahami kinerja yang harus dicapai dalam jangka menengah</t>
  </si>
  <si>
    <t>Pimpinan unit kerja memahami kinerja yang diperjanjikan di setiap tahun</t>
  </si>
  <si>
    <r>
      <rPr>
        <rFont val="Calibri"/>
        <color theme="1"/>
        <sz val="11.0"/>
      </rPr>
      <t xml:space="preserve">Telah dilakukan </t>
    </r>
    <r>
      <rPr>
        <rFont val="Calibri"/>
        <i/>
        <color theme="1"/>
        <sz val="11.0"/>
      </rPr>
      <t xml:space="preserve">public campaign </t>
    </r>
  </si>
  <si>
    <t>Telah mengidentifikasi lingkungan pengendalian</t>
  </si>
  <si>
    <t>Telah dilakukan penilaian risiko unit kerja</t>
  </si>
  <si>
    <r>
      <rPr>
        <rFont val="Calibri"/>
        <i/>
        <color theme="1"/>
        <sz val="11.0"/>
      </rPr>
      <t>Whistle Blowing System</t>
    </r>
    <r>
      <rPr>
        <rFont val="Calibri"/>
        <color theme="1"/>
        <sz val="11.0"/>
      </rPr>
      <t xml:space="preserve"> telah disosialisasikan</t>
    </r>
  </si>
  <si>
    <t>Telah dilakukan pencanangan Pembangunan zona integritas level unit kerja</t>
  </si>
  <si>
    <t>Telah dilakukan evaluasi atas pembangunan zona integritas</t>
  </si>
  <si>
    <t>REFORM</t>
  </si>
  <si>
    <t>Pimpinan memiliki komitmen terhadap pelaksanaan reformasi birokrasi, dengan adanya target capaian reformasi yang jelas di dokumen perencanaan</t>
  </si>
  <si>
    <t>Kebijakan terkait pelayanan dan atau perizinan yang diterbitkan memuat unsur kemudahan dan efisiensi pelayanan utama unit kerja</t>
  </si>
  <si>
    <t xml:space="preserve">Transformasi digital pada bidang proses bisnis utama telah mampu memberikan nilai manfaat bagi unit kerja secara optimal </t>
  </si>
  <si>
    <t>Transformasi digital pada bidang administrasi pemerintahan telah mampu memberikan nilai manfaat bagi unit kerja secara optimal</t>
  </si>
  <si>
    <t>Transformasi digital pada bidang pelayanan publik telah mampu memberikan nilai manfaat bagi unit kerja secara optimal</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</si>
  <si>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</si>
  <si>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</si>
  <si>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t>Persentase Anggaran yang berhasil direfocussing untuk mendukung tercapainya kinerja utama organisasi:</t>
  </si>
  <si>
    <t>- Jumlah Anggaran yang berhasil direfocussing</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</si>
  <si>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</si>
  <si>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</si>
  <si>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t>Terdapat Peta strategis yang mengacu pada kinerja utama (Kerangka Logis Kinerja) organisasi dan dijadikan dalam penentuan kinerja seluruh pegawai</t>
  </si>
  <si>
    <t>Upaya dan/atau inovasi pada perijinan/pelayanan telah dipermudah:
1. Waktu lebih cepat
2. Alur lebih pendek/singkat
3. Terintegrasi dengan aplikasi</t>
  </si>
  <si>
    <t>PROGRES PENGISIAN LKE</t>
  </si>
  <si>
    <t>RESUM PROGRES PENGISIAN LKE PMPRB OPD 2022</t>
  </si>
  <si>
    <t>PROGRES KESELURUHAN</t>
  </si>
  <si>
    <t>Update :</t>
  </si>
  <si>
    <t>warna merah berada di bawah 75%</t>
  </si>
  <si>
    <t>Jawaban</t>
  </si>
  <si>
    <t>Catatan, Keterangan, Penjelasan</t>
  </si>
  <si>
    <t>Daftar Evidence/ Bukti/ Dokumen</t>
  </si>
  <si>
    <t>Link</t>
  </si>
  <si>
    <t>a. Telah membentuk Tim Reformasi Birokrasi/Penanggung jawab Reformasi Birokrasi unit kerja sesuai kebutuhan organisasi
b. Telah membentuk Tim Reformasi Birokrasi/Penanggung jawab Reformasi Birokrasi unit kerja namun tanpa ketetapan formal
c. Belum membentuk Tim Reformasi Birokrasi/Penanggung jawab Reformasi Birokrasi unit kerja</t>
  </si>
  <si>
    <t>Tim Reformasi Birokrasi ...................... Kota Balikpapan telah dibentuk berdasarkan SK .................... tentang Tim Reformasi Birokrasi ...................... Kota Balikpapan (Silahkan Pilih Jawaban A jika Tim RB OPD sudah terbentuk)</t>
  </si>
  <si>
    <r>
      <rPr>
        <rFont val="Calibri"/>
        <color rgb="FF000000"/>
        <sz val="11.0"/>
        <u/>
      </rPr>
      <t xml:space="preserve">SK Tim Reformasi Birokrasi Pemerintah OPD/ Format terlampir pada link </t>
    </r>
    <r>
      <rPr>
        <rFont val="Calibri"/>
        <color rgb="FF1155CC"/>
        <sz val="11.0"/>
        <u/>
      </rPr>
      <t>https://drive.google.com/drive/folders/1VOpp6ERZjZTF7hK-wjA67l7VmDFHm2yt?usp=sharing</t>
    </r>
    <r>
      <rPr>
        <rFont val="Calibri"/>
        <color rgb="FF000000"/>
        <sz val="11.0"/>
        <u/>
      </rPr>
      <t xml:space="preserve">  </t>
    </r>
  </si>
  <si>
    <t>a. Seluruh tugas telah dilaksanakan oleh Tim Reformasi Birokrasi/Penanggung jawab Reformasi Birokrasi unit kerja sesuai dengan rencana kerja
b. Sebagian besar tugas telah dilaksanakan oleh Tim Reformasi Birokrasi/Penanggung jawab Reformasi Birokrasi unit kerja sesuai dengan rencana kerja
c. Sebagian kecil tugas telah dilaksanakan oleh Tim Reformasi Birokrasi/Penanggung jawab Reformasi Birokrasi unit kerja sesuai dengan rencana kerja
d. Belum ada tugas yang dilaksanakan oleh Tim Reformasi Birokrasi/Penanggung jawab Reformasi Birokrasi unit kerja sesuai dengan rencana kerja</t>
  </si>
  <si>
    <t>Seluruh tugas telah dilaksanakan oleh Tim Reformasi Birokrasi............ sesuai dengan rencana kerja yang telah ditetapkan dengan SK .............dst  (Silahkan Pilih Jawaban A jika Tim RB OPD sudah terbentuk)</t>
  </si>
  <si>
    <r>
      <rPr>
        <rFont val="Calibri"/>
        <color rgb="FF000000"/>
        <sz val="11.0"/>
        <u/>
      </rPr>
      <t xml:space="preserve">Dokumen Rencana Kerja Pelaksanaan RB OPD/ Format terlampir pada link </t>
    </r>
    <r>
      <rPr>
        <rFont val="Calibri"/>
        <color rgb="FF1155CC"/>
        <sz val="11.0"/>
        <u/>
      </rPr>
      <t>https://drive.google.com/drive/folders/1VOpp6ERZjZTF7hK-wjA67l7VmDFHm2yt?usp=sharing</t>
    </r>
    <r>
      <rPr>
        <rFont val="Calibri"/>
        <color rgb="FF000000"/>
        <sz val="11.0"/>
        <u/>
      </rPr>
      <t xml:space="preserve"> , Rapat RB (Undangan/Notulen/Daftar Hadir/Laporan Kegiatan/Berita Acara/Dokumentasi Kegiatan)</t>
    </r>
  </si>
  <si>
    <t>a. Seluruh rencana kerja telah dimonitoring dan di evaluasi, dan hasil evaluasi telah ditindaklanjuti 
b. Sebagian besar rencana kerja telah dimonitoring dan di evaluasi, dan hasil evaluasi telah ditindaklanjuti
c. Sebagian kecil rencana kerja telah dimonitoring dan di evaluasi, dan hasil evaluasi telah ditindaklanjuti
d. Rencana kerja belum dimonitoring dan di evaluasi</t>
  </si>
  <si>
    <t>Laporan monev renja pelaksanaan reformasi birokrasi OPD bagi OPD yg sdh pernah PMPRB, Rapat RB (Undangan/Notulen/Daftar Hadir/Laporan Kegiatan/Berita Acara/Dokumentasi Kegiatan)</t>
  </si>
  <si>
    <t>Rencana Kerja Reformasi Birokrasi telah disusun dan diformalkan berdasarkan SK .....................  (Silahkan Pilih Jawaban YA jika sudah ada)</t>
  </si>
  <si>
    <r>
      <rPr>
        <rFont val="Calibri"/>
        <color theme="1"/>
        <sz val="11.0"/>
      </rPr>
      <t xml:space="preserve">Dokumen Rencana Kerja Pelaksanaan RB OPD/ Format terlampir pada link </t>
    </r>
    <r>
      <rPr>
        <rFont val="Calibri"/>
        <color rgb="FF1155CC"/>
        <sz val="11.0"/>
        <u/>
      </rPr>
      <t>https://drive.google.com/drive/folders/1VOpp6ERZjZTF7hK-wjA67l7VmDFHm2yt?usp=sharing</t>
    </r>
  </si>
  <si>
    <t>a. Seluruh anggota organisasi telah mendapatkan sosialisasi dan internalisasi Rencana Kerja Reformasi Birokrasi
b. Sebagian besar anggota organisasi telah mendapatkan sosialisasi dan internalisasi Rencana Kerja Reformasi Birokrasi
c. Sebagian kecil anggota organisasi telah mendapatkan sosialisasi dan internalisasi Rencana Kerja Reformasi Birokrasi
d. Belum ada anggota organisasi yang mendapatkan sosialisasi dan internalisasi Rencana Kerja Reformasi Birokrasi</t>
  </si>
  <si>
    <t>Rapat RB (Undangan/Notulen/Daftar Hadir/Laporan Kegiatan/Berita Acara/Dokumentasi Kegiatan)</t>
  </si>
  <si>
    <t>a. Rencana Kerja telah menyajikan prioritas perbaikan, target waktu, penanggungjawab, dan telah diformalkan serta telah selaras dengan Road Map
b.  Rencana Kerja telah menyajikan prioritas perbaikan, target waktu, penanggungjawab, dan telah diformalkan, namun belum selaras dengan Road Map 
c. Rencana Kerja belum menyajikan prioritas perbaikan, target waktu, dan penanggungjawab</t>
  </si>
  <si>
    <t xml:space="preserve">(SILAHKAN PILIH JAWABAN A)
</t>
  </si>
  <si>
    <r>
      <rPr>
        <rFont val="Calibri"/>
        <color theme="1"/>
        <sz val="11.0"/>
      </rPr>
      <t xml:space="preserve">Dokumen Rencana Kerja Pelaksanaan RB OPD,  SK Road Map Reformasi Birokrasi Pemerintah Kota Balikpapan nomor 188.45-205/2019 (Dapat diunduh pada link </t>
    </r>
    <r>
      <rPr>
        <rFont val="Calibri"/>
        <color rgb="FF1155CC"/>
        <sz val="11.0"/>
        <u/>
      </rPr>
      <t>https://drive.google.com/drive/folders/1VOpp6ERZjZTF7hK-wjA67l7VmDFHm2yt?usp=sharing</t>
    </r>
    <r>
      <rPr>
        <rFont val="Calibri"/>
        <color theme="1"/>
        <sz val="11.0"/>
      </rPr>
      <t xml:space="preserve">  )
</t>
    </r>
  </si>
  <si>
    <t>a. Terdapat penunjukan keikutsertaan pejabat struktural lapis kedua sebagai asesor PMPRB dan yang bersangkutan terlibat sepenuhnya sejak tahap awal hingga akhir proses PMPRB
b. Terdapat penunjukan keikutsertaan pejabat struktural lapis kedua sebagai asesor PMPRB, tetapi partisipasinya tidak meliputi seluruh proses PMPRB
c. Terdapat penetapan pejabat struktural lapis kedua sebagai asesor PMPRB, tetapi fungsi asesor dari unit tersebut dilakukan oleh pegawai lain 
d. Belum ada partisipasi pejabat struktural lapis kedua sebagai asesor PMPRB</t>
  </si>
  <si>
    <t xml:space="preserve"> (SILAHKAN PILIH JAWABAN A)</t>
  </si>
  <si>
    <r>
      <rPr>
        <rFont val="Calibri"/>
        <color theme="1"/>
        <sz val="11.0"/>
      </rPr>
      <t xml:space="preserve">SK Tim Reformasi Birokrasi OPD, Pelatihan Penguatan Asesor (Undangan,Notulen, Daftar Hadir, Dokumentasi)  (Dapat diunduh pada link </t>
    </r>
    <r>
      <rPr>
        <rFont val="Calibri"/>
        <color rgb="FF1155CC"/>
        <sz val="11.0"/>
        <u/>
      </rPr>
      <t>https://drive.google.com/drive/folders/1VOpp6ERZjZTF7hK-wjA67l7VmDFHm2yt?usp=sharing</t>
    </r>
    <r>
      <rPr>
        <rFont val="Calibri"/>
        <color theme="1"/>
        <sz val="11.0"/>
      </rPr>
      <t xml:space="preserve">  )
</t>
    </r>
  </si>
  <si>
    <t>a. Mayoritas koordinator assessor mencapai konsensus dan seluruh kriteria dibahas 
 b. Tidak seluruh koordinator  assessor mencapai konsensus dan/atau tidak seluruh kriteria dibahas
c. Para asesor ebelum menetapkan nilai PMPRB dan/atau tidak ada kriteria yang dibahas</t>
  </si>
  <si>
    <t>Konsensus para assesor di lingkungan ....... terhadap hasil PMPRB ....... dinyatakan dalam Berita Acara ......... (SILAHKAN PILIH JAWABAN A)</t>
  </si>
  <si>
    <r>
      <rPr>
        <rFont val="Calibri"/>
        <color theme="1"/>
        <sz val="11.0"/>
      </rPr>
      <t xml:space="preserve">Berita Acara Hasil PMPRB OPD (Format dapat diunduh pada link </t>
    </r>
    <r>
      <rPr>
        <rFont val="Calibri"/>
        <color rgb="FF1155CC"/>
        <sz val="11.0"/>
        <u/>
      </rPr>
      <t>https://drive.google.com/drive/folders/1VOpp6ERZjZTF7hK-wjA67l7VmDFHm2yt?usp=sharing</t>
    </r>
    <r>
      <rPr>
        <rFont val="Calibri"/>
        <color theme="1"/>
        <sz val="11.0"/>
      </rPr>
      <t xml:space="preserve"> )
</t>
    </r>
  </si>
  <si>
    <r>
      <rPr>
        <rFont val="Calibri"/>
        <color rgb="FF000000"/>
        <sz val="11.0"/>
        <u/>
      </rPr>
      <t xml:space="preserve">Rencana aksi tindak lanjut (RATL) Pelaksanaan RB OPD (Format dapat diunduh pada link </t>
    </r>
    <r>
      <rPr>
        <rFont val="Calibri"/>
        <color rgb="FF1155CC"/>
        <sz val="11.0"/>
        <u/>
      </rPr>
      <t>https://drive.google.com/drive/folders/1VOpp6ERZjZTF7hK-wjA67l7VmDFHm2yt?usp=sharing</t>
    </r>
    <r>
      <rPr>
        <rFont val="Calibri"/>
        <color rgb="FF000000"/>
        <sz val="11.0"/>
        <u/>
      </rPr>
      <t xml:space="preserve"> ), Rapat RB (Undangan/Notulen/Daftar Hadir/Laporan Kegiatan/Berita Acara/Dokumentasi Kegiatan)</t>
    </r>
  </si>
  <si>
    <t>a. Seluruh rencana kerja telah dimonitoring dan di evaluasi, dan hasil evaluasi telah ditindaklanjuti
b. Sebagian besar rencana kerja telah dimonitoring dan di evaluasi, dan hasil evaluasi telah ditindaklanjuti
c. Sebagian kecil rencana kerja telah dimonitoring dan di evaluasi, dan hasil evaluasi telah ditindaklanjuti
d. Rencana kerja belum dimonitoring dan di evaluasi</t>
  </si>
  <si>
    <t>Laporan monev renja pelaksanaan reformasi birokrasi OPD (bagi OPD yang prnah mengisi LKE PMPRB)</t>
  </si>
  <si>
    <t>a. Pimpinan unit kerja terlibat secara aktif dan berkelanjutan dalam seluruh pelaksanaan Reformasi Birokrasi
b. Pimpinan unit kerja terlibat secara aktif dan berkelanjutan dalam sebagian besar pelaksanaan Reformasi Birokrasi
c. Pimpinan unit kerja terlibat secara aktif dan berkelanjutan dalam sebagian kecil pelaksanaan Reformasi Birokrasi
d. Pimpinan unit kerja belum terlibat secara aktif dan berkelanjutan dalam pelaksanaan Reformasi Birokrasi</t>
  </si>
  <si>
    <t>SK Tim RB OPD, Rapat RB (Undangan/Notulen/Daftar Hadir/Laporan Kegiatan/Berita Acara/Dokumentasi Kegiatan), Screenshot sarana komunikasi TIM RB OPD (misal wa group)</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</si>
  <si>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</si>
  <si>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</si>
  <si>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(SILAHKAN PILIH JAWABAN A)</t>
  </si>
  <si>
    <t xml:space="preserve">Surat usulan agen perubahan, SK Agen Perubahan (masih proses di bagian hukum) </t>
  </si>
  <si>
    <t>a. Telah dilakukan identifikasi, analisis, dan pemetaan terhadap seluruh kebijakan yang tidak harmonis/sinkron/bersifat menghambat 
b. Telah dilakukan identifikasi, analisis, dan pemetaan terhadap sebagian kebijakan yang tidak harmonis/sinkron/bersifat menghambat
c. Belum dilakukan identifikasi, analisis, dan pemetaan terhadap kebijakan yang tidak harmonis/sinkron/bersifat menghambat</t>
  </si>
  <si>
    <r>
      <rPr>
        <rFont val="Calibri"/>
        <color theme="1"/>
        <sz val="11.0"/>
      </rPr>
      <t xml:space="preserve">Daftar Identifikasi Kebijakan di OPD  yang dilakukan revisi  (Contoh Form dapat di unduh pada link </t>
    </r>
    <r>
      <rPr>
        <rFont val="Calibri"/>
        <color rgb="FF1155CC"/>
        <sz val="11.0"/>
        <u/>
      </rPr>
      <t>https://drive.google.com/drive/folders/1R4N9Pf7gmcQMbWFGwS-ocfDGVbvKWyqJ?usp=sharing</t>
    </r>
    <r>
      <rPr>
        <rFont val="Calibri"/>
        <color theme="1"/>
        <sz val="11.0"/>
      </rPr>
      <t xml:space="preserve"> )</t>
    </r>
  </si>
  <si>
    <t>a. Revisi atas kebijakan yang tidak harmonis/tidak sinkron/bersifat menghambat telah selesai dilakukan, atau tidak ditemukan adanya kebijakan yang tidak harmonis
b. Upaya revisi atas kebijakan yang tidak harmonis/tidak sinkron/bersifat menghambat telah dilakukan, namun belum selesai
c. Belum dilakukan upaya revisi atas kebijakann yang tidak harmonis/tidak sinkron, bersifat menghambat</t>
  </si>
  <si>
    <r>
      <rPr>
        <rFont val="Calibri"/>
        <color theme="1"/>
        <sz val="11.0"/>
      </rPr>
      <t xml:space="preserve">Daftar Identifikasi Kebijakan di OPD  yang dilakukan revisi  (Contoh Form dapat di unduh pada link </t>
    </r>
    <r>
      <rPr>
        <rFont val="Calibri"/>
        <color rgb="FF1155CC"/>
        <sz val="11.0"/>
        <u/>
      </rPr>
      <t>https://drive.google.com/drive/folders/1R4N9Pf7gmcQMbWFGwS-ocfDGVbvKWyqJ?usp=sharing</t>
    </r>
    <r>
      <rPr>
        <rFont val="Calibri"/>
        <color theme="1"/>
        <sz val="11.0"/>
      </rPr>
      <t xml:space="preserve"> ), Contoh kebijakan di revisi</t>
    </r>
  </si>
  <si>
    <t>a. Telah dilakukan evaluasi untuk menilai ketepatan seluruh fungsi dan ukuran organisasi
b. Telah dilakukan evaluasi untuk menilai ketepatan sebagian fungsi dan ukuran organisasi
c. Belum dilakukan evaluasi untuk menilai ketepatan fungsi dan ukuran organisasi</t>
  </si>
  <si>
    <r>
      <rPr>
        <rFont val="Calibri"/>
        <color rgb="FF000000"/>
        <sz val="11.0"/>
        <u/>
      </rPr>
      <t xml:space="preserve">Perwal Uraian Tugas OPD/ Draf Perwal Uraian Tugas OPD, Rapat Urtusi  (Undangan/Notulen/Daftar Hadir/Laporan Kegiatan/Berita Acara/Dokumentasi Kegiatan)        Dapat diunduh pada link </t>
    </r>
    <r>
      <rPr>
        <rFont val="Calibri"/>
        <color rgb="FF1155CC"/>
        <sz val="11.0"/>
        <u/>
      </rPr>
      <t>https://drive.google.com/drive/folders/1RvdijVF5FelAqXiP1rYGWEu5Z9MPau5X?usp=sharing</t>
    </r>
    <r>
      <rPr>
        <rFont val="Calibri"/>
        <color rgb="FF000000"/>
        <sz val="11.0"/>
        <u/>
      </rPr>
      <t xml:space="preserve"> </t>
    </r>
  </si>
  <si>
    <t>a. Telah dilakukan evaluasi yang mengukur seluruh jenjang organisasi
b. Telah dilakukan evaluasi yang mengukur sebagian jenjang organisasi
c. Belum dilakukan evaluasi yang mengukur jenjang organisasi</t>
  </si>
  <si>
    <t>a. Telah dilakukan evaluasi yang menganalisis seluruh kemungkinan duplikasi fungsi
b. Telah dilakukan evaluasi yang menganalisis sebagian kemungkinan duplikasi fungsi
c. Belum dilakukan evaluasi yang menganalisis kemungkinan duplikasi fungsi</t>
  </si>
  <si>
    <t>a. Telah dilakukan evaluasi yang menganalisis kemungkinan seluruh pejabat  melapor kepada lebih dari seorang atasan
b. Telah dilakukan evaluasi yang menganalisis kemungkinan sebagian pejabat  melapor kepada lebih dari seorang atasan
c. Belum  dilakukan evaluasi yang menganalisis kemungkinan adanya pejabat yang melapor kepada lebih dari seorang atasan</t>
  </si>
  <si>
    <t>a. Telah dilakukan evaluasi kesesuaian seluruh tugas dan fungsi dengan sasaran kinerja
b. Telah dilakukan evaluasi kesesuaian sebagian tugas dan fungsi dengan sasaran kinerja
c. Belum dilakukan evaluasi kesesuaian tugas dan fungsi dengan sasaran kinerja</t>
  </si>
  <si>
    <t>a. Telah dilakukan evaluasi yang menganalisis kesesuaian seluruh struktur organisasi dengan kinerja yang akan dihasilkan
b. Telah dilakukan evaluasi yang menganalisis kesesuaian sebagian struktur organisasi dengan kinerja yang akan dihasilkan
c. Belum dilakukan evaluasi yang menganalisis kesesuaian struktur organisasi dengan kinerja yang akan dihasilkan</t>
  </si>
  <si>
    <t>a. Telah dilakukan evaluasi  atas kesesuaian seluruh struktur organisasi dengan mandat
b. Telah dilakukan evaluasi  atas kesesuaian sebagian struktur organisasi dengan mandat
c. Belum dilakukan evaluasi atas kesesuaian struktur organisasi dengan mandat</t>
  </si>
  <si>
    <t>a. Telah dilakukan evaluasi yang menganalisis kemungkinan tumpang tindih seluruh fungsi
b. Telah dilakukan evaluasi yang menganalisis kemungkinan tumpang tindih sebagian fungsi
c. Belum dilakukan evaluasi yang menganalisis kemungkinan tumpang tindih fungsi</t>
  </si>
  <si>
    <t>a. Telah dilakukan evaluasi yang menganalisis kemampuan seluruh struktur organisasi untuk adaptif terhadap perubahan lingkungan strategis
b. Telah dilakukan evaluasi yang menganalisis kemampuan sebagian struktur organisasi untuk adaptif terhadap perubahan lingkungan strategis
c. Belum dilakukan evaluasi yang menganalisis kemampuan struktur organisasi untuk adaptif terhadap perubahan lingkungan strategis</t>
  </si>
  <si>
    <t>a. Seluruh hasil evaluasi telah ditindaklanjuti dengan mengajukan perubahan organisasi
b. Sebagian besar hasil evaluasi telah ditindaklanjuti dengan mengajukan perubahan organisasi
c. Sebagian kecil hasil evaluasi telah ditindaklanjuti dengan mengajukan perubahan organisasi
d. Hasil evaluasi belum ditindaklanjuti</t>
  </si>
  <si>
    <t>Hasil evaluasi telah ditindaklanjuti dengan perubahan atas struktur organisasi, uraian tugas dan fungsi ................ Kota Balikpapan pada Perwal Nomor .........Tahun 2016 setelah mendapat persetujuan penyederhanaan struktur organisasi dan penyetaraan jabatan dari Kementerian Pendayagunaan Aparatur Negara dan Reformasi Birokrasi. Namun saat ini Perwal tersebut masih diproses di Bagian Hukum Sekretariat Daerah Kota Balikpapan. (SILAHKAN PILIH JAWABAN A)</t>
  </si>
  <si>
    <r>
      <rPr>
        <rFont val="Calibri"/>
        <color rgb="FF000000"/>
        <sz val="11.0"/>
        <u/>
      </rPr>
      <t xml:space="preserve">Perwal Uraian Tugas OPD/ Draf Perwal Uraian Tugas OPD, Berita Acara Pelaksanaan Identifikasi Penyederhanaan Struktur Organisasi Pemerintah Kota Balikapapan, Hasil Identifikasi Penyederhanaan Struktur Organisasi Perangkat Daerah (Dapat diunduh pada link   </t>
    </r>
    <r>
      <rPr>
        <rFont val="Calibri"/>
        <color rgb="FF1155CC"/>
        <sz val="11.0"/>
        <u/>
      </rPr>
      <t>https://drive.google.com/drive/folders/1RvdijVF5FelAqXiP1rYGWEu5Z9MPau5X?usp=sharing</t>
    </r>
    <r>
      <rPr>
        <rFont val="Calibri"/>
        <color rgb="FF000000"/>
        <sz val="11.0"/>
        <u/>
      </rPr>
      <t xml:space="preserve"> )</t>
    </r>
  </si>
  <si>
    <t>a. Seluruh hasil evaluasi telah ditindaklanjuti dengan mengajukan penyederhanaan birokrasi 
b. Sebagian besar hasil evaluasi telah ditindaklanjuti dengan mengajukan penyederhanaan birokrasi 
c. Sebagian kecil hasil evaluasi telah ditindaklanjuti dengan mengajukan penyederhanaan birokrasi 
d. Hasil evaluasi belum  ditindaklanjuti</t>
  </si>
  <si>
    <t>Pejabat Struktural/ eselon IV dilingkungan ............ Kota Balikpapan telah disetarakan menjadi jabatan fungsional sesuai dengan rekomendasi dari Kementerian Pendayagunaan Aparatur Negara dan Reformasi Birokrasi pada tanggal 31 Desember 2021. (SILAHKAN PILIH JAWABAN A)</t>
  </si>
  <si>
    <r>
      <rPr>
        <rFont val="Calibri"/>
        <color rgb="FF000000"/>
        <sz val="11.0"/>
        <u/>
      </rPr>
      <t xml:space="preserve">Berita Acara Pelaksanaan Identifikasi Penyederhanaan Struktur Organisasi Pemerintah Kota Balikapapan, Hasil Identifikasi Penyederhanaan Struktur Organisasi Perangkat Daerah, Surat Rekom Penyetaraan Jabatan, SK Pelantikan 31 Desember 2021  (Dapat diunduh pada link   </t>
    </r>
    <r>
      <rPr>
        <rFont val="Calibri"/>
        <color rgb="FF1155CC"/>
        <sz val="11.0"/>
        <u/>
      </rPr>
      <t>https://drive.google.com/drive/folders/1RvdijVF5FelAqXiP1rYGWEu5Z9MPau5X?usp=sharing</t>
    </r>
    <r>
      <rPr>
        <rFont val="Calibri"/>
        <color rgb="FF000000"/>
        <sz val="11.0"/>
        <u/>
      </rPr>
      <t xml:space="preserve"> )</t>
    </r>
  </si>
  <si>
    <t>Penyusunan peta proses bisnis ..........  telah disusun sesuai dengan Peraturan Menteri PANRB Nomor 19 tahun 2018 tentang Penyusunan Peta Proses Bisnis intansi Pemerintah. Namun peta proses bisnis tersebut masih mengacu pada RPJMD Kota Balikpapan tahun 2016-2021 dan belum disesuaikan dengan RPJMD Kota Balikpapan 2021-2026. Hal tersebut karena Peta Proses Bisnis yang sesuai RPJMD Kota Balikpapan 2021-2026  sedang dalam proses penyusunan pada level 0 sampai level 2 (SILAHKAN PILIH JAWABAN A)</t>
  </si>
  <si>
    <r>
      <rPr>
        <rFont val="Calibri"/>
        <color rgb="FF000000"/>
        <sz val="11.0"/>
        <u/>
      </rPr>
      <t xml:space="preserve">Peta Proses Bisnis OPD 2016-2021(jika ada), Dokumentasi Rapat Penyusunan Probis Level 0-2  (Contoh Peta Probis dan dokumentasi Rapat dapat diunduh pada link </t>
    </r>
    <r>
      <rPr>
        <rFont val="Calibri"/>
        <color rgb="FF1155CC"/>
        <sz val="11.0"/>
        <u/>
      </rPr>
      <t>https://drive.google.com/drive/folders/1VXXoqCTFwoJZo2x218wH1HQ8wJqh5Ayq?usp=sharing</t>
    </r>
    <r>
      <rPr>
        <rFont val="Calibri"/>
        <color rgb="FF000000"/>
        <sz val="11.0"/>
        <u/>
      </rPr>
      <t xml:space="preserve"> )</t>
    </r>
  </si>
  <si>
    <t>Penyusunan peta proses bisnis disusun sesuai dengan tugas dan fungsi ............ Kota Balikpapan. Namun peta proses bisnis tersebut masih mengacu pada RPJMD Kota Balikpapan tahun 2016-2021 serta masih mengacu pada Peraturan Wali Kota Balikpapan Nomor ....... Tahun ...... tentang Susunan Organisasi, Uraian Tugas Dan Fungsi ........ dan belum disesuaikan dengan RPJMD Kota Balikpapan 2021-2026 juga SOTK hasil penyederhaan struktur organisasi. Hal tersebut karena Peta Proses Bisnis yang sesuai RPJMD Kota Balikpapan 2021-2026  sedang dalam proses penyusunan pada level 0 sampai level 2 (SILAHKAN PILIH JAWABAN A)</t>
  </si>
  <si>
    <r>
      <rPr>
        <rFont val="Calibri"/>
        <color theme="1"/>
        <sz val="11.0"/>
      </rPr>
      <t xml:space="preserve">Peta Proses Bisnis OPD 2016-2021(jika ada/ Contoh Peta Probis dapat diunduh pada link </t>
    </r>
    <r>
      <rPr>
        <rFont val="Calibri"/>
        <color rgb="FF1155CC"/>
        <sz val="11.0"/>
        <u/>
      </rPr>
      <t>https://drive.google.com/drive/folders/1VXXoqCTFwoJZo2x218wH1HQ8wJqh5Ayq?usp=sharing</t>
    </r>
    <r>
      <rPr>
        <rFont val="Calibri"/>
        <color theme="1"/>
        <sz val="11.0"/>
      </rPr>
      <t xml:space="preserve">   ), Perwal Uraian tugas OPD </t>
    </r>
  </si>
  <si>
    <t>Tahun 2021 penyusunan peta proses bisnis telah disusun sesuai dengan RENSTRA 2016-2021 dan RENJA 2021 .......... Kota Balikpapan. Namun untuk tahun 2022 peta proses bisnis ....... masih dilakukan penyusunan setelah peta proses bisnis level 0 dan level 2 disusun (SILAHKAN PILIH JAWABAN A)</t>
  </si>
  <si>
    <t xml:space="preserve">Peta Proses Bisnis OPD 2016-2021(jika ada/ Contoh Peta Probis dapat diunduh pada link https://drive.google.com/drive/folders/1VXXoqCTFwoJZo2x218wH1HQ8wJqh5Ayq?usp=sharing ) , Renstra OPD 2016-2021 dan 2022-2026, Renja OPD 2021 dan 2022 </t>
  </si>
  <si>
    <t>Setiap jenjang organisasi dilingkungan ............... Kota Balikpapan telah memiliki peta proses bisnis yang selaras dengan kinerja</t>
  </si>
  <si>
    <t>Peta Proses Bisnis OPD 2016-2021 (jika ada/ Contoh Peta Probis dapat diunduh pada link https://drive.google.com/drive/folders/1VXXoqCTFwoJZo2x218wH1HQ8wJqh5Ayq?usp=sharing ), PK OPD 2021 dan PK 2022 (SILAHKAN PILIH JAWABAN A)</t>
  </si>
  <si>
    <t>SOP, Peta Proses Bisnis OPD 2016-2021 (jika ada/ Contoh Peta Probis dapat diunduh pada link https://drive.google.com/drive/folders/1VXXoqCTFwoJZo2x218wH1HQ8wJqh5Ayq?usp=sharing ),  OPD</t>
  </si>
  <si>
    <t xml:space="preserve"> SOP OPD, Peta Proses Bisnis OPD 2016-2021 (jika ada/ Contoh Peta Probis dapat diunduh pada link https://drive.google.com/drive/folders/1VXXoqCTFwoJZo2x218wH1HQ8wJqh5Ayq?usp=sharing ) </t>
  </si>
  <si>
    <t>a. Seluruh Prosedur operasional tetap (SOP) telah diterapkan
b. Sebagian besar Prosedur operasional tetap (SOP) telah diterapkan
c. Sebagian kecil Prosedur operasional tetap (SOP) telah diterapkan
d. Seluruh Prosedur operasional tetap (SOP) belum diterapkan</t>
  </si>
  <si>
    <t xml:space="preserve">SOP OPD </t>
  </si>
  <si>
    <t>Narasi Penjelasan</t>
  </si>
  <si>
    <r>
      <rPr>
        <rFont val="Calibri"/>
        <color theme="1"/>
        <sz val="11.0"/>
      </rPr>
      <t xml:space="preserve">SK PPID OPD 2016-2021 (Contoh dapat diunduh pada link </t>
    </r>
    <r>
      <rPr>
        <rFont val="Calibri"/>
        <color rgb="FF1155CC"/>
        <sz val="11.0"/>
        <u/>
      </rPr>
      <t>https://drive.google.com/drive/folders/14-nZYutmUAaKvnwhWZrhFPE-F0TiTeiQ?usp=sharing</t>
    </r>
    <r>
      <rPr>
        <rFont val="Calibri"/>
        <color theme="1"/>
        <sz val="11.0"/>
      </rPr>
      <t xml:space="preserve"> )</t>
    </r>
  </si>
  <si>
    <t>Hasil Monev PPID OPD (Dapat berkoordinasi dengan Ibu Meta Diskominfo CP.  085247938800)</t>
  </si>
  <si>
    <t>a. Perhitungan kebutuhan pegawai telah dilakukan sesuai kebutuhan unit kerja
b. Perhitungan kebutuhan pegawai telah dilakukan namun belum sesuai kebutuhan unit kerja
c. Perhitungan kebutuhan pegawai belum dilakukan</t>
  </si>
  <si>
    <t>Surat Usulan kebutuhan pegawai OPD, Peta Jabatan OPD (Dapat berkoordinasi dengan Ibu Rosaly Bag. Organisasi CP.  08115910114)</t>
  </si>
  <si>
    <t xml:space="preserve">a. Analisis seluruh  jabatan dan  beban kerja telah dilakukan
b. Analisis sebagian  jabatan dan  beban kerja telah dilakukan
c. Analisis jabatan dan analisis beban kerja belum dilakukan </t>
  </si>
  <si>
    <t>Dokumen ANJAB dan ABK OPD/Screenshoot Aplikasi sianjab  (Dapat berkoordinasi dengan Ibu Rosaly Bag. Organisasi CP.  08115910114)</t>
  </si>
  <si>
    <t xml:space="preserve">a. Analisis jabatan dan analisis beban kerja telah sesuai kinerja yang dihasilkan
b. Analisis jabatan dan analisis beban kerja telah dilakukan kepada seluruh jabatan namun belum sesuai kinerja yang dihasilkan
c. Analisis jabatan dan analisis beban kerja hanya dilakukan kepada sebagian jabatan
d. Analisis jabatan dan analisis beban kerja belum dilakukan </t>
  </si>
  <si>
    <t>Dokumen ANJAB dan ABK OPD/Screenshoot Aplikasi sianjab (Dapat berkoordinasi dengan Ibu Rosaly Bag. Organisasi CP.  08115910114)</t>
  </si>
  <si>
    <t xml:space="preserve">a. Telah diidentifikasi kebutuhan pengembangan kompetensi kepada seluruh pegawai 
b. Telah diidentifikasi kebutuhan pengembangan kompetensi kepada sebagian besar pegawai
c. Telah diidentifikasi kebutuhan pengembangan kompetensi kepada sebagian kecil pegawai 
d. Belum dilakukan identifikasi kebutuhan  pengembangan kompetensi pegawai </t>
  </si>
  <si>
    <r>
      <rPr>
        <rFont val="Calibri"/>
        <color theme="1"/>
        <sz val="11.0"/>
      </rPr>
      <t xml:space="preserve">Rekap usulan kebutuhan pengembangan kompetensi 2021 (Dapat di unduh pada link </t>
    </r>
    <r>
      <rPr>
        <rFont val="Calibri"/>
        <color rgb="FF1155CC"/>
        <sz val="11.0"/>
        <u/>
      </rPr>
      <t>https://drive.google.com/drive/folders/1hzSSunp7vX8XJx3JixCDWXXJ-dAPX6L-?usp=sharing</t>
    </r>
    <r>
      <rPr>
        <rFont val="Calibri"/>
        <color theme="1"/>
        <sz val="11.0"/>
      </rPr>
      <t xml:space="preserve"> )</t>
    </r>
  </si>
  <si>
    <t>Rekap yang mengikuti diklat/bimtek/ Workshop/Coaching dst, Dokumentasi diklat/bimtek/ Workshop/Coaching dst yang diselenggarakan (2021)</t>
  </si>
  <si>
    <t xml:space="preserve">a. Penerapan penetapan kinerja individu telah dilakukan terhadap seluruh pegawai
b. Penerapan penetapan kinerja individu telah dilakukan terhadap sebagian besar pegawai
c. Penerapan penetapan kinerja individu telah dilakukan terhadap sebagian kecil pegawai
d. Belum ada penerapan penetapan kinerja individu </t>
  </si>
  <si>
    <r>
      <rPr>
        <rFont val="Calibri"/>
        <color theme="1"/>
        <sz val="11.0"/>
      </rPr>
      <t xml:space="preserve">SK IKI 2021, Perjanjian Kinerja OPD 2021, SKP 2021 seluruh pegawai di OPD (jika pegawai banyak dapat bisa dibuatkan rekap nya saja terdapat penilaian kinerja by name) (Contoh Form Rekap SKP dapat diunduh pada link </t>
    </r>
    <r>
      <rPr>
        <rFont val="Calibri"/>
        <color rgb="FF1155CC"/>
        <sz val="11.0"/>
        <u/>
      </rPr>
      <t>https://drive.google.com/drive/folders/192cbVTpymGuXFxbhFIjzTkQIa6UedZbh?usp=sharing</t>
    </r>
    <r>
      <rPr>
        <rFont val="Calibri"/>
        <color theme="1"/>
        <sz val="11.0"/>
      </rPr>
      <t xml:space="preserve"> )</t>
    </r>
  </si>
  <si>
    <t>a. Seluruh penilaian kinerja individu terkait dengan kinerja organisasi
b. Sebagian besar penilaian kinerja individu terkait dengan kinerja organisasi
c. Sebagian kecil penilaian kinerja individu terkait dengan kinerja organisasi 
d. Penilaian kinerja individu belum terkait dengan kinerja organisasi</t>
  </si>
  <si>
    <r>
      <rPr>
        <rFont val="Calibri"/>
        <color theme="1"/>
        <sz val="11.0"/>
      </rPr>
      <t xml:space="preserve">SK IKI 2021, Perjanjian Kinerja OPD 2021, SKP 2021 seluruh pegawai di OPD (jika pegawai banyak dapat bisa dibuatkan rekap nya saja terdapat penilaian kinerja by name) (Contoh Form Rekap SKP dapat diunduh pada link </t>
    </r>
    <r>
      <rPr>
        <rFont val="Calibri"/>
        <color rgb="FF1155CC"/>
        <sz val="11.0"/>
        <u/>
      </rPr>
      <t>https://drive.google.com/drive/folders/192cbVTpymGuXFxbhFIjzTkQIa6UedZbh?usp=sharing</t>
    </r>
    <r>
      <rPr>
        <rFont val="Calibri"/>
        <color theme="1"/>
        <sz val="11.0"/>
      </rPr>
      <t xml:space="preserve"> )</t>
    </r>
  </si>
  <si>
    <t>a. Seluruh ukuran kinerja individu sesuai dengan indikator kinerja individu level diatasnya
b. Sebagian besar ukuran kinerja individu sesuai dengan indikator kinerja individu level diatasnya
c. Sebagian kecil ukuran kinerja individu sesuai dengan indikator kinerja individu level diatasnya
d. Ukuran kinerja individu belum ada yang sesuai dengan indikator kinerja individu level diatasnya</t>
  </si>
  <si>
    <t>Perjanjian Kinerja OPD 2021, SK IKI 2021</t>
  </si>
  <si>
    <r>
      <rPr>
        <rFont val="Calibri"/>
        <color theme="1"/>
        <sz val="11.0"/>
      </rPr>
      <t xml:space="preserve">Pengukuran Kinerja (Kurkin),  SKP 2021 seluruh pegawai di OPD (jika pegawai banyak dapat bisa dibuatkan rekap nya saja terdapat penilaian kinerja by name)/ (Contoh Form Rekap SKP dapat diunduh pada link </t>
    </r>
    <r>
      <rPr>
        <rFont val="Calibri"/>
        <color rgb="FF1155CC"/>
        <sz val="11.0"/>
        <u/>
      </rPr>
      <t>https://drive.google.com/drive/folders/192cbVTpymGuXFxbhFIjzTkQIa6UedZbh?usp=sharing</t>
    </r>
    <r>
      <rPr>
        <rFont val="Calibri"/>
        <color theme="1"/>
        <sz val="11.0"/>
      </rPr>
      <t xml:space="preserve"> )</t>
    </r>
  </si>
  <si>
    <t>a. Telah dilakukan monev atas pencapaian kinerja individu secara bulanan
b. Telah dilakukan monev atas pencapaian kinerja individu secara triwulanan
c. Telah dilakukan monev atas pencapaian kinerja individu secara semesteran
d. Telah dilakukan monev atas pencapaian kinerja individu secara tahunan
e. Belum dilakukan monev atas pencapaian kinerja individu</t>
  </si>
  <si>
    <r>
      <rPr>
        <rFont val="Calibri"/>
        <color theme="1"/>
        <sz val="11.0"/>
      </rPr>
      <t xml:space="preserve">Monev IKU, Pengukuran Kinerja (Kurkin) , SKP 2021 seluruh pegawai di OPD (jika pegawai banyak dapat bisa dibuatkan rekap nya saja terdapat penilaian kinerja by name) (Contoh Form Rekap SKP dapat diunduh pada link </t>
    </r>
    <r>
      <rPr>
        <rFont val="Calibri"/>
        <color rgb="FF1155CC"/>
        <sz val="11.0"/>
        <u/>
      </rPr>
      <t>https://drive.google.com/drive/folders/192cbVTpymGuXFxbhFIjzTkQIa6UedZbh?usp=sharing</t>
    </r>
    <r>
      <rPr>
        <rFont val="Calibri"/>
        <color theme="1"/>
        <sz val="11.0"/>
      </rPr>
      <t xml:space="preserve"> )</t>
    </r>
  </si>
  <si>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</si>
  <si>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r>
      <rPr>
        <rFont val="Calibri"/>
        <color theme="1"/>
        <sz val="11.0"/>
      </rPr>
      <t xml:space="preserve">Perwal 4 Tahun 2020 (dapat unduh pada link </t>
    </r>
    <r>
      <rPr>
        <rFont val="Calibri"/>
        <color rgb="FF1155CC"/>
        <sz val="11.0"/>
        <u/>
      </rPr>
      <t>https://drive.google.com/drive/folders/192cbVTpymGuXFxbhFIjzTkQIa6UedZbh?usp=sharing</t>
    </r>
    <r>
      <rPr>
        <rFont val="Calibri"/>
        <color theme="1"/>
        <sz val="11.0"/>
      </rPr>
      <t xml:space="preserve"> ) , SK pemberian reward dan punishment OPD (Jika ada)/ dokumentasi pemberian reward dan punishment OPD</t>
    </r>
  </si>
  <si>
    <t>a. Seluruh aturan disiplin/kode etik/kode perilaku instansi telah diimplementasikan
b. Sebagian besar aturan disiplin/kode etik/kode perilaku instansi telah diimplementasikan
c. Sebagian kecil aturan disiplin/kode etik/kode perilaku instansi telah diimplementasikan
d. Aturan disiplin/kode etik/kode perilaku instansi belum diimplementasikan</t>
  </si>
  <si>
    <r>
      <rPr>
        <rFont val="Calibri"/>
        <color theme="1"/>
        <sz val="11.0"/>
      </rPr>
      <t xml:space="preserve">Perwal Kode Etik No 25 Tahun 2020, SK Wali Kota Majelis Kode Etik 188.45/269/2021 (dapat diunduh pada link </t>
    </r>
    <r>
      <rPr>
        <rFont val="Calibri"/>
        <color rgb="FF1155CC"/>
        <sz val="11.0"/>
        <u/>
      </rPr>
      <t>https://drive.google.com/drive/folders/1_GtEEWWAs6ZBtP8YtF4erZx5mtjG7GWb?usp=sharing)</t>
    </r>
    <r>
      <rPr>
        <rFont val="Calibri"/>
        <color theme="1"/>
        <sz val="11.0"/>
      </rPr>
      <t xml:space="preserve"> , aturan terkait disiplin/kode etik/kode perilaku yang di keluarkan oleh OPD, pemberian surat teguran, Laporan Pemotongan Keterlambatan Pegawai, SPK bagi Non PNS</t>
    </r>
  </si>
  <si>
    <t xml:space="preserve">a. Adanya monev atas pelaksanaan aturan disiplin/kode etik/kode perilaku  secara berkala
b. Adanya monev atas pelaksanaan aturan disiplin/kode etik/kode perilaku tidak berkala
c. Belum ada monev atas pelaksanaan aturan disiplin/kode etik/kode perilaku </t>
  </si>
  <si>
    <t>Rekap Pemotongan tunjangan yang terlambat hadir kerja OPD, Undangan Rapat Kepegawaian dan foto kegiatan yang dilaksanakan OPD, Notulen Rapat Terkait Peningkatan Disiplin Internal Pegawai di OPD</t>
  </si>
  <si>
    <t>a. Unit kerja telah mengimplementasikan SKJ  pada seluruh jabatan sesuai kebutuhan unit kerja 
b. Unit kerja  mengimplementasikan SKJ  pada seluruh jabatan sesuai kebijakan pusat
c. Unit kerja  hanya mengimplementasikan SKJ  pada sebagian jabatan
d. SKJ belum diimplementasi</t>
  </si>
  <si>
    <t>Standar kompetensi Jabatan (SKJ) telah diimplementasikan sesuai dengan kebutuhan unit kerja. Implementasi SKJ pada JPT Pratama, untuk jabatan yang lainnya masih dilakukan penyusunan oleh Bagian Organisasi  (PILIHAN JAWABAN A)</t>
  </si>
  <si>
    <r>
      <rPr>
        <rFont val="Calibri"/>
        <color rgb="FF000000"/>
        <sz val="11.0"/>
        <u/>
      </rPr>
      <t xml:space="preserve">Keputusan Wali Kota Balikpapan Nomor 188.45-81/2021 tentang Standar Kompetensi Jabatan Pimpinan Tinggi, Draf SKJ Jabatan Administrator dan Jabatan Pengawas (dapat di unduh pada link </t>
    </r>
    <r>
      <rPr>
        <rFont val="Calibri"/>
        <color rgb="FF1155CC"/>
        <sz val="11.0"/>
        <u/>
      </rPr>
      <t>https://drive.google.com/drive/folders/1mK-LbuDHGSJYanOhvO_X3HYRnwNT3DbJ?usp=sharing</t>
    </r>
    <r>
      <rPr>
        <rFont val="Calibri"/>
        <color rgb="FF000000"/>
        <sz val="11.0"/>
        <u/>
      </rPr>
      <t xml:space="preserve"> )</t>
    </r>
  </si>
  <si>
    <t>Evaluasi jabatan telah dilaksanakan pada seluruh jabatan berdasarkan SKJ dalam bentuk analisa kesenjangan. Analisa kesenjangan tersebut digunakan sebagai dasar untuk pengembangan SDM (PILIHAN JAWABAN A)</t>
  </si>
  <si>
    <r>
      <rPr>
        <rFont val="Calibri"/>
        <color rgb="FF000000"/>
        <sz val="11.0"/>
        <u/>
      </rPr>
      <t xml:space="preserve">Analis Kesenjangan OPD (dapat di unduh pada link </t>
    </r>
    <r>
      <rPr>
        <rFont val="Calibri"/>
        <color rgb="FF1155CC"/>
        <sz val="11.0"/>
        <u/>
      </rPr>
      <t>https://drive.google.com/drive/folders/1mK-LbuDHGSJYanOhvO_X3HYRnwNT3DbJ?usp=sharing</t>
    </r>
    <r>
      <rPr>
        <rFont val="Calibri"/>
        <color rgb="FF000000"/>
        <sz val="11.0"/>
        <u/>
      </rPr>
      <t xml:space="preserve"> )</t>
    </r>
  </si>
  <si>
    <t>SILAHKAN PILIH JAWABAN YA</t>
  </si>
  <si>
    <r>
      <rPr>
        <rFont val="Calibri"/>
        <color theme="1"/>
        <sz val="11.0"/>
      </rPr>
      <t xml:space="preserve">Narasi penjelasan oleh OPD, Surat tugas PDM, Contoh Screenshoot SIMPEG, Rapat Pemutakhiran Data Mandiri (PDM), SK Wali Kota Operator ttg SIMPEG, Dapat diunduh pada link </t>
    </r>
    <r>
      <rPr>
        <rFont val="Calibri"/>
        <color rgb="FF1155CC"/>
        <sz val="11.0"/>
        <u/>
      </rPr>
      <t>https://drive.google.com/drive/folders/1gmYW9qJMjd99i4AuXqVa4p8xYZXPYHHL?usp=sharing</t>
    </r>
    <r>
      <rPr>
        <rFont val="Calibri"/>
        <color theme="1"/>
        <sz val="11.0"/>
      </rPr>
      <t xml:space="preserve"> </t>
    </r>
  </si>
  <si>
    <t>a. Pimpinan unit kerja terlibat secara langsung pada seluruh penyusunan Renstra
b. Pimpinan unit kerja terlibat secara langsung pada sebagian besar penyusunan Renstra
c. Pimpinan unit kerja terlibat secara langsung pada sebagian kecil penyusunan Renstra
d. Pimpinan unit kerja belum terlibat secara langsung pada saat penyusunan Renstra</t>
  </si>
  <si>
    <t>SK Tim Penyusunan Renstra, Rapat Penyusunan Renstra (Undangan/Notulen/Daftar Hadir/Laporan Kegiatan/Berita Acara/Dokumentasi Kegiatan)</t>
  </si>
  <si>
    <t>a. Pimpinan unit kerja terlibat secara langsung pada seluruh penyusunan Penetapan Kinerja
b. Pimpinan unit kerja terlibat secara langsung pada sebagian besar penyusunan Penetapan Kinerja
c. Pimpinan unit kerja terlibat secara langsung pada sebagian kecil penyusunan Penetapan Kinerja
d. Pimpinan unit kerja belum terlibat secara langsung pada saat penyusunan Penetapan Kinerja</t>
  </si>
  <si>
    <t>a. Pimpinan unit kerja memantau seluruh pencapaian kinerja secara berkala
b. Pimpinan unit kerja memantau sebagian besar pencapaian kinerja secara berkala
c. Pimpinan unit kerja memantau sebagian kecil pencapaian kinerja secara berkala
d. Pimpinan unit kerja belum memantau pencapaian kinerja secara berkala</t>
  </si>
  <si>
    <t>Screenshot Pemantauan Kinerja melalui aplikasi esakip 2021, Laporan evaluasi renja TW 1-4 Tahun 2021,  Laporan evaluasi renja TW 1 Tahun 2022</t>
  </si>
  <si>
    <t>a. Pimpinan unit kerja memahami kinerja serta strategi pencapaiannya dalam jangka menengah
b. Pimpinan unit kerja terlibat secara langsung dalam setiap proses  penyusunan dan atau revisi dokumen perencanaan jangka menengah, namun tidak memahami kinerja serta strategi pencapaiannya dalam jangka menengah
c. Peran pimpinan unit kerja hanya menandatangani dokumen perencanaan jangka menengah
d. Dokumen perencanaan jangka menengah tidak ada</t>
  </si>
  <si>
    <t>Narasi penjelasan</t>
  </si>
  <si>
    <t>a. Pimpinan unit kerja memahami kinerja yang harus dicapai setiap tahun
b. Pimpinan unit kerja terlibat secara langsung dalam setiap proses  penyusunan dan atau revisi dokumen perencanaan kinerja tahunan, namun tidak memahami kinerja yang harus dicapai setiap tahun
c. Peran pimpinan unit kerja hanya menandatangani dokumen perencanaan kinerja tahunan
d. Dokumen perencanaan kinerja tahunan tidak ada</t>
  </si>
  <si>
    <t>Narasi penjelasan, PK OPD Tahun 2021 dan 2022</t>
  </si>
  <si>
    <t>a. Pimpinan unit kerja menindaklanjuti hasil pemantauan rencana aksi secara berkala
b. Pimpinan unit kerja memantau pencapaian rencana aksi secara berkala, namun tidak menindaklanjuti hasil pemantauan rencana aksi secara berkala
c. Pimpinan unit kerja hanya menyusun rencana aksi pencapaian kinerja secara berkala
d. Pimpinan unit kerja tidak membuat rencana aksi pencapaian kinerja</t>
  </si>
  <si>
    <t>Narasi penjelasan, Rencana Aksi OPD Tahun 2021 dan 2022, Kurkin 2021, Laporan evaluasi renja TW 1-4 Tahun 2021,  Laporan evaluasi renja TW 1 Tahun 2022</t>
  </si>
  <si>
    <t>a. Terdapat upaya peningkatan kapasitas seluruh SDM yang menangani akuntabilitas kinerja
b. Terdapat upaya peningkatan kapasitas sebagian besar SDM yang menangani akuntabilitas kinerja
c. Terdapat upaya peningkatan kapasitas sebagian kecil SDM yang menangani akuntabilitas kinerja
d. Belum ada upaya peningkatan kapasitas SDM yang menangani akuntabilitas kinerja</t>
  </si>
  <si>
    <r>
      <rPr>
        <rFont val="Calibri"/>
        <color rgb="FF000000"/>
        <sz val="11.0"/>
        <u/>
      </rPr>
      <t xml:space="preserve">Sosialisasi Pengisian Aplikasi esakip (Undangan/Daftar Hadir/Dokumentasi Kegiatan) dapat diunduh pada link </t>
    </r>
    <r>
      <rPr>
        <rFont val="Calibri"/>
        <color rgb="FF1155CC"/>
        <sz val="11.0"/>
        <u/>
      </rPr>
      <t>https://drive.google.com/drive/folders/13EfgPBFTpiX8KMCWSQ9iMj09sV7xFQZi?usp=sharing</t>
    </r>
    <r>
      <rPr>
        <rFont val="Calibri"/>
        <color rgb="FF000000"/>
        <sz val="11.0"/>
        <u/>
      </rPr>
      <t xml:space="preserve"> , Screenshoot mengikuti kegiatan bimtek/sosialisasi SAKIP/ sertifikat bimtek dari pihak ketiga misal smart id</t>
    </r>
  </si>
  <si>
    <t>Laporan evaluasi renja TW 1-4 Tahun 2021,  Laporan evaluasi renja TW 1 Tahun 2022</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</si>
  <si>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</si>
  <si>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</si>
  <si>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r>
      <rPr>
        <rFont val="Calibri"/>
        <color rgb="FF000000"/>
        <sz val="11.0"/>
        <u/>
      </rPr>
      <t xml:space="preserve">Banner, Foto-foto, poster dan Imbauan tentang public campaign/ dokumentasi Sosialisasi Hakordia (dapat dilihat pada link </t>
    </r>
    <r>
      <rPr>
        <rFont val="Calibri"/>
        <color rgb="FF1155CC"/>
        <sz val="11.0"/>
        <u/>
      </rPr>
      <t>https://drive.google.com/drive/folders/1ZhBo1I1-N4bSDS__DlBbVsgFQkY3r2Km?usp=sharing)</t>
    </r>
  </si>
  <si>
    <r>
      <rPr>
        <rFont val="Calibri"/>
        <color rgb="FF000000"/>
        <sz val="11.0"/>
        <u/>
      </rPr>
      <t xml:space="preserve">SK Unit Pengendalian Gratifikasi OPD, Laporan Penanganan Gratifikasi (Contoh dan Form Laporan dapat dilihat pada link </t>
    </r>
    <r>
      <rPr>
        <rFont val="Calibri"/>
        <color rgb="FF1155CC"/>
        <sz val="11.0"/>
        <u/>
      </rPr>
      <t>https://drive.google.com/drive/folders/1ZhBo1I1-N4bSDS__DlBbVsgFQkY3r2Km?usp=sharing)</t>
    </r>
  </si>
  <si>
    <t>a. Unit kerja telah mengidentifikasi seluruh lingkungan pengendalian
b. Unit kerja telah mengidentifikasi sebagian lingkungan pengendalian
c. Unit kerja belum mengidentifikasi lingkungan pengendalian</t>
  </si>
  <si>
    <t>SK Rencana Tindak Pengendalian, SPIP</t>
  </si>
  <si>
    <t xml:space="preserve">a. Unit kerja telah menilai seluruh risiko 
b. Unit kerja telah menilai sebagian besar risiko 
c. Unit kerja telah menilai sebagian kecil risiko 
d. Unit kerja belum melaksanakan penilaian risiko </t>
  </si>
  <si>
    <t>Register Resiko 2022 dan RTP Tahun 2022</t>
  </si>
  <si>
    <t>a. Seluruh risiko yang telah diidentifikasi telah diminimalisir melalui kegiatan pengendalian
b. Sebagian besar risiko yang telah diidentifikasi telah diminimalisir melalui kegiatan pengendalian
c. Sebagian kecil risiko yang telah diidentifikasi telah diminimalisir melalui kegiatan pengendalian
d. Risiko belum dikendalikan</t>
  </si>
  <si>
    <t xml:space="preserve">Register Resiko 2022 dan RTP Tahun 2022, Laporan Pelaksanaan Pengendalian TW 1 2022 </t>
  </si>
  <si>
    <r>
      <rPr>
        <rFont val="Calibri"/>
        <color theme="1"/>
        <sz val="11.0"/>
      </rPr>
      <t xml:space="preserve">Undangan/ daftar hadir/ notulen/ Dokumentasi kegiatan dan Kegiatan SPIP yang diselenggarakn inspektorat (dapat dilihat pada link </t>
    </r>
    <r>
      <rPr>
        <rFont val="Calibri"/>
        <color rgb="FF1155CC"/>
        <sz val="11.0"/>
        <u/>
      </rPr>
      <t>https://drive.google.com/drive/folders/1ZhBo1I1-N4bSDS__DlBbVsgFQkY3r2Km?usp=sharing</t>
    </r>
    <r>
      <rPr>
        <rFont val="Calibri"/>
        <color theme="1"/>
        <sz val="11.0"/>
      </rPr>
      <t xml:space="preserve"> )</t>
    </r>
  </si>
  <si>
    <r>
      <rPr>
        <rFont val="Calibri"/>
        <color rgb="FF000000"/>
        <sz val="11.0"/>
        <u/>
      </rPr>
      <t xml:space="preserve">Laporan Hasil monitoring dan evaluasi SPIP (untuk 11 OPD yang dilakukan pembinaan SPIP dari BPKP) (dapat dilihat pada link </t>
    </r>
    <r>
      <rPr>
        <rFont val="Calibri"/>
        <color rgb="FF1155CC"/>
        <sz val="11.0"/>
        <u/>
      </rPr>
      <t>https://drive.google.com/drive/folders/1ZhBo1I1-N4bSDS__DlBbVsgFQkY3r2Km?usp=sharing</t>
    </r>
    <r>
      <rPr>
        <rFont val="Calibri"/>
        <color rgb="FF000000"/>
        <sz val="11.0"/>
        <u/>
      </rPr>
      <t xml:space="preserve"> )</t>
    </r>
  </si>
  <si>
    <t>a. Monitoring dan evaluasi telah dilakukan secara berkala serta memberikan perbaikan dalam penerapan SPI
b. Monitoring dan evaluasi telah dilakukan secara berkala namun belum memberikan perbaikan dalam penerapan SPI
c. Monitoring dan evaluasi dilakukan belum secara berkala
d. Belum dilakukan monitoring dan evaluasi atas penerapan SPI</t>
  </si>
  <si>
    <t>a. Seluruh hasil penanganan pengaduan masyarakat telah ditindaklanjuti
b. Sebagian besar Hasil penanganan pengaduan masyarakat telah ditindaklanjuti
c. Sebagian kecil Hasil penanganan pengaduan masyarakat telah ditindaklanjuti
d.Belum ada tindak lanjut penanganan pengaduan masyarakat</t>
  </si>
  <si>
    <t>Rekapitulasi penanganan pengaduan masyarakat dari aplikasi SP4N Lapor  (Dapat berkoordinasi dengan Ibu Meta Diskominfo CP.  085247938800)</t>
  </si>
  <si>
    <t xml:space="preserve">Laporan Hasil Monev Pengaduan Masyarakat </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</si>
  <si>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</si>
  <si>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</si>
  <si>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r>
      <rPr>
        <rFont val="Calibri"/>
        <color theme="1"/>
        <sz val="11.0"/>
      </rPr>
      <t xml:space="preserve">Dokumentasi Kegiatan Sosialisasi Whistle Blowing System di lingkup OPD/ Sosialisasi Hakordia (dapat dilihat pada link </t>
    </r>
    <r>
      <rPr>
        <rFont val="Calibri"/>
        <color rgb="FF1155CC"/>
        <sz val="11.0"/>
        <u/>
      </rPr>
      <t>https://drive.google.com/drive/folders/1ZhBo1I1-N4bSDS__DlBbVsgFQkY3r2Km?usp=sharing)</t>
    </r>
  </si>
  <si>
    <t>a. Penanganan Benturan Kepentingan telah disosialiasikan ke seluruh pegawai
b. Penanganan Benturan Kepentingan telah disosialiasikan ke sebagian besar pegawai
c. Penanganan Benturan Kepentingan telah disosialiasikan ke sebagian kecil pegawai
d. Penanganan Benturan Kepentingan belum disosialiasikan</t>
  </si>
  <si>
    <r>
      <rPr>
        <rFont val="Calibri"/>
        <color rgb="FF000000"/>
        <sz val="11.0"/>
        <u/>
      </rPr>
      <t xml:space="preserve">SK Walikota ttg Pedoman Umum Penanganan Benturan kepentingan (dapat diunduh pada link </t>
    </r>
    <r>
      <rPr>
        <rFont val="Calibri"/>
        <color rgb="FF1155CC"/>
        <sz val="11.0"/>
        <u/>
      </rPr>
      <t>https://drive.google.com/drive/folders/1ZhBo1I1-N4bSDS__DlBbVsgFQkY3r2Km?usp=sharing</t>
    </r>
    <r>
      <rPr>
        <rFont val="Calibri"/>
        <color rgb="FF000000"/>
        <sz val="11.0"/>
        <u/>
      </rPr>
      <t xml:space="preserve"> , undangan, daftar hadir, dokumentasi kegiatan sosialisasi</t>
    </r>
    <r>
      <rPr>
        <rFont val="Calibri"/>
        <color theme="1"/>
        <sz val="11.0"/>
      </rPr>
      <t xml:space="preserve">/ Sosialisasi Hakordia (dapat dilihat pada link </t>
    </r>
    <r>
      <rPr>
        <rFont val="Calibri"/>
        <color rgb="FF1155CC"/>
        <sz val="11.0"/>
        <u/>
      </rPr>
      <t>https://drive.google.com/drive/folders/1ZhBo1I1-N4bSDS__DlBbVsgFQkY3r2Km?usp=sharing</t>
    </r>
    <r>
      <rPr>
        <rFont val="Calibri"/>
        <color theme="1"/>
        <sz val="11.0"/>
      </rPr>
      <t xml:space="preserve"> )</t>
    </r>
  </si>
  <si>
    <r>
      <rPr>
        <rFont val="Calibri"/>
        <color rgb="FF000000"/>
        <sz val="11.0"/>
        <u/>
      </rPr>
      <t xml:space="preserve">Laporan Penanganan benturan Kepentingan (Format dapat diunduh pada link  (dapat diunduh pada link </t>
    </r>
    <r>
      <rPr>
        <rFont val="Calibri"/>
        <color rgb="FF1155CC"/>
        <sz val="11.0"/>
        <u/>
      </rPr>
      <t>https://drive.google.com/drive/folders/1ZhBo1I1-N4bSDS__DlBbVsgFQkY3r2Km?usp=sharing</t>
    </r>
    <r>
      <rPr>
        <rFont val="Calibri"/>
        <color rgb="FF000000"/>
        <sz val="11.0"/>
        <u/>
      </rPr>
      <t xml:space="preserve"> )</t>
    </r>
  </si>
  <si>
    <t>a. Seluruh Hasil evaluasi atas Penanganan Benturan Kepentingan telah ditindaklanjuti
b. Sebagian besar Hasil evaluasi atas Penanganan Benturan Kepentingan telah ditindaklanjuti
c. Sebagian kecil Hasil evaluasi atas Penanganan Benturan Kepentingan telah ditindaklanjuti
d. Belum ada tindak lanjut atas Penanganan Benturan Kepentingan</t>
  </si>
  <si>
    <r>
      <rPr>
        <rFont val="Calibri"/>
        <color theme="1"/>
        <sz val="11.0"/>
      </rPr>
      <t xml:space="preserve">Laporan Penanganan benturan Kepentingan (Format dapat diunduh pada link  (dapat diunduh pada link </t>
    </r>
    <r>
      <rPr>
        <rFont val="Calibri"/>
        <color rgb="FF1155CC"/>
        <sz val="11.0"/>
        <u/>
      </rPr>
      <t>https://drive.google.com/drive/folders/1ZhBo1I1-N4bSDS__DlBbVsgFQkY3r2Km?usp=sharing</t>
    </r>
    <r>
      <rPr>
        <rFont val="Calibri"/>
        <color theme="1"/>
        <sz val="11.0"/>
      </rPr>
      <t xml:space="preserve"> )</t>
    </r>
  </si>
  <si>
    <t>Ya, apabila terdapat Dokumen penandatanganan pakta integritas</t>
  </si>
  <si>
    <t>SK Walikota ttg Usulan OPD ZI (Jika ada/ 14 OPD), Pakta Integritas OPD</t>
  </si>
  <si>
    <t>a. Pembangunan zona integritas dilakukan secara intensif
b. Pembangunan zona integritas dilakikan tidak secara intensif
c. Belum ada pembangunan zona integritas</t>
  </si>
  <si>
    <t>Narasi penjelasan, Dokumentasi Kegiatan Pembangunan Zona Integritas OPD (jika ada/ 14 OPD)</t>
  </si>
  <si>
    <t>a. Pembangunan zona integritas telah dimonitor dan evaluasi secara berkala
b. Pembangunan zona integritas telah dimonitor dan evaluasi tidak secara berkala
c. Pembangunan zona integritas belum di monitor dan evaluasi</t>
  </si>
  <si>
    <t>a. Terdapat penetapan Standar Pelayanan terhadap seluruh jenis pelayanan, dan sesuai asas serta komponen standar pelayanan publik yang berlaku
b. Terdapat penetapan Standar Pelayanan terhadap sebagian jenis pelayanan, dan sesuai asas serta komponen standar pelayanan publik yang berlaku
c. Terdapat penetapan Standar Pelayanan terhadap seluruh jenis pelayanan, namun tidak sesuai asas serta komponen standar pelayanan publik yang berlaku
d. Terdapat penetapan Standar Pelayanan terhadap sebagian jenis pelayanan, namun tidak sesuai asas serta komponen standar pelayanan publik yang berlaku
e. Standar Pelayanan belum ditetapkan</t>
  </si>
  <si>
    <t>Perwal/SK ttg kebijakan standar pelayanan OPD</t>
  </si>
  <si>
    <t>Perwal/SK ttg kebijakan standar pelayanan OPD, Screenshoot Standar pelayanan minimal di website</t>
  </si>
  <si>
    <t>Hasil SKM (dapat berkoordinasi dengan Ibu Dara Bag. Organisasi CP. 0819230791), Undangan Rapat reviu standar pelayanan, Notulen/Berita Acara, dokumentasi kegiatan Rapat reviu standar pelayanan</t>
  </si>
  <si>
    <t>Undangan sosialisasi/daftar hadir/ dokumentasi kegiatan pelatihan/sosialisasi pelayanan prima di OPD</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</si>
  <si>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</si>
  <si>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Screenshoot informasi pelayanan di website/ media sosial OPD</t>
  </si>
  <si>
    <r>
      <rPr>
        <rFont val="Calibri"/>
        <color theme="1"/>
        <sz val="11.0"/>
      </rPr>
      <t xml:space="preserve">Kebijakan pemberian penghargaan dan sanksi pelayanan OPD, SK Pedoman Pemberian Penghargaan Pelayanan Publik (dapat diunduh pada link </t>
    </r>
    <r>
      <rPr>
        <rFont val="Calibri"/>
        <color rgb="FF1155CC"/>
        <sz val="11.0"/>
        <u/>
      </rPr>
      <t>https://drive.google.com/drive/folders/19tOPP4iWcdLcu9E55ux4C3Uqvf5EwRI4?usp=sharing)</t>
    </r>
  </si>
  <si>
    <r>
      <rPr>
        <rFont val="Calibri"/>
        <color theme="1"/>
        <sz val="11.0"/>
      </rPr>
      <t xml:space="preserve">Kebijakan pemberian kompensasi pelayanan OPD, SK Pedoman Pemberian Penghargaan Pelayanan Publik (dapat diunduh pada link </t>
    </r>
    <r>
      <rPr>
        <rFont val="Calibri"/>
        <color rgb="FF1155CC"/>
        <sz val="11.0"/>
        <u/>
      </rPr>
      <t>https://drive.google.com/drive/folders/19tOPP4iWcdLcu9E55ux4C3Uqvf5EwRI4?usp=sharing)</t>
    </r>
  </si>
  <si>
    <t>Data sarana layanan terpadu/integrasi OPD, screenshoot aplikasi layanan</t>
  </si>
  <si>
    <t>Data dan dokumentasi Inovasi pelayanan OPD</t>
  </si>
  <si>
    <t>a. Terdapat media konsultasi dan pengaduan secara offline dan online, tersedia petugas khusus yang menangani, dan terintegrasi dengan SP4N-LAPOR!
b. Terdapat media konsultasi dan pengaduan secara offline dan online, tersedia petugas khusus yang menangani namun belum terintegrasi dengan SP4N-LAPOR!
c. Terdapat media konsultasi dan pengaduan secara offline dan online, namun belum tersedia petugas khusus yang menangani
d. Hanya terdapat media konsultasi dan pengaduan secara offline
e. Tidak terdapat media konsultasi dan pengaduan</t>
  </si>
  <si>
    <t>Dokumentasi media pengaduan dan konsultasi pelayanan OPD</t>
  </si>
  <si>
    <t>SK Unit pengelola khusus pengaduan OPD, SK pengelola SP4N Lapor</t>
  </si>
  <si>
    <t>rekapitulasi laporan aduan masyarakat dan tindak lanjut</t>
  </si>
  <si>
    <t>Hasil SKM (dapat berkoordinasi dengan Ibu Dara Bag. Organisasi CP. 0819230791)</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</si>
  <si>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</si>
  <si>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screen shoot Hasil SKM telah diunggah di medsos OPD</t>
  </si>
  <si>
    <t>Laporan Tindak Lanjut Hasil SKM</t>
  </si>
  <si>
    <t>Daftar Pelayanan yang menggunakan teknologi Informasi dan Screenshoot Layanan Online</t>
  </si>
  <si>
    <t>SK Agen Perubahan (masih di proses pada bagian hukum)</t>
  </si>
  <si>
    <r>
      <rPr>
        <rFont val="Calibri"/>
        <color theme="1"/>
        <sz val="11.0"/>
      </rPr>
      <t xml:space="preserve">Data inovasi atau perubahan yang dibuat oleh Agen Perubahan OPD (dapat di lihat pada link </t>
    </r>
    <r>
      <rPr>
        <rFont val="Calibri"/>
        <color rgb="FF1155CC"/>
        <sz val="11.0"/>
        <u/>
      </rPr>
      <t>https://drive.google.com/drive/folders/10bL4fJqP-BmYkds1eSiklW0E5pfk8HBG?usp=sharing</t>
    </r>
    <r>
      <rPr>
        <rFont val="Calibri"/>
        <color theme="1"/>
        <sz val="11.0"/>
      </rPr>
      <t xml:space="preserve"> )</t>
    </r>
  </si>
  <si>
    <t>a. Target capaian reformasi sudah ada di dokumen perencanaan unit kerja dan sebagian besar (diatas 80%) sudah tercapai
b. Target capaian reformasi sudah ada di dokumen perencanaan unit kerja dan sebagian (diatas 50%) sudah tercapai
c. Target capaian reformasi sudah ada di dokumen perencanaan unit kerja dan sebagian kecil (dibawah 50%) sudah tercapai
d. Target capaian reformasi sudah ada di dokumen perencanaan unit kerja, namun belum ada yang tercapai (masih dalam tahap pembangunan)
e. Tidak ada target capaian reformasi di dokumen perencanaan unit kerja</t>
  </si>
  <si>
    <t>RENSTRA OPD 2021-2026, RENJA RB OPD 2022, PK Kepala OPD 2022</t>
  </si>
  <si>
    <r>
      <rPr>
        <rFont val="Calibri"/>
        <color rgb="FF000000"/>
        <sz val="11.0"/>
        <u/>
      </rPr>
      <t xml:space="preserve">Perwal/SK tentang Kode Etik dan Kode Perilaku Pegawai dan dokumentasi pemasangan poster budaya kerja, Surat Edaran Core Value BerAKHLAK (Perwal dan contoh poster dapat diunduh pada link </t>
    </r>
    <r>
      <rPr>
        <rFont val="Calibri"/>
        <color rgb="FF1155CC"/>
        <sz val="11.0"/>
        <u/>
      </rPr>
      <t>https://drive.google.com/drive/folders/1YMPohQ8ea0NXmEB7mJMcaFfWtaVIeY06?usp=sharing</t>
    </r>
    <r>
      <rPr>
        <rFont val="Calibri"/>
        <color rgb="FF000000"/>
        <sz val="11.0"/>
        <u/>
      </rPr>
      <t xml:space="preserve"> )</t>
    </r>
  </si>
  <si>
    <t>Daftar kebijakan terkait pelayanan dan perizinan yang baru terbit dan contoh kebijakannya</t>
  </si>
  <si>
    <t>Daftar kebijakan terkait pelayanan dan perizinan yang baru terbit memuat unsur kenudahan dan efesiensi dan contoh kebijakannya</t>
  </si>
  <si>
    <t>a. Sudah ada usulan perubahan organisasi sesuai dengan proses bisnis,  dengan mempertimbangkan kinerja utama yang dihasilkan
b. Sudah ada usulan perubahan organisasi namun belum mengacu pada proses bisnis/kinerja utama yang dihasilkan
c. Belum ada usulan</t>
  </si>
  <si>
    <t>Sudah ada usulan perubahan organisasi sesuai dengan proses bisnis dengan mempertimbangkan kinerja utama yang dihasilkan. Namun perubahan organisasi dari hasil penyederhaan struktur organisasi masih dalam proses di bagian hukum dan Peta Proses Bisnis sedang dalam proses penyusunan pada level 0 sampai level 2 (SILAHKAN PILIH JAWABAN A)</t>
  </si>
  <si>
    <t>Peta Proses Bisnis OPD 2016-2021(jika ada/ Contoh Peta Probis dapat diunduh pada link https://drive.google.com/drive/folders/1_W6lX5RvkKIdQ98JT3HO0p77wmey0J7g?usp=sharing ), Perwal uraian tugas OPD</t>
  </si>
  <si>
    <t>Peta Proses Bisnis sedang dalam proses penyusunan pada level 0 sampai level 2 menyesuaikan dengan adanya penyederhanaan jabatan  (SILAHKAN PILIH JAWABAN A)</t>
  </si>
  <si>
    <r>
      <rPr>
        <rFont val="Calibri"/>
        <color rgb="FF000000"/>
        <sz val="11.0"/>
        <u/>
      </rPr>
      <t xml:space="preserve">Peta Proses Bisnis OPD 2016-2021 (jika ada), Hasil Identifikasi Penyederhanaan Struktur Organisasi Perangkat Daerah, Surat Rekom Penyetaraan Jabatan (Contoh Peta Probis dan hasil identifikasi dapat diunduh pada link </t>
    </r>
    <r>
      <rPr>
        <rFont val="Calibri"/>
        <color rgb="FF1155CC"/>
        <sz val="11.0"/>
        <u/>
      </rPr>
      <t>https://drive.google.com/drive/folders/1YukclX0SIUhHmaKZW3bulOsvPNVDd8n0?usp=sharing</t>
    </r>
    <r>
      <rPr>
        <rFont val="Calibri"/>
        <color rgb="FF000000"/>
        <sz val="11.0"/>
        <u/>
      </rPr>
      <t xml:space="preserve"> )</t>
    </r>
  </si>
  <si>
    <t>a. Implementasi SPBE telah terintegrasi dan mampu mendorong pelaksanaan pelayanan internal unit kerja yang lebih cepat dan efisien 
b. Implementasi SPBE telah mampu mendorong pelaksanaan pelayanan internal unit kerja yang lebih cepat dan efisien, namun belum terintegrasi (parsial)
c. Implementasi SPBE belum mendorong pelaksanaan pelayanan internal unit kerja yang lebih cepat dan efisien</t>
  </si>
  <si>
    <t>a. Kriteria huruf b telah terpenuhi dan penerapan atau penggunaan dari manfaat/dampak dari transformasi digital pada bidang proses bisnis utama bagi unit kerja telah dilakukan validasi dan evaluasi serta ditindaklanjuti secara berkelanjutan.
b. Kriteria huruf c telah terpenuhi dan manfaat/dampak dari transformasi digital pada bidang proses bisnis utama telah diterapkan/digunakan oleh unit kerja sesuai dengan sasaran dan target manfaat/dampak.
c. Kriteria huruf d telah terpenuhi dan manfaat/dampak dari transformasi digital pada bidang proses bisnis utama telah mampu direalisasikan pada unit kerja sesuai dengan sasaran dan target manfaat/dampak.
d. Kriteria huruf e telah terpenuhi dan kapabilitas prakiraan dan pelacakan terhadap sasaran dan target manfaat/dampak dari transformasi digital pada bidang proses bisnis utama.
e. Sasaran dan target manfaat/dampak dari transformasi digital pada bidang proses bisnis utama telah direncanakan, didefinisikan, dan ditetapkan.</t>
  </si>
  <si>
    <t>narasi penjelasan</t>
  </si>
  <si>
    <t>a. Kriteria huruf b telah terpenuhi dan penerapan atau penggunaan dari manfaat/dampak dari transformasi digital pada bidang administrasi pemerintahan bagi unit kerja telah dilakukan validasi dan evaluasi serta ditindaklanjuti secara berkelanjutan.
b. Kriteria huruf c telah terpenuhi dan manfaat/dampak dari transformasi digital pada bidang administrasi pemerintahan telah diterapkan/digunakan oleh unit kerja sesuai dengan sasaran dan target manfaat/dampak.
c. Kriteria huruf d telah terpenuhi dan manfaat/dampak dari transformasi digital pada bidang administrasi pemerintahan telah mampu direalisasikan pada unit kerja sesuai dengan sasaran dan target manfaat/dampak.
d. Kriteria huruf e telah terpenuhi dan kapabilitas prakiraan dan pelacakan terhadap sasaran dan target manfaat/dampak dari transformasi digital pada bidang administrasi pemerintahan.
e. Sasaran dan target manfaat/dampak dari transformasi digital pada bidang administrasi pemerintahan telah direncanakan, didefinisikan, dan ditetapkan.</t>
  </si>
  <si>
    <t>a. Kriteria huruf b telah terpenuhi dan penerapan atau penggunaan dari manfaat/dampak dari transformasi digital pada bidang pelayanan publik bagi unit kerja telah dilakukan validasi dan evaluasi serta ditindaklanjuti secara berkelanjutan.
b. Kriteria huruf c telah terpenuhi dan manfaat/dampak dari transformasi digital pada bidang pelayanan publik telah diterapkan/digunakan oleh unit kerja sesuai dengan sasaran dan target manfaat/dampak.
c. Kriteria huruf d telah terpenuhi dan manfaat/dampak dari transformasi digital pada bidang pelayanan publik telah mampu direalisasikan pada unit kerja sesuai dengan sasaran dan target manfaat/dampak.
d. Kriteria huruf e telah terpenuhi dan kapabilitas prakiraan dan pelacakan terhadap sasaran dan target manfaat/dampak dari transformasi digital pada bidang pelayanan publik.
e. Sasaran dan target manfaat/dampak dari transformasi digital pada bidang pelayanan publik telah direncanakan, didefinisikan, dan ditetapkan.</t>
  </si>
  <si>
    <r>
      <rPr>
        <rFont val="Calibri"/>
        <color rgb="FF000000"/>
        <sz val="11.0"/>
        <u/>
      </rPr>
      <t xml:space="preserve">PK 2021, Pengukuran Kinerja (Kurkin) 2021,  SKP 2021 seluruh pegawai di OPD (jika pegawai banyak dapat bisa dibuatkan rekap nya saja terdapat penilaian kinerja by name) (Form Rekap dapat diunduh pada link </t>
    </r>
    <r>
      <rPr>
        <rFont val="Calibri"/>
        <color rgb="FF1155CC"/>
        <sz val="11.0"/>
        <u/>
      </rPr>
      <t>https://drive.google.com/drive/folders/15qPx2JtTrLmznHUm3v7w-hONZjv76h6q?usp=sharing</t>
    </r>
    <r>
      <rPr>
        <rFont val="Calibri"/>
        <color rgb="FF000000"/>
        <sz val="11.0"/>
        <u/>
      </rPr>
      <t xml:space="preserve"> </t>
    </r>
  </si>
  <si>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</si>
  <si>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</si>
  <si>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</si>
  <si>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(SILAHKAN PILIHAN JAWABAN A)</t>
  </si>
  <si>
    <t xml:space="preserve">Sampel Screenshoot pada aplikasi SIMPEG pada fitur uji kompetensi </t>
  </si>
  <si>
    <t>Data pelanggaran displin pegawai OPD 2021 (misal Rekapitulasi Potongan Displin)</t>
  </si>
  <si>
    <t>DPA OPD 2021</t>
  </si>
  <si>
    <t>Laporan Evaluasi RENJA TW 1 - 4/ Pengukuran Kinerja TW 1 - 4</t>
  </si>
  <si>
    <t>PK/ LAKIP OPD 2021</t>
  </si>
  <si>
    <t>LAKIP OPD 2021</t>
  </si>
  <si>
    <t>DPA OPD 2021/  Laporan evaluasi renja TW 1 - 3</t>
  </si>
  <si>
    <t>DPPA OPD 2021/  Laporan evaluasi renja TW 1 - 4</t>
  </si>
  <si>
    <t>a. Aplikasi yang terintegrasi telah dimanfaatkan sebagai alat monitoring kinerja sehingga menghasilkan efektivitas dan efisiensi penganggaran
b. Aplikais yang terintegrasi telah dimanfaatkan sebagai alat monitoring kinerja namun belum menunjukkan efektivitas dan efisiensi penganggaran
c. Aplikasi belum terintegrasi namun sudah dimanfaatkan untuk monitoring kinerja
d. Aplikasi belum digunakan untuk pemanfaatan monitoring kinerja</t>
  </si>
  <si>
    <t>Screenshoot aplikasi esakip OPD</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</si>
  <si>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</si>
  <si>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</si>
  <si>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</si>
  <si>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r>
      <rPr>
        <rFont val="Calibri"/>
        <color rgb="FF000000"/>
        <sz val="11.0"/>
        <u/>
      </rPr>
      <t xml:space="preserve">Perwal TKD dapat diunduh pada link </t>
    </r>
    <r>
      <rPr>
        <rFont val="Calibri"/>
        <color rgb="FF1155CC"/>
        <sz val="11.0"/>
        <u/>
      </rPr>
      <t>https://drive.google.com/drive/folders/1IfL5JH1fmGGBeBR6LQOfz39hs470nvCb?usp=sharing</t>
    </r>
    <r>
      <rPr>
        <rFont val="Calibri"/>
        <color rgb="FF000000"/>
        <sz val="11.0"/>
        <u/>
      </rPr>
      <t xml:space="preserve"> , SK Pemberian reward dan punishment OPD (jika ada)</t>
    </r>
  </si>
  <si>
    <t>Cascading kinerja/Pohon kinerja/ Peta Strategis 2021</t>
  </si>
  <si>
    <r>
      <rPr>
        <rFont val="Calibri"/>
        <color rgb="FF000000"/>
        <sz val="11.0"/>
        <u/>
      </rPr>
      <t xml:space="preserve">Screenshot rekapitulasi laporan LHKPN, Rekap/ Lapor LHKPN OPD (dapat diunduh pada link  </t>
    </r>
    <r>
      <rPr>
        <rFont val="Calibri"/>
        <color rgb="FF1155CC"/>
        <sz val="11.0"/>
        <u/>
      </rPr>
      <t>https://drive.google.com/drive/folders/1rm5tuCwrlkxzOcBW8Q3jQn75J8_BKj9w?usp=sharing</t>
    </r>
    <r>
      <rPr>
        <rFont val="Calibri"/>
        <color rgb="FF000000"/>
        <sz val="11.0"/>
        <u/>
      </rPr>
      <t xml:space="preserve"> )</t>
    </r>
  </si>
  <si>
    <r>
      <rPr>
        <rFont val="Calibri"/>
        <color theme="1"/>
        <sz val="11.0"/>
      </rPr>
      <t xml:space="preserve">Screenshot rekapitulasi laporan LHKASN/ Rekap Lapor LHKASN OPD  (dapat diunduh pada link  </t>
    </r>
    <r>
      <rPr>
        <rFont val="Calibri"/>
        <color rgb="FF1155CC"/>
        <sz val="11.0"/>
        <u/>
      </rPr>
      <t>https://drive.google.com/drive/folders/1rm5tuCwrlkxzOcBW8Q3jQn75J8_BKj9w?usp=sharing</t>
    </r>
    <r>
      <rPr>
        <rFont val="Calibri"/>
        <color theme="1"/>
        <sz val="11.0"/>
      </rPr>
      <t xml:space="preserve"> ) atau Koordinasi dgn Ibu Ahdini Inspektorat untuk dapat terupdate dan per nama CP. 082125119098</t>
    </r>
  </si>
  <si>
    <t>a. Upaya dan/atau inovasi yang dilakukan telah mendorong perbaikan seluruh pelayanan publik yang prima (lebih Cepat dan mudah)
b. Upaya dan/atau inovasi yang dilakukan belum seluruhnya memberikan dampak pada perbaikan pelayanan public yang prima (Cepat dan mudah)
c. Upaya dan/atau inovasi yang dilakukan belum sesuai kebutuhan
d. Belum ada inovasi</t>
  </si>
  <si>
    <t>Data inovasi yang mendorong perbaikan pelayanan publik OPD, dokumentasi inovasi</t>
  </si>
  <si>
    <t>Data inovasi perizinan/pelayanan yang dipermudah</t>
  </si>
  <si>
    <t>a. Pengaduan pelayanan  dan konsultasi telah direspon dengan cepat melalui berbagai kanal/media
b. Pengaduan pelayanan dan konsultasi telah direspon dengan cepat melalui kanal/media yang terbatas
c. Pengaduan pelayanan dan konsultasi direspon lambat melalui berbagai kanal/media
d. Pengaduan pelayanan dan konsultasi direspon lambat dan kanal/media terbatas</t>
  </si>
  <si>
    <t>Data aduan melalui layanan medsos dan Data aduan melalui medsos  yang telah direspon</t>
  </si>
  <si>
    <t>Evidence/Bukti/Dokumen</t>
  </si>
  <si>
    <t>LINK EVIDENCE</t>
  </si>
  <si>
    <t>Tim Reformasi Birokrasi Bappeda Litbang Kota Balikpapan telah dibentuk berdasarkan SK Kepala Badan Nomor 188.4.46/703/Bappedalitbang tentang Tim Reformasi Birokrasi Bappeda Litbang Kota Balikpapan</t>
  </si>
  <si>
    <t>SK Tim RB Bappeda Litbang Kota Balikpapan</t>
  </si>
  <si>
    <t>https://drive.google.com/drive/folders/1hYwV3WbWSaVeUpj8o-ZXVkxnv-N1Nsyd</t>
  </si>
  <si>
    <t>Seluruh tugas telah dilaksanakan oleh Tim Reformasi Birokrasi Bappeda Litbang Kota Balikpapan sesuai dengan rencana kerja yang telah ditetapkan dengan SK Kepala Badan Nomor 188.4.46/703/Bappedalitbang tentang Tim Reformasi Birokrasi Bappeda Litbang Kota Balikpapan</t>
  </si>
  <si>
    <t>Undangan Rapat Sosialisasi PMPRB dan Foto, SK Renja RB</t>
  </si>
  <si>
    <t>Telah dilakukan monitoring dan evaluasi terhadap rencana aksi pelaksanaan Reformasi Birokrasi pada tahun 2021. Sedangkan untuk Renja RB baru disusun tahun 2022,</t>
  </si>
  <si>
    <t>Laporan Rencana Aksi RB Tahun 2021</t>
  </si>
  <si>
    <t>Rencana Kerja Reformasi Birokrasi telah disusun dan diformalkan berdasarkan SK Kepala Bappeda Litbang Kota Balikpapan Nomor 188.4.46/773/Bappedalitbang tanggal 09 Mei 2022 tentang Rencana Kerja Pelaksanaan Reformasi Birokrasi Bappeda Litbang Kota Balikpapan</t>
  </si>
  <si>
    <t xml:space="preserve">Dokumen Renja RB Bappeda Litbang </t>
  </si>
  <si>
    <t>https://drive.google.com/drive/folders/1hWkz-7CuS9p8yP0Y_zDIJEXS8aTL_rNn</t>
  </si>
  <si>
    <t>Seluruh pegawai Bappeda Litbang Kota Balikpapan telah mendapatkan sosialisasi dan internalisasi terkait Reformasi Birokrasi</t>
  </si>
  <si>
    <t>Undangan Rapat Sosialisasi RB dan Foto</t>
  </si>
  <si>
    <t>Telah disusun dokumen Renja RB Bappeda Litbang kota Balikpapan dengan menyesuaikan road map 2016-2021, menyajikan prioritas perbaikan, target waktu dan penanggung jawab. Rencana Kerja Reformasi Birokrasi telah disusun dan diformalkan berdasarkan SK Kepala Bappeda Litbang Kota Balikpapan Nomor 188.4.46/773/Bappedalitbang tanggal 09 Mei 2022 tentang Rencana Kerja Pelaksanaan Reformasi Birokrasi Bappeda Litbang Kota Balikpapan</t>
  </si>
  <si>
    <t>Dokumen Renja RB Bappeda Litbang, Road map 2016-2021</t>
  </si>
  <si>
    <t>Sesuai SK Tim Reformasi Birokrasi Bappeda Litbang Kota Balikpapan Nomor 188.4.46/703/Bappedalitbang tentang Tim Reformasi Birokrasi Bappeda Litbang Kota Balikpapan, Asessor PMPRB di Bappeda Litbang diampu oleh Jabatan Sekretaris 9pejabat struktural lapis kedua)</t>
  </si>
  <si>
    <t xml:space="preserve">SK Tim Reformasi Birokrasi OPD, Pelatihan Penguatan Asesor (Undangan,Notulen, Daftar Hadir, Dokumentasi) 
</t>
  </si>
  <si>
    <t>https://drive.google.com/drive/folders/1hVCGFP-IngXtnTJoosJi63yhf3SaE86Z</t>
  </si>
  <si>
    <t>Konsensus para assesor di lingkungan Bappeda Litbang Kota Balikpapan  terhadap hasil PMPRB 2021 dinyatakan dalam Berita Acara Hasil Penilaian Mandiri Pelaksanaan Reformasi Birokrasi Bappeda Litbang Kota Balikappan Tahun 2021, Nomor 050/813/Bappeda Litbang Tanggal 8 Juni 2022.</t>
  </si>
  <si>
    <t>Berita Acara Hasil PMPRB Bappeda Litbang</t>
  </si>
  <si>
    <t>Rencana aksi tindak lanjut menjadi lampiran pada dokumen Renja  PMPRB Bappeda Litbnag Kota Balikpapan. Pelaksanaan RB dikomunikasikan melalui rapat-rapat internal Bappeda Litbang</t>
  </si>
  <si>
    <t>Rencana aksi tindak lanjut (RATL) Pelaksanaan RB OPD, Rapat RB (Undangan/Notulen/Daftar Hadir)</t>
  </si>
  <si>
    <t>Seluruh Renja telah dilakukan monitoring dan evaluasi, serta hasill evaluasi telah di tindaklanjuti oleh masing-masing penanggung jawab tiap area</t>
  </si>
  <si>
    <t xml:space="preserve">Pimpinan Bappeda Litbang terlaibat secar aktif dalam pelaksanaan RB.  Komunikasi terkait pelaksanaan RB dilaksanakan melaui sosialisasi dan rapat-rapat internal di Bappeda Litbang </t>
  </si>
  <si>
    <t>Rapat Internal Bappeda Litbang (Undangan/Notulen/Daftar Hadir/Dokumentasi Kegiatan), Sceen Shot WA Group terkait PMPRB</t>
  </si>
  <si>
    <t>https://drive.google.com/drive/folders/1hKUAha45OYyntrMqwHmEsgqBCdwDE5cY</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</si>
  <si>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</si>
  <si>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</si>
  <si>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Sudah terdapat Agen Perubahan yang dibentuk secara formal melalui SK Wali Kota Balikpapan Nomor 188.45-227/2022 tanggal 30 Mei 2022 Tanteng Perubahan Atas Keputusan Wali Kota Nomor 188.45-229/2021 tentang Role mldel dan Agen Perubahan Pemerintah Kota Balikpapan</t>
  </si>
  <si>
    <t xml:space="preserve">SK Agen Perubahan </t>
  </si>
  <si>
    <t xml:space="preserve">Telah dilakukan identifikasi mengenai kebijakan di Bappeda Litbang </t>
  </si>
  <si>
    <t>Daftar Identifikasi Kebijakan di Bappeda lItbang  yang dilakukan revisi</t>
  </si>
  <si>
    <t>https://drive.google.com/drive/folders/1h_yW7jTG_7qF5jW7NYK5em6uqVa7w9MZ</t>
  </si>
  <si>
    <t>a. Revisi atas kebijakan yang tidak harmonis/tidak sinkron/bersifat menghambat telah selesai dilakukan, atau tidak ditemukan adanya kebijakan yang tidak harmonis
b. Upaya revisi atas kebijakan yang tidak harmonis/tidak sinkron/bersifat menghambat telah dilakukan, namun belum selesai
c. Belum dilakukan upaya revisi atas kebijakann yang tidak harmonis/tidak sinkron/ bersifat menghambat</t>
  </si>
  <si>
    <t>Telah dilakukan revisi atas kebiajkan di Bappeda Litbang</t>
  </si>
  <si>
    <t>Daftar Identifikasi Kebijakan di Bappeda Litbang  yang dilakukan revisi, Contoh kebijakan di revisi</t>
  </si>
  <si>
    <t>Bappeda telah melakukan rapat terkait perubahan SOTK dengan bagian Organisasi, namun untuk Perwali masih proses di bagian Hukum</t>
  </si>
  <si>
    <t>BA Pembahasan Urtu di Bappeda Litbang, Undangan Rapat pembahasan Urtu dan Daftar Hadir</t>
  </si>
  <si>
    <t>https://drive.google.com/drive/folders/1hs9wpWBMqvOKx0NgG8_xX1SMSrHeJ4Rz</t>
  </si>
  <si>
    <t>Hasil evaluasi telah ditindaklanjuti dengan perubahan atas struktur organisasi, uraian tugas dan fungsi Bappeda Litbang Kota Balikpapan pada Perwal Nomor 47 Tahun 2016 setelah mendapat persetujuan penyederhanaan struktur organisasi dan penyetaraan jabatan dari Kementerian Pendayagunaan Aparatur Negara dan Reformasi Birokrasi. Namun saat ini Perwal tersebut masih diproses di Bagian Hukum Sekretariat Daerah Kota Balikpapan.</t>
  </si>
  <si>
    <t xml:space="preserve">Berita Acara Pelaksanaan Identifikasi Penyederhanaan Struktur Organisasi Pemerintah Kota Balikapapan, Hasil Identifikasi Penyederhanaan Struktur Organisasi Perangkat Daerah </t>
  </si>
  <si>
    <t>https://drive.google.com/drive/folders/1hd7aySv-T1TSb-HxcMzNatvQzz5jjpYz</t>
  </si>
  <si>
    <t>Pejabat Struktural/ eselon IV dilingkungan Bappeda Litbang Kota Balikpapan telah disetarakan menjadi jabatan fungsional sesuai dengan rekomendasi dari Kementerian Pendayagunaan Aparatur Negara dan Reformasi Birokrasi pada tanggal 31 Desember 2021.</t>
  </si>
  <si>
    <t xml:space="preserve">Berita Acara Pelaksanaan Identifikasi Penyederhanaan Struktur Organisasi Pemerintah Kota Balikapapan, Hasil Identifikasi Penyederhanaan Struktur Organisasi Perangkat Daerah, Surat Rekom Penyetaraan Jabatan, SK Pelantikan 31 Desember 2021 </t>
  </si>
  <si>
    <t>Penyusunan peta proses bisnis Bappeda Litbang  telah disusun sesuai dengan Peraturan Menteri PANRB Nomor 19 tahun 2018 tentang Penyusunan Peta Proses Bisnis intansi Pemerintah. Namun peta proses bisnis tersebut masih mengacu pada RPJMD Kota Balikpapan tahun 2016-2021 dan belum disesuaikan dengan RPJMD Kota Balikpapan 2021-2026. Hal tersebut karena Peta Proses Bisnis yang sesuai RPJMD Kota Balikpapan 2021-2026  sedang dalam proses penyusunan pada level 0 sampai level 2</t>
  </si>
  <si>
    <t xml:space="preserve">Peta Proses Bisnis OPD, Dokumentasi Rapat Penyusunan Probis Level 0-2 </t>
  </si>
  <si>
    <t>https://drive.google.com/drive/folders/1hC_aigEqCR36SFQDBKRUNcIba_rDVXO1</t>
  </si>
  <si>
    <t>Penyusunan peta proses bisnis disusun sesuai dengan tugas dan fungsi Bappeda Litbang Kota Balikpapan. Namun peta proses bisnis tersebut masih mengacu pada RPJMD Kota Balikpapan tahun 2016-2021 serta masih mengacu pada Peraturan Wali Kota Balikpapan Nomor 47 Tahun 2016 tentang Susunan Organisasi, Uraian Tugas Dan Fungsi Bappeda Litbang dan belum disesuaikan dengan RPJMD Kota Balikpapan 2021-2026 juga SOTK hasil penyederhaan struktur organisasi. Hal tersebut karena Peta Proses Bisnis yang sesuai RPJMD Kota Balikpapan 2021-2026  sedang dalam proses penyusunan pada level 0 sampai level 2</t>
  </si>
  <si>
    <t xml:space="preserve">Peta Proses Bisnis OPD, Perwal Uraian tugas OPD </t>
  </si>
  <si>
    <t>Tahun 2021 penyusunan peta proses bisnis telah disusun sesuai dengan RENSTRA 2016-2021 dan RENJA 2021 Bappeda Litbang Kota Balikpapan. Namun untuk tahun 2022 peta proses bisnis Bappeda Litbang masih dilakukan penyusunan setelah peta proses bisnis level 0 dan level 2 disusun.</t>
  </si>
  <si>
    <t xml:space="preserve">Peta Proses Bisnis OPD, Renstra OPD 2016-2021 dan 2022-2026, Renja OPD 2021 dan 2022 </t>
  </si>
  <si>
    <t>Setiap jenjang organisasi dilingkungan Bappeda Litbang Kota Balikpapan telah memiliki peta proses bisnis yang selaras dengan kinerja</t>
  </si>
  <si>
    <t xml:space="preserve">Peta Proses Bisnis OPD, PK OPD 2021 dan PK 2022 </t>
  </si>
  <si>
    <t>Setiap proses bisnis di Bappeda Litbang telah dijabarkan dalam SOP yang telah ditepakan melalui SK Kepala Bappeda Litbang Kota Balikpapan</t>
  </si>
  <si>
    <t>Peta Proses Bisnis OPD, SOP OPD</t>
  </si>
  <si>
    <t>Telah dilakukan penjabaran seluruh peta lintas fungsi ke dalam SOP di Bappeda Litbang kota Balikpapan</t>
  </si>
  <si>
    <t>Seluruh SOP di Bappeda Litbang kota Balikpapan telah diimplementasikan</t>
  </si>
  <si>
    <t>SOP OPD</t>
  </si>
  <si>
    <t>Sudah dilakukan evaluasi tetapi belum menganalisisi efisiensi dan efentivitas peta proses bisnis dan SOP, karena Peta Proses Bisnis yang sesuai RPJMD Kota Balikpapan 2021-2026  sedang dalam proses penyusunan pada level 0 sampai level 2</t>
  </si>
  <si>
    <t>Belum dilakukan evaluasi karena Peta Proses Bisnis yang sesuai RPJMD Kota Balikpapan 2021-2026  sedang dalam proses penyusunan pada level 0 sampai level 2</t>
  </si>
  <si>
    <t>Telah ditetapkan SK Kepala Bappeda Litbang Kota Balikpapan Nomor  188.4.46/161/ Bappeda Litbang tentang  Pejabat pengelola Layanan Informasi dan Dokuemntasi di Bappeda Litbang Kota Balikpapan</t>
  </si>
  <si>
    <t>SK PPID OPD</t>
  </si>
  <si>
    <t>https://drive.google.com/drive/folders/1hJUd4KbsVX1a98S6pQoBdsUwhP4BizqM</t>
  </si>
  <si>
    <t>TERDAPAT HASIL KEGIATAN MONITORING DAN EVALUASI PELAYANAN INFORMASI
PUBLIK TAHAP II DI BADAN PERENCANAAN PEMBANGUNAN DAERAH
PENELITIAN DAN PENGEMBANGAN KOTA BALIKPAPAN TAHUN 2021</t>
  </si>
  <si>
    <t>Hasil Monev PPID OPD</t>
  </si>
  <si>
    <t>Telah dilakukan perhitungan kebutuhan pegawai di Bappeda Litbang kota Balikpapan</t>
  </si>
  <si>
    <t xml:space="preserve">Peta Jabatan OPD </t>
  </si>
  <si>
    <t>https://drive.google.com/drive/folders/1h5wFMq-WUT-hEYsnY4YbPIGcFcYNVbUc</t>
  </si>
  <si>
    <t>Telah dilakukan analisis jabatan dan beban kerja di bappeda Litbang Kota Balikpapan</t>
  </si>
  <si>
    <t xml:space="preserve">Screenshoot Aplikasi sianjab </t>
  </si>
  <si>
    <t>Telah dilakukan analisis jabatan dan analisis beban kerja telah sesuai kebutuhan unit kerja yang selaras dengan kinerja utama di bappeda Litbang Kota Balikapapan</t>
  </si>
  <si>
    <t>Telah dilakukan identifikasi kebutuhan pengembangan komptensi di Bappeda Litbang Kota Balikpapan</t>
  </si>
  <si>
    <t xml:space="preserve">Rekap usulan kebutuhan pengembangan kompetensi 2021 dari OPD </t>
  </si>
  <si>
    <t>https://drive.google.com/drive/folders/1jTLAul8WO8aoJ_c2VA0M_qaEJnEtT9dD</t>
  </si>
  <si>
    <t>Telah dilakukan pengembangan kompetensi kepada pegawai di Bappeda Litbang kota Balikpapan</t>
  </si>
  <si>
    <t>Dokumentasi/Sertifikat pengembangan kompetensi Pegawai Bappeda Litbang Kota Balikpapan</t>
  </si>
  <si>
    <t>Telah dilakukan penerapan penetapan kinerja individu seluruh pegawai di Bappeda Litbang Kota Balikpapan</t>
  </si>
  <si>
    <t xml:space="preserve">SK IKI 2021, Perjanjian Kinerja OPD 2021, SKP 2021 seluruh pegawai di OPD </t>
  </si>
  <si>
    <t>https://drive.google.com/drive/folders/1j1qofAXIJjVYwVVPIcqdzOdCl414kvP-</t>
  </si>
  <si>
    <t>Telah dilakukan penilaian kinerja individu terkait dengan kinerja di Bappeda Litbang Kota Balikpapan</t>
  </si>
  <si>
    <t>Telah dilakukan penyesuaian antara kinera individu dengan indikator kinerja atasanya di Bappeda Litbang Kota Balikpapan</t>
  </si>
  <si>
    <t>Telah dilakukan pengukuran kinerja individu secra berkala di Bappeda Litbang kota Balikpapan</t>
  </si>
  <si>
    <t xml:space="preserve">Pengukuran Kinerja (Kurkin),  SKP 2021 seluruh pegawai di OPD </t>
  </si>
  <si>
    <t>Telah dilakukan monitoring dan evaluasi atas pencapaian kinerja tiap pegawai di bappeda Litbang Kota Balikpapan</t>
  </si>
  <si>
    <t xml:space="preserve">Monev IKU, Pengukuran Kinerja (Kurkin) , SKP 2021 seluruh pegawai di OPD </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</si>
  <si>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</si>
  <si>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Hasil penilaian kinerja individu telah dijadikan dasar pengabangan karir pegawai di Bappeda Litbang Kota Balikpapan</t>
  </si>
  <si>
    <t>Perwal 4 Tahun 2019</t>
  </si>
  <si>
    <t>Aturan disiplin/kode etik/kode perilaku di Bappeda Litbang telah ditetapkan dan diimplementasikan</t>
  </si>
  <si>
    <t>Perwal Kode Etik No 25 Tahun 2020, SK Wali Kota Majelis Kode Etik 188.45/269/2021,  pemberian surat teguran, Laporan Pemotongan Keterlambatan Pegawai, SPK bagi Non PNS</t>
  </si>
  <si>
    <t>https://drive.google.com/drive/folders/1j-iD8pHXHP7Gcy_5tmrtxBAmR92Pp5T8</t>
  </si>
  <si>
    <t>Telah dilakukan monev secara berkala terkait kedisiplinan pegawai melalui rapat internal di Bappeda Litbang kota Balikpapan</t>
  </si>
  <si>
    <t>Rekap Daftar Presensi OPD, Pemotongan tunjangan yang terlambat hadir kerja OPD, Undangan Rapat Kepegawaian dan foto kegiatan yang dilaksanakan OPD, Notulen Rapat Terkait Peningkatan Disiplin Internal Pegawai di OPD</t>
  </si>
  <si>
    <t xml:space="preserve">Standar kompetensi Jabatan (SKJ) telah diimplementasikan sesuai dengan kebutuhan unit kerja. Implementasi SKJ pada JPT Pratama, untuk jabatan yang lainnya masih dilakukan penyusunan oleh Bagian Organisasi  </t>
  </si>
  <si>
    <t>Keputusan Wali Kota Balikpapan Nomor 188.45-81/2021 tentang Standar Kompetensi Jabatan Pimpinan Tinggi, Draf SKJ Jabatan Administrator dan Jabatan Pengawas</t>
  </si>
  <si>
    <t>https://drive.google.com/drive/folders/1mK-LbuDHGSJYanOhvO_X3HYRnwNT3DbJ</t>
  </si>
  <si>
    <t xml:space="preserve">Evaluasi jabatan telah dilaksanakan pada seluruh jabatan berdasarkan SKJ dalam bentuk analisa kesenjangan. Analisa kesenjangan tersebut digunakan sebagai dasar untuk pengembangan SDM </t>
  </si>
  <si>
    <t>Analis Kesenjangan Bappeda Litbang</t>
  </si>
  <si>
    <t>Setiap pegawai memiliki akun SIMPEG sehingga dapat mengakses secara mandiri</t>
  </si>
  <si>
    <t xml:space="preserve"> SK Wali Kota Operator ttg PDM, Contoh Screenshoot SIMPEG</t>
  </si>
  <si>
    <t>https://drive.google.com/drive/folders/1izC53FJgIhNb1tPdzDVOErKNh0RiceiR</t>
  </si>
  <si>
    <t>Pimpinan Bappeda Litbang terlibat secara aktive dalam penyusunan Renstra Bappeda Litbang kota Balikpapan 2021-2026. Tim penyusun Renstra di tetapkan berdasarkan SK Kepala Bappeda Litbang Nomor  188.45-190/2021 tentang Tim Penyusun Rentra Bappeda Litbang 2021-2026</t>
  </si>
  <si>
    <t>Hasil Kesepakatan Forum Perangkat Daerah dalam penyusunan Renstra Bappeda Litbang 2021-2026,  SK penyusun Renstra 2021-2026</t>
  </si>
  <si>
    <t>https://drive.google.com/drive/folders/1iwLhzPhWZbOoslU_Cxe38usg1-OljhVR</t>
  </si>
  <si>
    <t>Pimpinan Bappeda Litbang terlibat secara langsung pada penyusunan Renstra Bappeda Litbang 2021-2026</t>
  </si>
  <si>
    <t xml:space="preserve">Pimpinan Bappeda Litbang melakukan pemantauan dan evaluasi terhadap pencapaian target untuk semua indikator dari tingkat sasaran, program, kegiatan dan sub kegiatan </t>
  </si>
  <si>
    <t>Capaian target untuk semua indikator dari tingkat sasaran, program, kegiatan dan sub kegiatan Bappeda Litbang dapat tercapai</t>
  </si>
  <si>
    <t>Pimpinan Bappeda Litbang memahami kinerja yang tertuang dalam Perjanjian Kinerja dan Indikator Kinerja Individu setiap tahunnya</t>
  </si>
  <si>
    <t>PK OPD Tahun 2021 dan 2022</t>
  </si>
  <si>
    <t>Pimpinan Bappeda Litbang melakukan pemantauan secara berkala terhadap rencana aksi serta melakukan tindak lanjut terhdap hasil pemantauan tersebut</t>
  </si>
  <si>
    <t>Rencana Aksi OPD Tahun 2021 dan 2022, Kurkin 2021, Laporan evaluasi renja TW 1-4 Tahun 2021,  Laporan evaluasi renja TW 1 Tahun 2022</t>
  </si>
  <si>
    <t>Telah diupayakan peningkatan kapasitas SDM yang menangani akuntabilitas kinerja di Bappeda Litbang melalui sosialisasi E-Sakip</t>
  </si>
  <si>
    <t>Dokumentasi kegiatan Sosialisasi Pengisian Aplikasi esakip , Screenshoot mengikuti kegiatan bimtek/sosialisasi SAKIP</t>
  </si>
  <si>
    <t>https://drive.google.com/drive/folders/1iy0y1ZcyuwgBtNSVchrNhJMQRmQAh9fj</t>
  </si>
  <si>
    <t xml:space="preserve">Tekah dilakukan pemutakhiran data kinerja secara berkala di bappeda Litbang </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</si>
  <si>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</si>
  <si>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</si>
  <si>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Public campaign telah dilaksanakan melalui pemasangan banner, dan sosialisasi internal. selain itu juga mengikuti kegiatan yang diselnggarakan oleh Inspektorat Kota Balikpapan</t>
  </si>
  <si>
    <t>Banner, Foto-foto, poster dan Imbauan tentang public campaign/ Sosialisasi</t>
  </si>
  <si>
    <t>https://drive.google.com/drive/folders/1is2M0hi3rO7wNQjd9aUItB7iwW5f-Xui</t>
  </si>
  <si>
    <t>Bappeda litbang telah melaporkan secar aberkala tentang praktek gratifikasi</t>
  </si>
  <si>
    <t>SK Unit Pengendalian Gratifikasi OPD, Laporan Penanganan Gratifikasi</t>
  </si>
  <si>
    <t>Bappeda Litbang telah melakukan evaluasi atas kebijakan penanganan gratifikasi</t>
  </si>
  <si>
    <t>Bappeda Litbang telah membuat laporan hasil tindak lanjut terkait gratifikasi</t>
  </si>
  <si>
    <t>Telah dilakukan identifikasi seluruh lingkungan pengandalian di Bappeda Litbang Kota Balikpapan</t>
  </si>
  <si>
    <t>https://drive.google.com/drive/folders/1ir5JQDmo6CO7PgYIseuGS81bAQ2Q2myV</t>
  </si>
  <si>
    <t>Telah dilakukan penilaian seluruh resiko dati tahap sasaran, program, kegiatan dan sub kegiatan sesuai tabel register resiko dan dokumen Rencana Tindak Pengendalian Bappeda Litbang Kota Balikpapan</t>
  </si>
  <si>
    <t>Telah dilakukan identifikasi untuk meminimalisir seluruh resiko dati tahap sasaran, program, kegiatan dan sub kegiatan sesuai tabel register resiko dan dokumen Rencana Tindak Pengendalian Bappeda Litbang Kota Balikpapan</t>
  </si>
  <si>
    <t>Register Resiko 2022 dan RTP Tahun 2022, Laporan Pelaksanaan Pengendalian TW 1 2022</t>
  </si>
  <si>
    <t>seluruh resiko dati tahap sasaran, program, kegiatan dan sub kegiatan sesuai tabel register resiko dan dokumen Rencana Tindak Pengendalian Bappeda Litbang Kota Balikpapan telah diinformasikan dan komunikasikan kepada seluruh pihak terkait</t>
  </si>
  <si>
    <t>Undangan/ daftar hadir/ notulen/ Dokumentasi kegiatan</t>
  </si>
  <si>
    <t>Telah dilakukan pemantauan pengendalian intern di Bappeda Litbang Oleh BPKP</t>
  </si>
  <si>
    <t>Laporan monitoring dan evaluasi SPIP (untuk 11 OPD yang dilakukan pembinaan SPIP dari BPKP)</t>
  </si>
  <si>
    <t>Telah dilakukan evaluasi atas penerapan SPI  di bappeda Litbang oleh BPKP</t>
  </si>
  <si>
    <t>Tidak terdapat pengaduan masyarakat selama tahun 2021 di Bappeda Litbang Kota Balikpapan</t>
  </si>
  <si>
    <t>Rekapitulasi penanganan pengaduan masyarakat dari aplikasi SP4N Lapor</t>
  </si>
  <si>
    <t>https://drive.google.com/drive/folders/1ijKj3JaqAkm6xyPbmjHQfnUAshdxHm3L</t>
  </si>
  <si>
    <t>Laporan Hasil Monev Pengaduan Masyarakat</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</si>
  <si>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</si>
  <si>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</si>
  <si>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Telah dilakukan sosialisasi terkait Whitle Blowing Sytem kepada seluruh pegawai Bppeda litbang kota Balikpapan</t>
  </si>
  <si>
    <t>Dokumentasi Kegiatan Sosialisasi Whistle Blowing System di lingkup OPD</t>
  </si>
  <si>
    <t>https://drive.google.com/drive/folders/1iXM7dp7FfKBEqoGlbQ-M4y5FoHQldtEP</t>
  </si>
  <si>
    <t>Telah dilakukan sosialisasi terkait benturan kepentingan kepada seluruh pegawai Bppeda litbang kota Balikpapan</t>
  </si>
  <si>
    <t>SK Walikota ttg Pedoman Umum Penanganan Benturan kepentingan, undangan, daftar hadir, dokumentasi kegiatan sosialisasi</t>
  </si>
  <si>
    <t>https://drive.google.com/drive/folders/1iPq8NVlECLtamt37k3d-g7WCKcSpdTNt</t>
  </si>
  <si>
    <t>Telah dilakukan pengangan benturan kepentingan yang terdapat di bappeda Litbang Kota Balikpapan</t>
  </si>
  <si>
    <t>Laporan Penanganan benturan Kepentingan</t>
  </si>
  <si>
    <t>Sudah dilakukan penandatangan Pakta Integritas</t>
  </si>
  <si>
    <t>Pakta Integritas OPD</t>
  </si>
  <si>
    <t>https://drive.google.com/drive/folders/1iMlfZlzjiAjiQ9Vjd0hwczzNtCSttbSA</t>
  </si>
  <si>
    <t>Bappeda Litbang belum dicanangkan untuk pembangunan Zona Integritas</t>
  </si>
  <si>
    <t>Telah ditetapkan Stnadar pelayanan terhadap seluruh jebis pelayanan di Bappeda Litbang melalui SK kepala Bappeda Litbang Nomor  188.5.56/750/BPD-SKT</t>
  </si>
  <si>
    <t>SK ttg kebijakan standar pelayanan Bappeda Litbang</t>
  </si>
  <si>
    <t>https://drive.google.com/drive/folders/1g3VtjBsWfSm3BwaaqICsEHzeMkuxzt-m</t>
  </si>
  <si>
    <t>SK ttg kebijakan standar pelayanan Bappeda Litbang, Screenshoot Standar pelayanan minimal di website</t>
  </si>
  <si>
    <t xml:space="preserve">Telah dilakukan revie terhadap standar pelayanan di Bappeda Litbang melalui rapat internal Bappeda Litbang </t>
  </si>
  <si>
    <t>Hasil SKM, Undangan Rapat reviu standar pelayanan, Notulen, dokumentasi kegiatan Rapat reviu standar pelayanan</t>
  </si>
  <si>
    <t>bappeda litbang memiliki layanan kepada OPD lain yaitu pelayanan asistensi terhadap dokumen perencanaan. terkait hal tersebut, dilakukan peningkatan kompetensi pegawai (Perencana) agar dapat memberikan pelayanan prima. selain itu, penekanan pelayanan prima juga selalu ditekankan pada rapat-rapat internal Bappeda Litbang Kota Balikpapan</t>
  </si>
  <si>
    <t xml:space="preserve">Undangan rapat/daftar hadir/ dokumentasi </t>
  </si>
  <si>
    <t>https://drive.google.com/drive/folders/1g1cncj3yIqMEXsrDu0p8BqjdSGz7gOBS</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</si>
  <si>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</si>
  <si>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r>
      <rPr>
        <rFont val="Calibri"/>
        <color rgb="FF000000"/>
        <sz val="11.0"/>
      </rPr>
      <t xml:space="preserve">Seluruh informasi tentang pelayanan di Bappeda litbang dapat diakses secara online pada website </t>
    </r>
    <r>
      <rPr>
        <rFont val="Calibri"/>
        <color rgb="FF1155CC"/>
        <sz val="11.0"/>
        <u/>
      </rPr>
      <t>http://bappedalitbang.balikpapan.go.id</t>
    </r>
    <r>
      <rPr>
        <rFont val="Calibri"/>
        <color rgb="FF000000"/>
        <sz val="11.0"/>
      </rPr>
      <t xml:space="preserve"> </t>
    </r>
  </si>
  <si>
    <t>Belum terdapat kebijakan tertulis terkait pemberian penghargaan dan sanksi di Bappeda Litbang Kota Balikpapan</t>
  </si>
  <si>
    <t>Belum terdapat sistem pemberian kompensasi bila layanan tidak sesuai standar</t>
  </si>
  <si>
    <t>Pelayanan perencanaan sudah terpadu melalui palikasi SIPD</t>
  </si>
  <si>
    <t>Inovasi yang ada di Bappeda Litbang belum mendapat pengakuan secara internasional/nasional</t>
  </si>
  <si>
    <r>
      <rPr>
        <rFont val="Calibri"/>
        <color rgb="FF000000"/>
        <sz val="11.0"/>
      </rPr>
      <t xml:space="preserve">Terdapat media konsultasi dan pengaduan yang terintegrasi dengan SP4N Lapor yang dimuat di laman website </t>
    </r>
    <r>
      <rPr>
        <rFont val="Calibri"/>
        <color rgb="FF1155CC"/>
        <sz val="11.0"/>
        <u/>
      </rPr>
      <t>http://bappedalitbang.balikpapan.go.id</t>
    </r>
  </si>
  <si>
    <t>https://drive.google.com/drive/folders/1ftmFVcABhETXlTwiGOb1I22jeUkXXnja</t>
  </si>
  <si>
    <t>Terdapat unit pengelola khusus pengaduan dan Sk Pengelolan pengaduan yang ditepakan melalui Keputusan Kepala Bappeda Litbang Nomor 188.5.56/478/BPD-SKT tentang Tim Pelaksana Sitanggap dan SP$N Lapor di bappeda Litbang Kota Balikpapan</t>
  </si>
  <si>
    <t>Pada tahun 2021 tidak ada pengaduan yang masuk di Bappeda Litbang Kota Balikpapan</t>
  </si>
  <si>
    <t xml:space="preserve">Telah dilakukan survey kepuasan masyarakat terhadap pelayanan yang dilakukan 2 kali dalam setahun </t>
  </si>
  <si>
    <t xml:space="preserve">Hasil SKM </t>
  </si>
  <si>
    <t>https://drive.google.com/drive/folders/1fmODDiMjECkkwW51eJn-2iXGQBmbsofX</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</si>
  <si>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</si>
  <si>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Seluruh hasil SKM dapat diakses secara online di Website Bappeda litbang Kota Balikpapan</t>
  </si>
  <si>
    <t xml:space="preserve">screen shoot Hasil SKM telah diunggah di Wesite Bappeda Litbang </t>
  </si>
  <si>
    <t>Telah dilakukan tindak lanjut atas seluruh hasil survey yang tertuang dalam laporan hasil SKM</t>
  </si>
  <si>
    <t xml:space="preserve">Seluruh layanan perencanaan sudah dilaksanakan secara terintegrasi melalui aplikasi SIPD </t>
  </si>
  <si>
    <t xml:space="preserve">SC Aplikasi SIPD untuk Perencanaan </t>
  </si>
  <si>
    <t>https://drive.google.com/drive/folders/1ficCGyENSFhUrFS5bECMlIrjbHG2gQs8</t>
  </si>
  <si>
    <t xml:space="preserve">Selalu dilakukan evaluasi terhadap segala kendala atau permasalahan dalam layanan perencanaan </t>
  </si>
  <si>
    <t>https://drive.google.com/drive/folders/1gYdUxfYUIipXnehGuTHGEDHe87asUwtK</t>
  </si>
  <si>
    <t>Terdapat perubahan yang buat oleh agen perubahan di Bappeda Litbang Kota Balikpapan terkait Rencana aksi untuk mewujudkan perubahan atas kedisiplinan pegawai di lingkungan Bappeda Litbang Kota Balikpapan</t>
  </si>
  <si>
    <t>Data inovasi atau perubahan yang dibuat oleh Agen Perubahan OPD</t>
  </si>
  <si>
    <t>Capaian Reformasi Birokrasi sudah tertuang di dokumen perencanaan (Renstra 2021-2026) sebagai indikator Program Penunjang, dan diimplementasikan pada Renja Bappeda Litbang setiap tahunnya</t>
  </si>
  <si>
    <t>RENJA RB OPD, Renstra 2021-2026, PK Kepala OPD 2022</t>
  </si>
  <si>
    <t>https://drive.google.com/drive/folders/1gYHMVzzUXCOwNJqGFakMyULvWGMF8vuu</t>
  </si>
  <si>
    <t>Telah dibagun budaya kerja positif dengan menerapkan nilai -nilai organisasi dalam pelaksanaan tugas sehari-hari di Bappeda Litbang Kota Balikpapan</t>
  </si>
  <si>
    <t>Perwal/SK tentang Kode Etik dan Kode Perilaku Pegawai dan dokumentasi pemasangan poster budaya kerja, SE core velue</t>
  </si>
  <si>
    <t>https://drive.google.com/drive/folders/1gQtR9LHKCYdaNj19srm-5XPyFUNRzRpl</t>
  </si>
  <si>
    <t xml:space="preserve">Semua kebijakan yang terbit memeiliki keterkaitan dengan kebijakan lainnya </t>
  </si>
  <si>
    <t xml:space="preserve">Daftar kebijakan di Bappeda litbang Kota Balikpapan </t>
  </si>
  <si>
    <t>https://drive.google.com/drive/folders/1gNItMB0u_6Np7FOLA1cndHSaDSTHhfR9</t>
  </si>
  <si>
    <t>Sudah ada usulan perubahan organisasi sesuai dengan proses bisnis dengan mempertimbangkan kinerja utama yang dihasilkan. Namun perubahan organisasi dari hasil penyederhaan struktur organisasi masih dalam proses di bagian hukum dan Peta Proses Bisnis sedang dalam proses penyusunan pada level 0 sampai level 2</t>
  </si>
  <si>
    <t>Peta Proses Bisnis OPD, Perwal uraian tugas OPD</t>
  </si>
  <si>
    <t>https://drive.google.com/drive/folders/1gsm4pAVYDjmPH8a8nVJO-fiE4ifME6HI</t>
  </si>
  <si>
    <t>Peta Proses Bisnis sedang dalam proses penyusunan pada level 0 sampai level 2 menyesuaikan dengan adanya penyederhanaan jabatan</t>
  </si>
  <si>
    <t>Peta Proses Bisnis OPD, Hasil Identifikasi Penyederhanaan Struktur Organisasi Perangkat Daerah, Surat Rekom Penyetaraan Jabatan</t>
  </si>
  <si>
    <t>https://drive.google.com/drive/folders/1h35FdpxFBVhWSGOH1ZEqnaWYtgbhLfh1</t>
  </si>
  <si>
    <t>screen shoot aplikasi SIPD</t>
  </si>
  <si>
    <t>https://drive.google.com/drive/folders/1guqo_pvg8B9V8s0bkP5Oat7Ya0EmUpnv</t>
  </si>
  <si>
    <t>Transformasi digital pada bidang proses bisnis telah mampu memberikan manfaat pelaksanaan kegiatan di  Bappeda Litbang sehingga dapat menunjang pencapaian target kinerja</t>
  </si>
  <si>
    <t>manfaat/dampak dari transformasi digital pada  bidang administrasi pemerintahan telah mampu diterapkan/digunakan pada Bappeda Litbang sesuai dengan sasaran dan target</t>
  </si>
  <si>
    <t>penerapat tranformasi digital pada pelayanan di Bappeda Litbang telah dilakukan validasi dan evaluasi serta ditindaklanjuti secara berkelanjutan</t>
  </si>
  <si>
    <t>Seluruh target pada kinerja individu telah berorientasi pada hasil untuk stiap levelnya</t>
  </si>
  <si>
    <t xml:space="preserve">PK 2021, Pengukuran Kinerja (Kurkin),  SKP 2021 seluruh pegawai di OPD </t>
  </si>
  <si>
    <t>https://drive.google.com/drive/folders/1gMFdDTurUMrl1Z8lg9WFXtdivZqrtz9s</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</si>
  <si>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</si>
  <si>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</si>
  <si>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</si>
  <si>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Hasil assessment telah dijadikan pertimbangan untuk  mutasi dan pengembangan karir pegawai</t>
  </si>
  <si>
    <t>https://drive.google.com/drive/folders/1gJOl1gUT_cBqUTFpdZQyohZDAc5X-oua</t>
  </si>
  <si>
    <t>Terdapat pelanggaran disiplin salah seorang pgawai di Bappeda Litbang Kota Balikpapan pada tahun 2020</t>
  </si>
  <si>
    <t>Surat Teguran dan Pernyataan tidak puas</t>
  </si>
  <si>
    <t>https://drive.google.com/drive/folders/1gFoV_4QKiaiR89A9v3p-VFo0yccid0Ti</t>
  </si>
  <si>
    <t>Tidak terdapat pelanggaran terkait kedisplinan pegawai</t>
  </si>
  <si>
    <t>Telah diberikan sanksi berupa surat teguran tertulis dan penyartaan tidak puas dari atasan langsung pegawai yang melakukan pelanggrapan disiplin pada tahun 2020</t>
  </si>
  <si>
    <t>DPA TA 2021</t>
  </si>
  <si>
    <t>https://drive.google.com/drive/folders/1gljTGVebM962GIjEF_AaukDhy1gFl5YN</t>
  </si>
  <si>
    <t>PK 2021</t>
  </si>
  <si>
    <t>PK dan LAKIP 2021</t>
  </si>
  <si>
    <t xml:space="preserve">DPA 2021 dan Laporan Evaluasi Renja </t>
  </si>
  <si>
    <t>Terdapat pengurangan anggaraan pada Sub Kegiatan Penyediaan Bahan Ligstik Kantor, Sub Kegiatan Koordinasi dan Penyusunan KUA dan PPAS, Sub Kegiatan Penelitian dan Pengambangan Pendidikan dan Kebudaan, Sub Kegiatan Sosialisasi danDiseminasi hasil-hasil kelitbangan</t>
  </si>
  <si>
    <t xml:space="preserve">DPPA 2021 dan Laporan Evaluasi Renja </t>
  </si>
  <si>
    <t xml:space="preserve">Telah dilakukan inputing data monitoring pada alikasi E-SAKIP </t>
  </si>
  <si>
    <t>Screen Shoot Aplikasi E-Sakip Bappeda Litbang</t>
  </si>
  <si>
    <t>https://drive.google.com/drive/folders/1gnaLUTVWM1fF--m_wquh35TEjSzxFOpr</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</si>
  <si>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</si>
  <si>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</si>
  <si>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</si>
  <si>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Hasil capaian/monitoring kinerja pegawai di input melalui aplikasi E-Kinerja dan menjadi dasar dalam pemberian TPP bagi PNS di Pemerintah Kota Balikpapan</t>
  </si>
  <si>
    <t>Peraturan Walikota Balikpapan Nomor 4 Tahun 2020  Tentang Pemberian Tambahan Penghasil kepada PNS</t>
  </si>
  <si>
    <t>https://drive.google.com/drive/folders/1giwfxdp6rq64TXbmL_Sz6ydrbwgfGXo9</t>
  </si>
  <si>
    <t>Telah dibuat Cascading Kinerja dari level Eselon  2 sampai pelaksana di Bappeda Litbang Kota Balikpapan</t>
  </si>
  <si>
    <t xml:space="preserve">Cascading </t>
  </si>
  <si>
    <t>https://drive.google.com/drive/folders/1gakaGcTTyt0R6AoJEFg2zynAyI37C_RZ</t>
  </si>
  <si>
    <t>Seluruh pejabat wajib LHKPN di Bappeda Litbang telah melaporkan LHKPN tahun 2021</t>
  </si>
  <si>
    <t>Rekap pegawai yang telah melaporkan LHKPN</t>
  </si>
  <si>
    <t>https://drive.google.com/drive/folders/1iEK3hYeslgSkW9y17BJn4eO0c6uJUr9W</t>
  </si>
  <si>
    <t>Seluruh pegawai wajib LHKASN di Bappeda Litbang telah melaporkan LHKASN tahun 2021</t>
  </si>
  <si>
    <t>Rekap LHKASN</t>
  </si>
  <si>
    <t>https://drive.google.com/drive/folders/1i8bzzedo8WBsW1YVdkcyZ7JFbHxpeh3F</t>
  </si>
  <si>
    <t>Tidak terdapat pengaduan masyarakat pada tahun 2021</t>
  </si>
  <si>
    <t>Link SP4N Lapor</t>
  </si>
  <si>
    <t>https://lapor.go.id/</t>
  </si>
  <si>
    <t>Terdapat inovasi pelayanan di Bappeda Litbang Kota Balikpapan  yaitu BREAK,  E-Litbang dan Sipenerang</t>
  </si>
  <si>
    <t xml:space="preserve">Link integrasi inovasi pada website Bappeda Litbang </t>
  </si>
  <si>
    <t>http://bappedalitbang.balikpapan.go.id/</t>
  </si>
  <si>
    <t>Pelayanan perencanaan telah terintegrasi pada aplikasi SIPD</t>
  </si>
  <si>
    <t>SC SIPD</t>
  </si>
  <si>
    <t>https://drive.google.com/drive/folders/1hx9gvbfxkxw7mJwJu-N8m98sXpR4-T6c</t>
  </si>
  <si>
    <t>Sarana pengaduan pelayanan dan konsultasi di Bappeda Litbang  dapat melalui Website dan Medsos Bappeda Litbang kota Balikpapan</t>
  </si>
  <si>
    <t>Link Website Bappeda Litbang dan Instagram</t>
  </si>
  <si>
    <r>
      <rPr>
        <rFont val="Calibri"/>
        <color rgb="FF1155CC"/>
        <sz val="11.0"/>
        <u/>
      </rPr>
      <t>http://bappedalitbang.balikpapan.go.id/</t>
    </r>
    <r>
      <rPr>
        <rFont val="Calibri"/>
        <color theme="1"/>
        <sz val="11.0"/>
      </rPr>
      <t>, IG: @bappedalitbangbpn</t>
    </r>
  </si>
  <si>
    <t>Tim Reformasi Birokrasi RSIA Sayang Ibu Kota Balikpapan telah dibentuk berdasarkan SK Direktur RSIA Sayang Ibu No. 188.46/1946/ RSIASI tentang Tim Reformasi Birokrasi RSIA Sayang Ibu Kota Balikpapan</t>
  </si>
  <si>
    <t>SK Direktur tentang SK Tim Reformasi Birokrasi (terlampir pada link)</t>
  </si>
  <si>
    <t>https://drive.google.com/file/d/14L8kmypvJxY2SInCtVg0Nx3uiUWonKuQ/view?usp=sharing</t>
  </si>
  <si>
    <t xml:space="preserve">Seluruh Tugas telah dilaksanakan oleh Tim Reformasi Birokrasi/ Penanggung Jawab Reformasi Birokrasi unit kerja sesuai dengan rencana kerja. </t>
  </si>
  <si>
    <t>Roadmap, Rencana Aksi, undangan, absensi, notulen,foto</t>
  </si>
  <si>
    <t>https://docs.google.com/document/d/1CO91B22qhcKs-jMgnaMX1Tf5sTpNVLbb/edit?usp=sharing&amp;ouid=110759745593245947409&amp;rtpof=true&amp;sd=true</t>
  </si>
  <si>
    <t>Seluruh Rencana kerja telah di monitoring dan di evaluasi dan hasil evaluasi telah ditindaklanjuti</t>
  </si>
  <si>
    <t>Laporan monitoring, evaluasi dan rencana tindak lanjut, undangan, absensi, notulen, foto</t>
  </si>
  <si>
    <t>https://docs.google.com/document/d/1fpJHbS-Kzj-xqYBo4qYuzmcT5EmlphvE/edit?usp=sharing&amp;ouid=110759745593245947409&amp;rtpof=true&amp;sd=true</t>
  </si>
  <si>
    <t>Rencana Kerja Reformasi Unit Kerja telah di susun dan diformalkan</t>
  </si>
  <si>
    <t>Road Map 2016-2019</t>
  </si>
  <si>
    <t>https://drive.google.com/file/d/1YFyHMgVrzSTw1ld23Q22a6p_XD02rfn_/view?usp=sharing</t>
  </si>
  <si>
    <t>Seluruh anggota organisasi telah mendapatkan sosialisasi dan internalisasi Rencana Kerja Reformasi Birokrasi</t>
  </si>
  <si>
    <t>Sosialisasi, undangan absensi notulen, foto sosialisasi</t>
  </si>
  <si>
    <t>https://docs.google.com/document/d/1IcwopStAUKaoY3ZEYdzTT4cKlI3un_fI/edit?usp=sharing&amp;ouid=110759745593245947409&amp;rtpof=true&amp;sd=true</t>
  </si>
  <si>
    <t>Rencana Kerja telah menyajikan prioritas perbaikan, target waktu, penanggungjawab, dan telah diformalkan serta telah selaras dengan Road Map</t>
  </si>
  <si>
    <t>Terdapat penunjukan keikutsertaan pejabat struktural lapis kedua sebagai asesor PMPRB dan yang bersangkutan terlibat sepenuhnya sejak tahap awal hingga akhir proses PMPRB</t>
  </si>
  <si>
    <t>SK tim PMPRB, undangan absensi notulen dan foto</t>
  </si>
  <si>
    <t>Mayoritas koordinator assessor mencapai konsensus dan seluruh kriteria dibahas</t>
  </si>
  <si>
    <t>undangan, absensi notulen dan foto</t>
  </si>
  <si>
    <t>https://drive.google.com/file/d/1patH-9S1bzARY8frusmGFryKn4b1R9sX/view?usp=sharing</t>
  </si>
  <si>
    <t>Terdapat Rencana Aksi dan Tindak Lanjut (RATL) yang telah dikomunikasikan dan dilaksanakan</t>
  </si>
  <si>
    <t>Screenshot hasil Rencana aksi dan Tindak lanjut</t>
  </si>
  <si>
    <t>Seluruh rencana kerja telah dimonitoring dan di evaluasi, dan hasil evaluasi telah ditindaklanjuti</t>
  </si>
  <si>
    <t>Screenshot hasil Rencana kerja dan Tindak lanjut, undangan,absen, notulen, Foto Rapat dan Pelaksanaan</t>
  </si>
  <si>
    <t>https://docs.google.com/document/d/1hned7GMa91xIlQfwvnfQQXvCC2CV41qw/edit?usp=sharing&amp;ouid=110759745593245947409&amp;rtpof=true&amp;sd=true</t>
  </si>
  <si>
    <t>Pimpinan unit kerja (Direktur) terlibat secara aktif dan berkelanjutan dalam seluruh pelaksanaan Reformasi Birokrasi</t>
  </si>
  <si>
    <t>Undangan Absensi Notulen dan Foto Rapat</t>
  </si>
  <si>
    <t>https://drive.google.com/file/d/1YHTxxOdbqKE0jTDQbiCbHxJen_VmbIDG/view?usp=sharing</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</si>
  <si>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</si>
  <si>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</si>
  <si>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Telah terdapat Agent of Change dan role model yang dibentuk secara formal dan telah memberikan kontribusi perubahan terhadap unit kerja</t>
  </si>
  <si>
    <t>SK agent of change , SK tim role model</t>
  </si>
  <si>
    <t>https://drive.google.com/file/d/1YFM9OyqPc9W7npR56kD_kpVRSqwm-gS0/view?usp=sharing</t>
  </si>
  <si>
    <t>Telah dilakukan identifikasi, analisis, dan pemetaan terhadap seluruh kebijakan yang tidak harmonis/sinkron/bersifat menghambat</t>
  </si>
  <si>
    <t>undangan Rapat, absensi notulen, foto rapat dan screenshoot hasil identifikasi, analisis</t>
  </si>
  <si>
    <t>https://docs.google.com/spreadsheets/d/1LJseFbBzA4aF0FQFwKZHUxyvBbZshF0jEAhSrl_CUDc/edit#gid=1626076237&amp;range=Q24</t>
  </si>
  <si>
    <t>Seluruh kebijakan telah sesuai dengan ketentuan yang berlaku</t>
  </si>
  <si>
    <t>List kebijakan</t>
  </si>
  <si>
    <t>https://drive.google.com/drive/folders/11cjxPwTkKmRBS8_f514ID4nxdpTPvd2V?usp=sharing</t>
  </si>
  <si>
    <t>Telah dilakukan evaluasi untuk menilai ketepatan seluruh fungsi dan ukuran organisasi</t>
  </si>
  <si>
    <t>Peraturan Walikota Balikpapan Nomor 38 Tahun 2020</t>
  </si>
  <si>
    <t>https://drive.google.com/file/d/1mERW8eYaO8rH30uVjRJtbxrMEF2v1M6O/view?usp=sharing</t>
  </si>
  <si>
    <t>Telah dilakukan evaluasi yang mengukur seluruh jenjang organisasi</t>
  </si>
  <si>
    <t>Telah dilakukan evaluasi yang menganalisis seluruh kemungkinan duplikasi fungsi</t>
  </si>
  <si>
    <t>Telah dilakukan evaluasi yang menganalisis kemungkinan seluruh pejabat melapor kepada lebih dari seorang atasan</t>
  </si>
  <si>
    <t>Telah dilakukan evaluasi kesesuaian seluruh tugas dan fungsi dengan sasaran kinerja</t>
  </si>
  <si>
    <t>Telah disusun struktur organisasi yang mempunyai rentang kendali yang luas dengan jumlah struktur yang langsung dibawahnya</t>
  </si>
  <si>
    <t>Peraturan Walikota Balikpapan Nomor 38 Tahun 2023</t>
  </si>
  <si>
    <t>Telah dilakukan evaluasi yang menganalisis kesesuaian seluruh struktur organisasi dengan kinerja yang akan dihasilkan</t>
  </si>
  <si>
    <t>Telah dilakukan evaluasi atas kesesuaian seluruh struktur organisasi dengan mandat</t>
  </si>
  <si>
    <t>Telah dilakukan evaluasi yang menganalisis kemungkinan tumpang tindih seluruh fungsi</t>
  </si>
  <si>
    <t>Telah dilakukan evaluasi yang menganalisis kemampuan seluruh struktur organisasi untuk adaptif terhadap perubahan lingkungan strategis</t>
  </si>
  <si>
    <t>Telah dilakukan tindak lanjut dengan mengajukan perubahan organisasi sesuai dengan peraturan perundangan yang sedang berlaku</t>
  </si>
  <si>
    <t>hasil evaluasi telah ditindaklanjuti dengan mengajukan penyederhanaan birokrasi</t>
  </si>
  <si>
    <t>Peraturan Walikota Balikpapan Nomor 38 Tahun 2020 : https://drive.google.com/file/d/1mERW8eYaO8rH30uVjRJtbxrMEF2v1M6O/view?usp=sharing</t>
  </si>
  <si>
    <t>Peta bisnis proses Rumah Sakit Sayang Ibu disusun sesuai Peraturan Menpan RB Nomor 12 Tahun 2011. Kemudian di perbaharui Nomor 19 Tahun 2018 tentang Penyusunan Peta Proses Bisnis Instansi Pemerintah</t>
  </si>
  <si>
    <t>- Peraturan Menpan RB No.19 Tahun 2018
- Peta Proses Bisnis RSIA Sayang Ibu</t>
  </si>
  <si>
    <r>
      <rPr>
        <rFont val="Calibri"/>
        <color rgb="FF000000"/>
        <sz val="11.0"/>
      </rPr>
      <t xml:space="preserve">- Peraturan Menpan RB No.19 Tahun 2018 : </t>
    </r>
    <r>
      <rPr>
        <rFont val="Calibri"/>
        <color rgb="FF1155CC"/>
        <sz val="11.0"/>
        <u/>
      </rPr>
      <t>https://drive.google.com/file/d/16O1YZZYM9Ay5kINcSxq0SXsZz3GrKZPs/view?usp=sharing</t>
    </r>
    <r>
      <rPr>
        <rFont val="Calibri"/>
        <color rgb="FF000000"/>
        <sz val="11.0"/>
      </rPr>
      <t xml:space="preserve"> 
- Peta proses bisnis RSIA Sayang Ibu :
</t>
    </r>
    <r>
      <rPr>
        <rFont val="Calibri"/>
        <color rgb="FF1155CC"/>
        <sz val="11.0"/>
        <u/>
      </rPr>
      <t>https://drive.google.com/file/d/1741P6MzJS0v8p0JDUP5yeqUK4_q6Bfi7/view?usp=sharing</t>
    </r>
  </si>
  <si>
    <t>Peta bisnis proses yang disusun sudah sesuai dengan Struktur Organisasi Tata Kelola yang mengatur tugas dan fungsi di dalam perangkat daerah.</t>
  </si>
  <si>
    <t>Peta Proses Bisnis RSIA Sayang Ibu</t>
  </si>
  <si>
    <r>
      <rPr>
        <rFont val="Calibri"/>
        <color rgb="FF000000"/>
        <sz val="11.0"/>
      </rPr>
      <t>Peta proses bisnis RSIA :</t>
    </r>
    <r>
      <rPr>
        <rFont val="Calibri"/>
        <color rgb="FF000000"/>
        <sz val="11.0"/>
      </rPr>
      <t xml:space="preserve">
</t>
    </r>
    <r>
      <rPr>
        <rFont val="Calibri"/>
        <color rgb="FF1155CC"/>
        <sz val="11.0"/>
        <u/>
      </rPr>
      <t>https://drive.google.com/file/d/1741P6MzJS0v8p0JDUP5yeqUK4_q6Bfi7/view?usp=sharing</t>
    </r>
  </si>
  <si>
    <t>Di dalam menentukan peta bisnis proses (level 0) sudah mengacu kepada dokumen rencana strategis organisasi, dokumen tugas dan fungsi organisasi serta dokumen pendukung lainnya.</t>
  </si>
  <si>
    <t>- Dokumen Renstra RSIA Sayang Ibu 2016 - 2021
  - Peta Proses Bisnis RSIA Sayang Ibu</t>
  </si>
  <si>
    <r>
      <rPr>
        <rFont val="Calibri"/>
        <color rgb="FF000000"/>
        <sz val="11.0"/>
      </rPr>
      <t xml:space="preserve">- Dokumen Renstra : 
</t>
    </r>
    <r>
      <rPr>
        <rFont val="Calibri"/>
        <color rgb="FF1155CC"/>
        <sz val="11.0"/>
        <u/>
      </rPr>
      <t>https://drive.google.com/file/d/1m0spMyGJRhYpua-_gdbAb96KqdXG_7X3/view?usp=sharing</t>
    </r>
    <r>
      <rPr>
        <rFont val="Calibri"/>
        <color rgb="FF000000"/>
        <sz val="11.0"/>
      </rPr>
      <t xml:space="preserve">
-Peta proses bisnis RSIA :</t>
    </r>
    <r>
      <rPr>
        <rFont val="Calibri"/>
        <color rgb="FF000000"/>
        <sz val="11.0"/>
      </rPr>
      <t xml:space="preserve"> </t>
    </r>
    <r>
      <rPr>
        <rFont val="Calibri"/>
        <color rgb="FF1155CC"/>
        <sz val="11.0"/>
        <u/>
      </rPr>
      <t>https://drive.google.com/file/d/1741P6MzJS0v8p0JDUP5yeqUK4_q6Bfi7/view?usp=sharing</t>
    </r>
  </si>
  <si>
    <t>Peta proses bisnis yang telah disusun sudah berdasarkan tingkatannya dimulai dari peta proses bisnis level 0, level 1, sampai dengan
  peta proses bisnis level ke n.</t>
  </si>
  <si>
    <r>
      <rPr>
        <rFont val="Calibri"/>
        <color rgb="FF000000"/>
        <sz val="11.0"/>
      </rPr>
      <t xml:space="preserve">- Peta proses bisnia RSIA Sayang Ibu :
</t>
    </r>
    <r>
      <rPr>
        <rFont val="Calibri"/>
        <color rgb="FF1155CC"/>
        <sz val="11.0"/>
        <u/>
      </rPr>
      <t>https://drive.google.com/file/d/1741P6MzJS0v8p0JDUP5yeqUK4_q6Bfi7/view?usp=sharing</t>
    </r>
  </si>
  <si>
    <t>Telah dilakukan penjabaran peta level 2 kedalam SOP yang dibagi kedalam proses inti dan proses pendukung</t>
  </si>
  <si>
    <t>- Peta Proses Bisnis RSIA Sayang Ibu
  - SK dan Daftar SOP Th 2021</t>
  </si>
  <si>
    <r>
      <rPr>
        <rFont val="Calibri"/>
        <color rgb="FF000000"/>
        <sz val="11.0"/>
      </rPr>
      <t xml:space="preserve">- Peta proses bisnis RSIA Sayang Ibu :
</t>
    </r>
    <r>
      <rPr>
        <rFont val="Calibri"/>
        <color rgb="FF1155CC"/>
        <sz val="11.0"/>
        <u/>
      </rPr>
      <t>https://drive.google.com/file/d/1741P6MzJS0v8p0JDUP5yeqUK4_q6Bfi7/view?usp=sharing</t>
    </r>
    <r>
      <rPr>
        <rFont val="Calibri"/>
        <color rgb="FF000000"/>
        <sz val="11.0"/>
      </rPr>
      <t xml:space="preserve">
SK dan daftar SOP Th 2021 :</t>
    </r>
    <r>
      <rPr>
        <rFont val="Calibri"/>
        <color rgb="FF000000"/>
        <sz val="11.0"/>
      </rPr>
      <t xml:space="preserve">
</t>
    </r>
    <r>
      <rPr>
        <rFont val="Calibri"/>
        <color rgb="FF1155CC"/>
        <sz val="11.0"/>
        <u/>
      </rPr>
      <t>https://drive.google.com/file/d/1KZMDyyPbD4LPXT5xh3L4hATMw7oHwr0w/view?usp=sharing</t>
    </r>
  </si>
  <si>
    <t>Telah dilakukan penjabaran seluruh peta lintas fungsi (peta level n) ke dalam SOP agar tercipta pola koordinasi yang baik dan ideal yang seharusnya terjadi antar setiap fungsi di dalamnya</t>
  </si>
  <si>
    <r>
      <rPr>
        <rFont val="Calibri"/>
        <color rgb="FF000000"/>
        <sz val="11.0"/>
      </rPr>
      <t xml:space="preserve">- Peta proses bisnis RSIA Sayang Ibu :
</t>
    </r>
    <r>
      <rPr>
        <rFont val="Calibri"/>
        <color rgb="FF1155CC"/>
        <sz val="11.0"/>
        <u/>
      </rPr>
      <t>https://drive.google.com/file/d/1741P6MzJS0v8p0JDUP5yeqUK4_q6Bfi7/view?usp=sharing</t>
    </r>
    <r>
      <rPr>
        <rFont val="Calibri"/>
        <color rgb="FF000000"/>
        <sz val="11.0"/>
      </rPr>
      <t xml:space="preserve">
SK dan daftar SOP Th 2021 :</t>
    </r>
    <r>
      <rPr>
        <rFont val="Calibri"/>
        <color rgb="FF000000"/>
        <sz val="11.0"/>
      </rPr>
      <t xml:space="preserve">
</t>
    </r>
    <r>
      <rPr>
        <rFont val="Calibri"/>
        <color rgb="FF1155CC"/>
        <sz val="11.0"/>
        <u/>
      </rPr>
      <t>https://drive.google.com/file/d/1KZMDyyPbD4LPXT5xh3L4hATMw7oHwr0w/view?usp=sharing</t>
    </r>
  </si>
  <si>
    <t>Seluruh Prosedur operasional tetap (SOP) telah diterapkan</t>
  </si>
  <si>
    <t>Laporan PMKP Tahun 2021, Laporan SPI</t>
  </si>
  <si>
    <r>
      <rPr>
        <rFont val="Calibri"/>
        <color rgb="FF000000"/>
        <sz val="11.0"/>
      </rPr>
      <t xml:space="preserve">- Laporan PMKP :
</t>
    </r>
    <r>
      <rPr>
        <rFont val="Calibri"/>
        <color rgb="FF1155CC"/>
        <sz val="11.0"/>
        <u/>
      </rPr>
      <t>https://drive.google.com/file/d/1uL2cgiv92rhkulE9aj7cfMR9OYSpP4wl/view?usp=sharing</t>
    </r>
    <r>
      <rPr>
        <rFont val="Calibri"/>
        <color rgb="FF000000"/>
        <sz val="11.0"/>
      </rPr>
      <t xml:space="preserve">
- Laporan SP</t>
    </r>
    <r>
      <rPr>
        <rFont val="Calibri"/>
        <color rgb="FF000000"/>
        <sz val="11.0"/>
      </rPr>
      <t xml:space="preserve">I :
</t>
    </r>
    <r>
      <rPr>
        <rFont val="Calibri"/>
        <color rgb="FF1155CC"/>
        <sz val="11.0"/>
        <u/>
      </rPr>
      <t>https://drive.google.com/file/d/108D-yIdYukOBWIgaaMkhtvLDIF6Tllq4/view?usp=sharing</t>
    </r>
  </si>
  <si>
    <t>Peta Bisnis Proses dan SOP RS Sayang Ibu dievaluasi secara berkala untuk dipantau relevansi dan efektivitasnya pada saat tersebut. Kemudian dilakukan tindaklanjut atas evaluasi yang telah dilakukan.</t>
  </si>
  <si>
    <t>Undangan, Absensi dan Laporan hasil Monev atas kelengkapan Rekam Medik dan catatan atas rencana tindak lanjutnya</t>
  </si>
  <si>
    <t>https://drive.google.com/file/d/14G7fUqySyidb_1fre381RtPGR5OA35zg/view?usp=sharing</t>
  </si>
  <si>
    <t>Peta proses bisnis telah dilakukan evaluasi sebagai dasar perbaikan dan peningkatan juga untuk memastikan implementasi dari proses bisnis yang ada telah mampu memicu kinerja yang diharapkan. Contohnya peningkatan capaian kelengkapan rekam medik dari bulan januari - juni tahun 2021 yang merupakan peningkatan kinerja unit-unit yang terlibat.</t>
  </si>
  <si>
    <t>Undangan, Absensi dan Laporan hasil Monev atas capaian kelengkapan rekam medik.</t>
  </si>
  <si>
    <t>https://drive.google.com/file/d/1Hh2suolm_8tTCcRRtlp6vcM_EauVPrhO/view?usp=sharing</t>
  </si>
  <si>
    <t>Terdapat Keputusan Walikota Balikpapan No : 188.45-122/2019 tentang Pejabat Pengelola Layanan Informasi dan Dokumentasi Pemerintah Kota Balikpapan, kemudian di turunkan ke dalam Keputusan Direktur RSIA Sayang Ibu No : 188.46/2182/RSIASI.</t>
  </si>
  <si>
    <t>- Keputusan Walikota Balikpapan No : 188.45-122/2019
  - Keputusan Direktur RSIA Sayang Ibu No : 188.46/2182/RSIASI</t>
  </si>
  <si>
    <r>
      <rPr>
        <rFont val="Calibri"/>
        <color rgb="FF000000"/>
        <sz val="11.0"/>
      </rPr>
      <t xml:space="preserve">- Keputusan Walikota Balikpapan No : 188.45-122/2019
</t>
    </r>
    <r>
      <rPr>
        <rFont val="Calibri"/>
        <color rgb="FF1155CC"/>
        <sz val="11.0"/>
        <u/>
      </rPr>
      <t>https://drive.google.com/file/d/148USYkOhe80CHYzrTnWIy8doBUccDWI5/view?usp=sharing</t>
    </r>
    <r>
      <rPr>
        <rFont val="Calibri"/>
        <color rgb="FF000000"/>
        <sz val="11.0"/>
      </rPr>
      <t xml:space="preserve">
SK direktur RSIA PPID :</t>
    </r>
    <r>
      <rPr>
        <rFont val="Calibri"/>
        <color rgb="FF000000"/>
        <sz val="11.0"/>
      </rPr>
      <t xml:space="preserve">
</t>
    </r>
    <r>
      <rPr>
        <rFont val="Calibri"/>
        <color rgb="FF1155CC"/>
        <sz val="11.0"/>
        <u/>
      </rPr>
      <t>https://drive.google.com/file/d/1RywFFEGndTSE-EhF-xawkFZj1nuMZv0P/view?usp=sharing</t>
    </r>
  </si>
  <si>
    <t>Telah dilakukan Monev terkait keterbukaan informasi publik setiap tahun.</t>
  </si>
  <si>
    <t>Laporan PPID</t>
  </si>
  <si>
    <r>
      <rPr>
        <rFont val="Calibri"/>
        <color rgb="FF000000"/>
        <sz val="11.0"/>
      </rPr>
      <t xml:space="preserve">Laporan PPID :
</t>
    </r>
    <r>
      <rPr>
        <rFont val="Calibri"/>
        <color rgb="FF1155CC"/>
        <sz val="11.0"/>
        <u/>
      </rPr>
      <t>https://docs.google.com/document/d/1ulgjzyyMzK0RNexgdShl2MMUHfXytzdC/edit?usp=sharing&amp;ouid=108275851466674865760&amp;rtpof=true&amp;sd=true</t>
    </r>
    <r>
      <rPr>
        <rFont val="Calibri"/>
        <color rgb="FF000000"/>
        <sz val="11.0"/>
      </rPr>
      <t xml:space="preserve">
</t>
    </r>
    <r>
      <rPr>
        <rFont val="Calibri"/>
        <color rgb="FF1155CC"/>
        <sz val="11.0"/>
        <u/>
      </rPr>
      <t>https://drive.google.com/file/d/1XXleKVGgpPw1TIrxg1orR7Iq8wAdpotI/view?usp=sharing</t>
    </r>
  </si>
  <si>
    <t>Surat Usulan kebutuhan pegawai, Peta jabatan RSIA Sayang Ibu</t>
  </si>
  <si>
    <t>https://drive.google.com/file/d/1dPkdN69TGzsshAefZhOF37jShay1JxHS/view?usp=sharing</t>
  </si>
  <si>
    <t>Analisis seluruh jabatan dan beban kerja telah dilakukan</t>
  </si>
  <si>
    <t>Dokumen ANJAB dan ABK RSIA Sayang Ibu</t>
  </si>
  <si>
    <t>https://drive.google.com/file/d/1jB4DqARm_tfYPlhZJhyCSc7X-lXN5O15/view?usp=sharing</t>
  </si>
  <si>
    <t>Analisis jabatan dan analisis beban kerja telah sesuai kinerja yang dihasilkan</t>
  </si>
  <si>
    <t>https://drive.google.com/file/d/1dqnY9sB6uDAYynXAhaZQn9QEUo_Gr36-/view?usp=sharing</t>
  </si>
  <si>
    <t>Telah diidentifikasi kebutuhan pengembangan kompetensi kepada seluruh pegawai</t>
  </si>
  <si>
    <t>Rekap usulan pengembangan kompetensi 2021</t>
  </si>
  <si>
    <t>https://drive.google.com/drive/folders/1EuBpddR376a_YnjQnvgXGhN8Gl9emb4f?usp=sharing</t>
  </si>
  <si>
    <t>Telah dilakukan pengembangan berbasis kompetensi kepada seluruh pegawai sesuai dengan rencana dan kebutuhan pengembangan kompetensi</t>
  </si>
  <si>
    <t>Rekap pegawai yang mengikuti diklat tahun 2021</t>
  </si>
  <si>
    <t>Penerapan penetapan kinerja individu telah dilakukan terhadap seluruh pegawai</t>
  </si>
  <si>
    <t>IKI 2021, PK RSIA 2021 DAN SKP 2021</t>
  </si>
  <si>
    <t>https://drive.google.com/drive/folders/1Eu-Spss3LHa9ojgakqURReJmYX23_CbC?usp=sharing</t>
  </si>
  <si>
    <t>Seluruh penilaian kinerja individu terkait dengan kinerja organisasi</t>
  </si>
  <si>
    <t>Seluruh ukuran kinerja individu sesuai dengan indikator kinerja individu level diatasnya</t>
  </si>
  <si>
    <t>PK RSIA Sayang Ibu, IKI 2021</t>
  </si>
  <si>
    <t xml:space="preserve">Rekap SKP </t>
  </si>
  <si>
    <t>Monev IKU, Pengukuran kinerja 2021, rekap SKP 2021</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</si>
  <si>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</si>
  <si>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Sebagian besar hasil penilaian kinerja individu telah dijadikan dasar untuk pengembangan karir individu/pemberian reward and punishment lainnya</t>
  </si>
  <si>
    <t>Jasa Pelayanan</t>
  </si>
  <si>
    <t>https://drive.google.com/drive/folders/1GFfHUDmc8BEveAschNOkK5q3QeXpmaP8?usp=sharing</t>
  </si>
  <si>
    <t>Seluruh aturan disiplin/kode etik/kode perilaku instansi telah diimplementasikan</t>
  </si>
  <si>
    <t>PERWAL KODE ETIK No 25 tahun 2020SK kode etik Pegawai, Kode Etik Profesi</t>
  </si>
  <si>
    <t>https://drive.google.com/file/d/1N3sGks6TZXvqEZhsbZ2XEeutSuqUK2uF/view?usp=sharing</t>
  </si>
  <si>
    <t>Adanya monev atas pelaksanaan aturan disiplin/kode etik/kode perilaku secara berkala</t>
  </si>
  <si>
    <t>Rekap daftar hadir 2021</t>
  </si>
  <si>
    <t>https://drive.google.com/drive/folders/1K-USfFXQ9IlLWuF-lsf7pHy2TKKEf6uo?usp=sharing</t>
  </si>
  <si>
    <t xml:space="preserve">Standar kompetensi jabatan SKJ telah di implementasikan sesuai kebutuhan unit kerja. implementasi SKJ pada JPT Pratama. untuk jabatan lainnya masih dalam penyusunan bagian organisasi. </t>
  </si>
  <si>
    <t>https://drive.google.com/drive/folders/1X55e40KXLvBbyLIQSzVkmSnXZArVIEx3?usp=sharing</t>
  </si>
  <si>
    <t xml:space="preserve">Evaluasi jabatan telah dilaksanakan pada seluruh jabatan berdasarkan SKJ dalam bentuk analisa kesenjangan. </t>
  </si>
  <si>
    <t>dokumrn analisa kesenjangan</t>
  </si>
  <si>
    <t>https://docs.google.com/spreadsheets/d/1ACOoo_FvlOvH-nD46wd2uIpG2c7RY8ax/edit?usp=sharing&amp;ouid=111432128508186706767&amp;rtpof=true&amp;sd=true</t>
  </si>
  <si>
    <t>Seluruh pegawai dapat mengakses sistem informasi kepegawaian</t>
  </si>
  <si>
    <t>Menu Simpeg dalam SIMRS</t>
  </si>
  <si>
    <t>https://drive.google.com/file/d/1Syg1YTjU4cDmZ4HwHJnK_uJCLXRV_3yc/view?usp=sharing</t>
  </si>
  <si>
    <t>Pimpinan unit kerja terlibat secara langsung pada seluruh penyusunan Renstra</t>
  </si>
  <si>
    <t>undangan, notulen rapat, daftar hadir</t>
  </si>
  <si>
    <t>https://drive.google.com/drive/folders/1yMAyB57mFPHAJk-pjjo7Cj_jvF8JmuSX?usp=sharing</t>
  </si>
  <si>
    <t>Pimpinan unit kerja terlibat secara langsung pada seluruh penyusunan Penetapan Kinerja</t>
  </si>
  <si>
    <t>https://drive.google.com/drive/folders/14Jg2PguaHF0_dRixujscj9T6SRaIcnV8?usp=sharing</t>
  </si>
  <si>
    <t>Pimpinan unit kerja memantau seluruh pencapaian kinerja secara berkala melalui rapat rutin setiap bulan</t>
  </si>
  <si>
    <t>https://drive.google.com/drive/folders/1gJ46_ZBxMK6lh_UxEXOQbp_VGFtsoOVm?usp=sharing</t>
  </si>
  <si>
    <t>Pimpinan unit kerja memahami kinerja serta strategi pencapaiannya dalam jangka menengah</t>
  </si>
  <si>
    <t>Pimpinan unit kerja memahami kinerja yang harus dicapai setiap tahun</t>
  </si>
  <si>
    <t>Pimpinan unit kerja menindaklanjuti hasil pemantauan rencana aksi secara berkala</t>
  </si>
  <si>
    <t>Daftar Pelatihan, sertifikat</t>
  </si>
  <si>
    <t>https://drive.google.com/drive/folders/1EjwH0sFPc7Sd5TUYLFNtdiF1EHaYQUpF?usp=sharing</t>
  </si>
  <si>
    <t>Pemutakhiran data kinerja dilakukan secara triwulanan</t>
  </si>
  <si>
    <t>Rekap capaian aktivitas kinerja triwulan</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</si>
  <si>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</si>
  <si>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</si>
  <si>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Telah dilakukan Public campaign tentang gratifikasi secara berkala</t>
  </si>
  <si>
    <t>Bukti sosialisasi (undangan, daftar hadir, foto acara, laporan hasil kegiatan)</t>
  </si>
  <si>
    <t>https://drive.google.com/file/d/1tdbToVnZEkB-2AnkLg2CNQIDbbLa1a4H/view?usp=sharing</t>
  </si>
  <si>
    <t>Telah dilakukan pelaporan berkala tentang penanganan gratifikasi yang ada</t>
  </si>
  <si>
    <t>Laporan penanganan gratifikasi</t>
  </si>
  <si>
    <t>https://drive.google.com/file/d/1nSYM_WvgZm2Z5t5T4-Z2d4GzwfLtAeSH/view?usp=sharing</t>
  </si>
  <si>
    <t>Telah dilakukan evaluasi tentang kebijakan penanganan gratifikasi</t>
  </si>
  <si>
    <t>https://drive.google.com/file/d/1GTuEUSd76aYK3KYRAcrwFgrbHLLq75gr/view?usp=sharing</t>
  </si>
  <si>
    <t>Untuk tahun 2021 laporan gratifikasi nihil</t>
  </si>
  <si>
    <t>Laporan Penanganan Gratifikasi</t>
  </si>
  <si>
    <t>https://drive.google.com/file/d/1jCeTSiM--wlg4q3zeZ6HNaCEm6sijEZM/view?usp=sharing</t>
  </si>
  <si>
    <t>Telah dilakukan identifikasi risiko diseluruh unit kerja</t>
  </si>
  <si>
    <t>Register risiko unit kerja</t>
  </si>
  <si>
    <t>https://drive.google.com/file/d/1Mwls_KPcPonQqwsOAM3ow-NazmedgRm7/view?usp=sharing</t>
  </si>
  <si>
    <t>Seluruh unit kerja telah melakukan identifikasi risiko</t>
  </si>
  <si>
    <t>https://drive.google.com/file/d/1Q-xB3xwA4BRFSoKfRAr9TjtCUuu_ToSb/view?usp=sharing</t>
  </si>
  <si>
    <t>Telah dilakukan tindak pengendalian untuk risiko yang telah diidentifikasi</t>
  </si>
  <si>
    <t>Dokumen Rencana Tindak Pengendalian</t>
  </si>
  <si>
    <t>https://drive.google.com/file/d/18bcpYxhMoDxO7JGHu3sbGYrLFlak6U_N/view?usp=sharing</t>
  </si>
  <si>
    <t>SPI telah diinformasikan dan dikomunikasikan ke seluruh pihak terkait</t>
  </si>
  <si>
    <t xml:space="preserve"> Dokumen Hasil kegiatan (Undangan, absensi, dan Notulen)</t>
  </si>
  <si>
    <t>https://drive.google.com/file/d/1k1BxcTaFXwrsHOr48wTTKqGx4BGdhx9f/view?usp=sharing</t>
  </si>
  <si>
    <t>Telah dilakukan monitoring pengendalian intern secara berkala</t>
  </si>
  <si>
    <t>https://drive.google.com/file/d/1dgSQyfk5Zwlv4tUj4M_twIwZcOKCbZWc/view?usp=sharing</t>
  </si>
  <si>
    <t>Telah dilakukan monitoring dan evaluasi berkala dan hasilnya dipergunakan untuk perbaikan SPI</t>
  </si>
  <si>
    <t>Telah dilakukan tindak lanjut terhadap pengaduan yang dilakukan masyarakat</t>
  </si>
  <si>
    <t>Laporan Humas tentang Pengaduan Pasien</t>
  </si>
  <si>
    <t>https://drive.google.com/file/d/1N8fteypGO2qxkvNSe9L7dhHcIJRLUmgA/view?usp=sharing</t>
  </si>
  <si>
    <t>Telah dilakukan monitoring berkala terhadap penanganan pengaduan masyarakat</t>
  </si>
  <si>
    <t>https://drive.google.com/file/d/1uRE_LlioUCk_ywMV94ZRxwLaLj06OuOu/view?usp=sharing</t>
  </si>
  <si>
    <t>Telah dilakukan evaluasi terhadap tindak lanjut dari pengaduan masyarakat</t>
  </si>
  <si>
    <t>Laporan Evaluasi Pengaduan Pasien</t>
  </si>
  <si>
    <t>https://drive.google.com/file/d/1M7U57V51WcxbucfYphHw6PJQNHWWiQfi/view?usp=sharing</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</si>
  <si>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</si>
  <si>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</si>
  <si>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Telah dilakukan sosialisasi Whistle Blowing System kepada seluruh pegawai</t>
  </si>
  <si>
    <t>Dokumen kegiatan (undangan, absensi,materi, notulen)</t>
  </si>
  <si>
    <t>https://drive.google.com/file/d/1r8frtH78iaYgP7iZkJyY0czrnCNrGZ57/view?usp=sharing</t>
  </si>
  <si>
    <t>Telah dilakukan sosialisasi Penanganan Benturan Kepentingan kepada seluruh pegawai</t>
  </si>
  <si>
    <t>SK Penanganan Benturan Kepentingan, Dokumen kegiatan (undangan, absensi,materi, notulen)</t>
  </si>
  <si>
    <t>https://drive.google.com/file/d/17RCfhOBs-Qc9hd2lTlXAs_25-I5CYfKq/view?usp=sharing</t>
  </si>
  <si>
    <t>Penanganan Benturan Kepentingan telah diimplentasikan</t>
  </si>
  <si>
    <t>Laporan Penanganan Benturan Kepentingan</t>
  </si>
  <si>
    <t>https://drive.google.com/file/d/1RKNfGKIy55CXxEAp90OLq_oITPJY0c-R/view?usp=sharing</t>
  </si>
  <si>
    <t>Telah dilakukan monitoring dan evaluasi secara berkala</t>
  </si>
  <si>
    <t>Laporan Penaganan Benturan Kepentingan</t>
  </si>
  <si>
    <t>https://drive.google.com/file/d/1WM67UDAKkfBxdNruz52G0Mmt8B_x52vJ/view?usp=sharing</t>
  </si>
  <si>
    <t>Telah dilaksanakan tindak lanjut atas hasil evaluasi Penanganan Benturan Kepentingan</t>
  </si>
  <si>
    <t>Laporan Evaluasi Tahunan</t>
  </si>
  <si>
    <t>https://drive.google.com/file/d/1_yxSuMwO5BIRiz5yfCVETVCw71trf21D/view?usp=sharing</t>
  </si>
  <si>
    <t>telah dilakukan penandatanganan pakta integritas</t>
  </si>
  <si>
    <t>Dokumen Pakta Integritas</t>
  </si>
  <si>
    <t>https://drive.google.com/file/d/1EgmXlx5PBsN1gZrPPIPdshbdNsF6sbmw/view?usp=sharing</t>
  </si>
  <si>
    <t>telah dilakukan sosialisasi ZI</t>
  </si>
  <si>
    <t xml:space="preserve">SK Tim ZI, WEB, Undangan, Notulen, daftar hadir. </t>
  </si>
  <si>
    <t>https://drive.google.com/file/d/1IYgtCA3IwatvenMVFpGMhLAIdBXZT7wg/view?usp=sharing</t>
  </si>
  <si>
    <t>telah dilakukan monitoring dan evaluasi implementasi rencana kerja ZI</t>
  </si>
  <si>
    <t>Laporan monitoring dan evaluasi rencana kerja ZI</t>
  </si>
  <si>
    <t>https://drive.google.com/file/d/1p0oKjYB6K680XWCfee_QmBgUobfTolvu/view?usp=sharing</t>
  </si>
  <si>
    <t>Terdapat penetapan Standar Pelayanan terhadap seluruh jenis pelayanan, dan sesuai asas serta komponen standar pelayanan publik yang berlaku</t>
  </si>
  <si>
    <t>Adanya standar Pelayanan publik di setiap unit pelayanan di RSIA Sayang Ibu</t>
  </si>
  <si>
    <t>https://drive.google.com/drive/folders/1BxeVEm-8VJrvg9ku-bpwno5us8Z7ALv7?usp=sharing</t>
  </si>
  <si>
    <t>Standar pelayanan telah dimaklumatkan pada seluruh jenis pelayanan dan dipublikasikan minimal di website</t>
  </si>
  <si>
    <t>Terdapat maklumat pelayanan di setiap Unit</t>
  </si>
  <si>
    <t>https://drive.google.com/drive/folders/1KoWQOXBcWcegZ3c2qJH-CKWfNHkdZPfo?usp=sharing</t>
  </si>
  <si>
    <t>Terdapat Standar pelayanan telah direview dengan melibatkan stake holder</t>
  </si>
  <si>
    <t>Undangan, Notulen rapat, Daftar hadir</t>
  </si>
  <si>
    <t>https://drive.google.com/drive/folders/1dyU-pGgDMRxankP1u-Jp-tpI8LVktncV?usp=sharing</t>
  </si>
  <si>
    <t>Telah dilakukan pelatihan servise Exellent</t>
  </si>
  <si>
    <t>Dokumen pelaksanaan kegiatan (KAK, Undangan, absensi, materi, Sertifikat pelatihan, laporan kegiatan</t>
  </si>
  <si>
    <t>https://drive.google.com/drive/folders/1WGNKiz0P_0ImyWS5BShb9z-npE7xw47k?usp=sharing</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</si>
  <si>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</si>
  <si>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Seluruh informasi tentang pelayanan telah disosialisasikan melalui online</t>
  </si>
  <si>
    <t>screenshoot WEB, IG,</t>
  </si>
  <si>
    <t>https://drive.google.com/drive/folders/1_BZelrge84H1Q5_x_4N-jxtGWkzZt3Kl?usp=sharing</t>
  </si>
  <si>
    <t>Telah terbentuk sistem pemberian penghargaan dan sangsi</t>
  </si>
  <si>
    <t>SK Jasa Pelayanan</t>
  </si>
  <si>
    <t>https://drive.google.com/drive/folders/16AiA-glhkray3GO8coP_fEJXPHbw9Al2?usp=sharing</t>
  </si>
  <si>
    <t>Telah terbentuk sistem bila pengguna layanan tidak menerima pelayanan sesuai SOP akan menerima kompensasi</t>
  </si>
  <si>
    <t>Foto kejadian pemberian hadiah pada pasien yang tidak menerima pelayanan sesuai standar</t>
  </si>
  <si>
    <t>https://drive.google.com/drive/folders/1Ll9j4f1r6lAmU7GG0DtHcdPY78GZMn_b?usp=sharing</t>
  </si>
  <si>
    <t>Standar pelayanan telah terhubung dengan SIMRS</t>
  </si>
  <si>
    <t>Screenshoot SIMRS</t>
  </si>
  <si>
    <t>https://drive.google.com/drive/folders/1TDo2VFN_Rga6sMPt-tRbGrkwlONYCkH4?usp=sharing</t>
  </si>
  <si>
    <t>Daftar inovasi yang ada di RSIA Sayang Ibu</t>
  </si>
  <si>
    <t xml:space="preserve">SK Daftar Inovasi </t>
  </si>
  <si>
    <t>https://drive.google.com/drive/folders/1RxUMICEISIKjVVXkoSr-yhylBij4zeX1?usp=sharing</t>
  </si>
  <si>
    <t>Terdapat mesia pengaduan baik online maupun offlline</t>
  </si>
  <si>
    <t>screenshoot pengaduan melalui kotak saran, WA, IG</t>
  </si>
  <si>
    <t>https://drive.google.com/drive/folders/1dpAF6zViAlvQ6l_vjpWlclNupey7Z-Z1?usp=sharing</t>
  </si>
  <si>
    <t>Ada unit pemngelola khusus untuk konsultasi dan pengaduan</t>
  </si>
  <si>
    <t>SK SP4N-LAPOR</t>
  </si>
  <si>
    <t>https://drive.google.com/drive/folders/1j4IOL5HgcJnp2QJ2vptelbXGod_GG8Sx?usp=sharing</t>
  </si>
  <si>
    <t>Seluruh pengaduan yang masuk telah ditindaklanjuti sesuai unit terkait</t>
  </si>
  <si>
    <t>Bukti tindak lanjut pengaduan</t>
  </si>
  <si>
    <t>https://drive.google.com/drive/folders/1nRvose6BIhuoESjmUSGbhvRirJGU7JXc?usp=sharing</t>
  </si>
  <si>
    <t>Telah dilakukan evaluasi terkait keluhan/masukan</t>
  </si>
  <si>
    <t>pelaksanaan pelatihan exellent service sebagai bagian dari tindak lanjut keluhan pasien</t>
  </si>
  <si>
    <t>https://drive.google.com/drive/folders/1CaJzdMa0w9pVlDNjxzvC4CapGhmyWQkK?usp=sharing</t>
  </si>
  <si>
    <t>Survei kepuasan dilakukan setiap bulan</t>
  </si>
  <si>
    <t>Hasil Survei</t>
  </si>
  <si>
    <t>https://drive.google.com/drive/folders/1pocdngOfLxwT3ESMFh9kagb9f1Oz4ibl?usp=sharing</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</si>
  <si>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</si>
  <si>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Hasil survei disosialisasikan melalui web, IG</t>
  </si>
  <si>
    <t>Screenshoot IG,WEB</t>
  </si>
  <si>
    <t>https://drive.google.com/drive/folders/1hj7PODuKmsyd_N6qOLSd-kPRCupLemlq?usp=sharing</t>
  </si>
  <si>
    <t>Hasil Survei ditindaklanjuti</t>
  </si>
  <si>
    <t>foto tindak lanjut</t>
  </si>
  <si>
    <t>Pelayanan terpadu melalui SIMRS yang terintegrasi diseluruh unit</t>
  </si>
  <si>
    <t>SIMRS</t>
  </si>
  <si>
    <t>terus dilakukan evaluasi dan pengembangan layanan</t>
  </si>
  <si>
    <t>SK Agen Perubahan</t>
  </si>
  <si>
    <r>
      <rPr>
        <rFont val="Calibri"/>
        <color theme="1"/>
        <sz val="11.0"/>
      </rPr>
      <t xml:space="preserve">SK Role Model dan Agen Perubahan   </t>
    </r>
    <r>
      <rPr>
        <rFont val="Calibri"/>
        <color rgb="FF1155CC"/>
        <sz val="11.0"/>
        <u/>
      </rPr>
      <t>https://drive.google.com/file/d/1E20WuH6hoD3mZ8j-bPFb3e7Atj533rVA/view?usp=sharing</t>
    </r>
  </si>
  <si>
    <t>SK Inovasi agen perubahan</t>
  </si>
  <si>
    <t>SK Inovasi RSIA Sayang Ibu   https://drive.google.com/file/d/1hvUpZ4_cDmWzMRa8-WuQ1nH2eyJjZMZT/view?usp=sharing</t>
  </si>
  <si>
    <t>Target capaian reformasi sudah ada di dokumen perencanaan unit kerja dan sebagian besar sudah tercapai</t>
  </si>
  <si>
    <t>Dokumen evaluasi rencana kerja zona integritas</t>
  </si>
  <si>
    <t>https://drive.google.com/file/d/1PsVeHkizniFBSG_q6MeCF2enL5S-XCOa/view?usp=sharing</t>
  </si>
  <si>
    <t>Budaya kerja CINTA selalu disosialisasikan ke unit pelayanan saat rapat internal unit yang dilakukan 1 bulan sekali. Dimana saat itulah digunakan sebagai pengingat bahwa RSKB Sayang Ibu memiliki budaya kerja CINTA dan harus terus diimplementasikan oleh seluruh karyawan.</t>
  </si>
  <si>
    <t>https://docs.google.com/document/d/1lYZxBKF8DcRZSBylYx55M0J4-E6pVTKF/edit?usp=sharing&amp;ouid=111432128508186706767&amp;rtpof=true&amp;sd=true</t>
  </si>
  <si>
    <t>List pemetaan kebijakan di RSIA Sayang Ibu, Perwal no 38 tahun 2020</t>
  </si>
  <si>
    <t>https://drive.google.com/drive/folders/1CPcP3oy7YQ2vCAVErN6QMlhnyZf28f0y?usp=sharing</t>
  </si>
  <si>
    <t>1. Pembuatan Akte kelahiran di rumah sakit; 2. Pendaftaran pasien melalui WA; 3. Ketersediaan tempat tidur terkoneksi dengan BPJS; 4. Ketersediaan tempat tidur bisa dilihat di monitor ruang tunggu RS; 5. Ikon</t>
  </si>
  <si>
    <t>https://drive.google.com/drive/folders/12wIzBYX5ec6Wdyr_ZvgOWLR2lQhkpOzL?usp=sharing</t>
  </si>
  <si>
    <t>https://drive.google.com/drive/folders/1CiRx-5le0zaWt2jyeFf08UpCkTDVAxUU?usp=sharing</t>
  </si>
  <si>
    <t>Peta bisnis proses yang telah disusun belum sampai pada penyederhanaan jabatan.</t>
  </si>
  <si>
    <t>Peta Bisnis Proses RSIA Sayang Ibu</t>
  </si>
  <si>
    <t>https://drive.google.com/file/d/1BybU6cVM6Fe29oRrGbUPDaYxBdtsI8Iu/view?usp=sharing</t>
  </si>
  <si>
    <t>Implementasi SPBE di RSKB Sayang Ibu belum terintegrasi dengan SIM RS Contoh pendaftaran pasien melalui Whatsapp.</t>
  </si>
  <si>
    <t>Pendafataran pasien lewat WA</t>
  </si>
  <si>
    <r>
      <rPr>
        <rFont val="Calibri"/>
        <color rgb="FF000000"/>
        <sz val="11.0"/>
        <u/>
      </rPr>
      <t xml:space="preserve">https://drive.google.com/file/d/1mTFYN40p1O9QAJBCik4YAvM9TCrrY7NW/view?usp=sharing
</t>
    </r>
    <r>
      <rPr>
        <rFont val="Calibri"/>
        <color rgb="FF1155CC"/>
        <sz val="11.0"/>
        <u/>
      </rPr>
      <t>https://drive.google.com/file/d/1GE1rI3nGBcuxpoCwc15e1lu213kfzW1L/view?usp=sharing</t>
    </r>
  </si>
  <si>
    <t>Implementasi SPBE di RSKB Sayang Ibu telah terintegrasi dengan SIM RS sehingga mendorong pelaksanaan pelayanan internal yang lebih cepat dan efisien. Contoh aplikasi kerusakan (RAISA) : Di aplikasi RAISA terdapat fitur pelaporan kerusakan SAPRAS, sistem persediaan logistik (SIMANTIK) : mempermudah unit pelayanan dalam pengamprahan barang logistik, sehingga lebih terkendali mengingat kondisi bangunan RS dan Logistik terpisah gedung.</t>
  </si>
  <si>
    <t>- Pemakaian aplikasi kerusakan (RAISA)
- Pemakaian aplikasi permintaan barang logistik</t>
  </si>
  <si>
    <r>
      <rPr>
        <rFont val="Calibri"/>
        <color theme="1"/>
        <sz val="11.0"/>
      </rPr>
      <t>- Aplikasi RAISA :</t>
    </r>
    <r>
      <rPr>
        <rFont val="Calibri"/>
        <color rgb="FF000000"/>
        <sz val="11.0"/>
      </rPr>
      <t xml:space="preserve">
</t>
    </r>
    <r>
      <rPr>
        <rFont val="Calibri"/>
        <color rgb="FF1155CC"/>
        <sz val="11.0"/>
        <u/>
      </rPr>
      <t xml:space="preserve">https://drive.google.com/file/d/1VFQG6oTx_or7ovc2kYpwH1eWAVY8tva7/view?usp=sharing
</t>
    </r>
    <r>
      <rPr>
        <rFont val="Calibri"/>
        <color theme="1"/>
        <sz val="11.0"/>
      </rPr>
      <t xml:space="preserve">- Aplikasi SIMANTIK :
</t>
    </r>
    <r>
      <rPr>
        <rFont val="Calibri"/>
        <color rgb="FF1155CC"/>
        <sz val="11.0"/>
        <u/>
      </rPr>
      <t>https://drive.google.com/file/d/1J2y9CaUXZF47nmaSJpuK-NG2cI66SW-X/view?usp=sharing</t>
    </r>
  </si>
  <si>
    <t>Penggunaan pendaftaran pasien melalui whattsapp telah diterapkan dan digunakan di unit pendaftaran dan manfaatnya bisa dirasakan oleh pasien karena dapat memotong waktu.</t>
  </si>
  <si>
    <t>Pendaftaran Lewat WA</t>
  </si>
  <si>
    <r>
      <rPr>
        <rFont val="Calibri"/>
        <color rgb="FF000000"/>
        <sz val="11.0"/>
        <u/>
      </rPr>
      <t xml:space="preserve">https://drive.google.com/file/d/1DALdHgNn4iNv9dh7vw2axoKyA4pNkUtT/view?usp=sharing
</t>
    </r>
    <r>
      <rPr>
        <rFont val="Calibri"/>
        <color rgb="FF1155CC"/>
        <sz val="11.0"/>
        <u/>
      </rPr>
      <t>https://drive.google.com/file/d/1b6dNZ1bkTFP_3ZUJjt3iljfMeiF5iqVq/view?usp=sharing</t>
    </r>
  </si>
  <si>
    <t>Pada penggunaan aplikasi SIMANTIK telah dievaluasi dan ditemukan beberapa hal yang harus diperbaharui dan telah ditindaklanjutio seperti : Dalam SIMANTIK belum ada laporan , dan akan ditambahkan laporan</t>
  </si>
  <si>
    <t>File Laporan di aplikasi simantik</t>
  </si>
  <si>
    <t>https://drive.google.com/file/d/1oKEPmL47UgWgSyqcZqu2xqPXRvjNfKW1/view?usp=sharing</t>
  </si>
  <si>
    <r>
      <rPr>
        <rFont val="Calibri"/>
        <color rgb="FF000000"/>
        <sz val="11.0"/>
        <u/>
      </rPr>
      <t xml:space="preserve">https://drive.google.com/file/d/1b6dNZ1bkTFP_3ZUJjt3iljfMeiF5iqVq/view?usp=sharing
</t>
    </r>
    <r>
      <rPr>
        <rFont val="Calibri"/>
        <color rgb="FF1155CC"/>
        <sz val="11.0"/>
        <u/>
      </rPr>
      <t>https://drive.google.com/file/d/1DALdHgNn4iNv9dh7vw2axoKyA4pNkUtT/view?usp=sharing</t>
    </r>
  </si>
  <si>
    <t>Indikator kinerja individu telah berorientasi kepada hasil sesuai dengan levelnya</t>
  </si>
  <si>
    <t>https://drive.google.com/drive/folders/1CMWY0Y1q25By1GLkWbovtDGEnRb9bMbA?usp=sharing</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</si>
  <si>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</si>
  <si>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</si>
  <si>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</si>
  <si>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Terdapat beberapa hasil assessment yang belum dapat dijadikan dasar pelaksanaan mutasi internal</t>
  </si>
  <si>
    <t>https://drive.google.com/drive/folders/1C6r4t5ItTYzI7iQjY7THltDizSzhN9wM?usp=sharing</t>
  </si>
  <si>
    <t>https://drive.google.com/drive/folders/1BytHw4Av4BCcOFWA2Wb6gTRWRSv1Hk-4?usp=sharing</t>
  </si>
  <si>
    <t>https://drive.google.com/drive/folders/1CePoMVmTpOSKGLcYuWLmJx5su2rKE8cE?usp=sharing</t>
  </si>
  <si>
    <t>https://drive.google.com/file/d/15OQfcPDQ5edDK2cToOJ5PuDKj3XcRT3U/view?usp=sharing</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</si>
  <si>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</si>
  <si>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</si>
  <si>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</si>
  <si>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Perjanjian kinerja belum digunakan dalam pemberian reward dan punishment</t>
  </si>
  <si>
    <t>https://drive.google.com/drive/folders/1CdIa8oIe-31faQAbWNp8VCIGNHs2RG1Z?usp=sharing</t>
  </si>
  <si>
    <t>PETA PROSES BISNIS</t>
  </si>
  <si>
    <t>https://drive.google.com/drive/folders/1C_Pzre17syjmutZ4RRo5kJeYPULX9kp5?usp=sharing</t>
  </si>
  <si>
    <t>https://drive.google.com/file/d/1IA3WBnFns0gL6e44z14LZvRr2MoqBcTk/view?usp=sharing</t>
  </si>
  <si>
    <t>https://docs.google.com/spreadsheets/d/1EyGUuNzm5z4gYDu9QD9lX-dp0KZOxKUq/edit?usp=sharing&amp;ouid=115878044147104245163&amp;rtpof=true&amp;sd=true</t>
  </si>
  <si>
    <t>https://drive.google.com/file/d/1zvMP223_8TPeXhQ0b1r1gBGkhPUARoOh/view?usp=sharing</t>
  </si>
  <si>
    <t>https://drive.google.com/drive/folders/1DoaH_ryAjDChEwbSWaUICw-zO9M7sQzJ?usp=sharing</t>
  </si>
  <si>
    <t>Pengaduan pelayanan dan konsultasi pelayanan direspon cepat melalui kanal yang kami sediakan seperti SMS, Telp, WA, DM IG, Kotak saran dan langsung ditangani oleh petugas khusus.</t>
  </si>
  <si>
    <t>Telah dibentuknya Tim Reformasi Birokrasi/Penanggung jawab Reformasi Birokrasi unit kerja sesuai kebutuhan organisasi</t>
  </si>
  <si>
    <t>SK Tim RB DPMPTSP Kota Balikpapan Nomor 188.46/46/dpmptsp/2022</t>
  </si>
  <si>
    <t>https://drive.google.com/drive/folders/1JFqMZ4Rp2nHKmGb1E3EQ4yJ2RCvfoZbB?usp=sharing</t>
  </si>
  <si>
    <t>Seluruh tugas telah dilaksanakan oleh Tim Reformasi Birokrasi/Penanggung jawab Reformasi Birokrasi unit kerja sesuai dengan rencana kerja</t>
  </si>
  <si>
    <t xml:space="preserve">Undangan Rapat Sosialisasi PMPRB dan Foto </t>
  </si>
  <si>
    <t>Laporan monev renja pelaksanaan reformasi birokrasi OPD, Rapat RB (Undangan/Notulen/Daftar Hadir/Laporan Kegiatan/Berita Acara/Dokumentasi Kegiatan)</t>
  </si>
  <si>
    <t>SK IKU Renstra, SK Renja RB, Renstra, Rencana Aksi Kinerja</t>
  </si>
  <si>
    <t>https://drive.google.com/drive/folders/1LnpXXizefLux8befEtK-ZykCauM2YU_M?usp=sharing</t>
  </si>
  <si>
    <t>Undangan Koordinasi Penilaian Tahun 2022 beserta dokumentasi, Undangan Pendampingan RB di area 5 Penataan Sistem Manajemen SDM, Undangan Desk LKE PMPRB beserta dokumentasi</t>
  </si>
  <si>
    <t>Rencana Aksi Kinerja, SK Road Map Reformasi Birokrasi Pemerintah Kota Balikpapan Nomor 188.45-205/2019</t>
  </si>
  <si>
    <t>Undangan Pelatihan Assessor, Notulen Pelatihan, Daftar Hadir Pelatihan, SK TIm RB DPMPT</t>
  </si>
  <si>
    <t>https://drive.google.com/drive/folders/1LlzXYLSpt5ykHbhT-sCaVGunLdGxYLjz?usp=sharing</t>
  </si>
  <si>
    <t>Mayoritas koordinator assesor mencapai konsensus dan seluruh kriteria dibahas</t>
  </si>
  <si>
    <t>Rapat PMPRB, BA PMPRBP OPD</t>
  </si>
  <si>
    <t>Rencana Aksi dan Tindak Lanjut</t>
  </si>
  <si>
    <t>Monev IKU, Evaluasi Renja 2021-2022</t>
  </si>
  <si>
    <t>Pimpinan unit kerja terlibat secara aktif dan berkelanjutan dalam seluruh pelaksanaan Reformasi Birokrasi</t>
  </si>
  <si>
    <t>SK Tim Reformasi Birokrasi, Foto Workshop Agen Perubahan, Foto Rapat Koordinasi Tim Reformasi Birokrasi</t>
  </si>
  <si>
    <t>https://drive.google.com/drive/folders/1H1S4E0jlRlysx5Dd8Z7aqaoSPRKGm7uw?usp=sharing</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</si>
  <si>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</si>
  <si>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</si>
  <si>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r>
      <rPr>
        <rFont val="Calibri"/>
        <color theme="1"/>
        <sz val="11.0"/>
      </rPr>
      <t xml:space="preserve">Telah terdapat </t>
    </r>
    <r>
      <rPr>
        <rFont val="Calibri"/>
        <i/>
        <color theme="1"/>
        <sz val="11.0"/>
      </rPr>
      <t>Agent of Change</t>
    </r>
    <r>
      <rPr>
        <rFont val="Calibri"/>
        <color theme="1"/>
        <sz val="11.0"/>
      </rPr>
      <t xml:space="preserve"> dan </t>
    </r>
    <r>
      <rPr>
        <rFont val="Calibri"/>
        <i/>
        <color theme="1"/>
        <sz val="11.0"/>
      </rPr>
      <t>role model</t>
    </r>
    <r>
      <rPr>
        <rFont val="Calibri"/>
        <color theme="1"/>
        <sz val="11.0"/>
      </rPr>
      <t xml:space="preserve"> yang dibentuk secara formal dan telah memberikan kontribusi perubahan terhadap unit kerja</t>
    </r>
  </si>
  <si>
    <t>Keputusan Walikota Balikpapan Nomor 188.45- 229/ 2021 Tentang Role Model Dan Agen Perubahan Pemerintah Kota Balikpapan , workshop Agen Perubahan, Seminar Reformasi Birokrasi, Kontribusi Agen Perubahan dengan menyusun Inovasi Pelayanan Reklame Prioritas (Profil Bisnis, SK Inovasi Layanan Reklame Prioritas, SK Penyusun Inovasi, Launching Inovasi, Layanan kepada masyarakat, Vidio profil bisnis Reklame Prioritas)</t>
  </si>
  <si>
    <t>https://docs.google.com/spreadsheets/d/1TXNMdR4bmSSmd6Mbft5nnzx2uCpLguQ7/edit?usp=sharing&amp;ouid=106463378063368732479&amp;rtpof=true&amp;sd=true</t>
  </si>
  <si>
    <t>Revisi atas kebijakan yang tidak harmonis/tidak sinkron/bersifat menghambat telah selesai dilakukan, atau tidak ditemukan adanya kebijakan yang tidak harmonis</t>
  </si>
  <si>
    <t>- Undangan rapat URTU dan  rapat kordinasi penyusunan URTU tanggal 7 September 2021</t>
  </si>
  <si>
    <t>https://drive.google.com/drive/folders/14U_owzHHnpARdk6NTJZVBIntheQnXnEL?usp=sharing</t>
  </si>
  <si>
    <t>- Undangan rapat URTU dan  rapat kordinasi penyusunan URTU tanggal 7 September 2021
'- SK Walikota tentang Tim Percepatan Pembentukan MPP</t>
  </si>
  <si>
    <t>- Undangan rapat URTU dan  rapat kordinasi penyusunan URTU tanggal 7 September 2021
'- Undangan dan foto rapat raperwali pendelagasian kewenangan Perizinan
'- SK Walikota tentang Penyelenggaraan MPP</t>
  </si>
  <si>
    <t>- Undangan rapat URTU dan  rapat kordinasi penyusunan URTU tanggal 7 September 2021
'- SK Walikota tentang Penetapan Gedung DPMPT Kota Balikpapan sebagai Lokasi Mal Pelayanan Publik</t>
  </si>
  <si>
    <t>Seluruh hasil evaluasi telah ditindaklanjuti dengan mengajukan perubahan organisasi</t>
  </si>
  <si>
    <t>- dokumen rapat kordinasi kerjasama pelayanan publik MPP dengan Perangkat Daerah (Foto)
- Berita acara penandatangan komitmen bersama pelaksanaan MPP
- Dokumen kerjasama pelayanan publik MPP dengan Instansi Vertikal (foto dan Pernyataan Kesediaan Komitmen Pelayanan Bersama)
- Penandatangan komitmen Bersama Walikota Balikpapan dan MenpanRB
- Tindaklanjut rapat URTU (Foto dan undangan)
- Foto kunjungan Deputi Kementerian Investasi/BKPM  Penilaian Kesiapan MPP
- Rakor Soft laucnhing MPP (daftar hadir)
- Rakor persiapan Grand Launching (undangan dan foto)</t>
  </si>
  <si>
    <t>https://drive.google.com/drive/folders/1aNUv-Z6XkerwK_YaFW9pkr0bvv8gGV11?usp=sharing</t>
  </si>
  <si>
    <t>Seluruh hasil evaluasi telah ditindaklanjuti dengan mengajukan penyederhanaan birokrasi</t>
  </si>
  <si>
    <t>- Foto dan undangan rapat lanjutan URTU</t>
  </si>
  <si>
    <t>https://drive.google.com/drive/folders/1jFXbitLKYepS4kOYyzhwW1q6zqrWLzS9?usp=sharing</t>
  </si>
  <si>
    <t>Seluruh peta proses bisnis telah disusun sesuai dengan pedoman penyusunan Peta Proses Bisnis Kementerian/Lembaga/Pemerintah Daerah</t>
  </si>
  <si>
    <t>peta proses bisnis DPMPTSP</t>
  </si>
  <si>
    <t>https://drive.google.com/drive/folders/1LMmt3z4m0OhdMH9gaLz_llJC1eDdisxR</t>
  </si>
  <si>
    <t>Seluruh peta proses bisnis telah sesuai dengan tugas dan fungsi</t>
  </si>
  <si>
    <t>https://drive.google.com/drive/folders/1LMmt3z4m0OhdMH9gaLz_llJC1eDdisxR?usp=sharing</t>
  </si>
  <si>
    <t>Seluruh peta proses bisnis telah sesuai dengan dokumen rencana strategis dan rencana kerja organisasi</t>
  </si>
  <si>
    <t>Setiap jenjang organisasi telah memiliki peta proses bisnis yang selaras dengan kinerja</t>
  </si>
  <si>
    <t>Seluruh peta proses bisnis telah dijabarkan dalam SOP</t>
  </si>
  <si>
    <t>Telah dilakukan penjabaran seluruh peta lintas fungsi (peta level n) ke dalam SOP</t>
  </si>
  <si>
    <t>https://drive.google.com/drive/folders/1wmKxoLAnpb1Lv8_wsT8tiS9rt_aS424o?usp=sharing</t>
  </si>
  <si>
    <t>Terdapat evaluasi terhadap efisiensi dan efektivitas peta proses bisnis dan SOP secara berkala dan seluruh hasilnya telah ditindaklanjuti</t>
  </si>
  <si>
    <t>peta proses bisnis DPMPTSP, foto evaluasi</t>
  </si>
  <si>
    <t>https://drive.google.com/drive/folders/1wA00o-NY4sGPGHwynDBJ6c6a5i4zMvzS?usp=sharing</t>
  </si>
  <si>
    <t>Telah dilakukan evaluasi terhadap seluruh peta proses bisnis yang sesuai dengan efektivitas hubungan kerja antar unit organisasi untuk menghasilkan kinerja sesuai dengan tujuan pendirian organisasi</t>
  </si>
  <si>
    <r>
      <rPr>
        <rFont val="Calibri"/>
        <color rgb="FF1155CC"/>
        <sz val="11.0"/>
        <u/>
      </rPr>
      <t>https://drive.google.com/drive/folders/1wA00o-NY4sGPGHwynDBJ6c6a5i4zMvzS?usp=sharing</t>
    </r>
    <r>
      <rPr>
        <rFont val="Calibri"/>
        <color theme="1"/>
        <sz val="11.0"/>
      </rPr>
      <t>g</t>
    </r>
  </si>
  <si>
    <t>Telah ada kebijakan pimpinan tentang keterbukaan informasi publik</t>
  </si>
  <si>
    <t xml:space="preserve">sk ppid </t>
  </si>
  <si>
    <t>https://drive.google.com/drive/folders/1T3kQ_BVih88_hIveNf4bxz3XsX2l47U2?usp=sharing</t>
  </si>
  <si>
    <t>Monitoring dan evaluasi pelaksanaan kebijakan keterbukaan informasi publik dilakukan secara berkala</t>
  </si>
  <si>
    <t>laporan monev PPID, sk ppid</t>
  </si>
  <si>
    <t>https://drive.google.com/drive/folders/1hmfRT1H4bmLZv-2g4lPqnrN04lsQGQUw?usp=sharing</t>
  </si>
  <si>
    <t xml:space="preserve">Bezetting </t>
  </si>
  <si>
    <t>https://drive.google.com/drive/folders/1LJECIJWQwe4a6hjGlglCnerhnjVSy8vj?usp=sharing</t>
  </si>
  <si>
    <t>Dokumen anjab ABK, dan Screenshoot aplikasi sianjab</t>
  </si>
  <si>
    <t xml:space="preserve">surat usulan kebutuhan pengembangan kompetensi </t>
  </si>
  <si>
    <t>https://drive.google.com/file/d/1pJ6fw7JKN3TtOrVYmxk0G_u8ubxl8n7f/view?usp=sharing</t>
  </si>
  <si>
    <t>Telah dilakukan pengembangan berbasis kompetensi kepada sebagian besar pegawai sesuai dengan rencana dan kebutuhan pengembangan kompetensi</t>
  </si>
  <si>
    <t xml:space="preserve">Dokumentasi Diklat / Bimtek </t>
  </si>
  <si>
    <t>https://drive.google.com/drive/folders/1MyCAIodwhEr-ik8s6BaSHj-ZvbJfRtAR?usp=sharing</t>
  </si>
  <si>
    <t xml:space="preserve"> IKI, Perjanjian kinerja dan SKP seluruh pegawai</t>
  </si>
  <si>
    <t>https://drive.google.com/drive/folders/1My21bb1ML5jzek_9oZkkK920Xz1z4SpJ?usp=sharing</t>
  </si>
  <si>
    <t>Seluruh ukuran kinerja individu sesuai dengan indikator kinerja individu level di atasnya</t>
  </si>
  <si>
    <t xml:space="preserve">Perjanjian Kinerja, IKI </t>
  </si>
  <si>
    <t>Pengukuran kinerja individu dilakukan secara bulanan</t>
  </si>
  <si>
    <t>SKP seluruh pegawai, dan Rekap ekinerja</t>
  </si>
  <si>
    <t>Telah dilakukan monev atas pencapaian kinerja individu secara bulanan</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</si>
  <si>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</si>
  <si>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Seluruh hasil penilaian kinerja individu telah dijadikan dasar untuk pengembangan karir individu/pemberian reward and punishment lainnya</t>
  </si>
  <si>
    <t>Dokumentasi Foto dan SK Kadis No 188.4/0699.1a/dpmpt/2021 , dan Perwal no 4 Tahun 2019</t>
  </si>
  <si>
    <t>Etika Pelayanan OPD, Perwal Kode etik No 25 th 2020, SK walikota majelis Kode etik No. 188.45/269/2021, rekap absensi OPD, dan SPK NABAN</t>
  </si>
  <si>
    <t>https://drive.google.com/drive/folders/1Mua99MotUehGe6aEhpJ6fVsBl2PznRUG?usp=sharing</t>
  </si>
  <si>
    <t>Rekap Absensi OPD, Pemotongan Tunjangan yang terlambat hadir kerja</t>
  </si>
  <si>
    <t>Unit kerja telah mengimplementasikan SKJ pada seluruh jabatan sesuai kebutuhan unit kerja</t>
  </si>
  <si>
    <t>Analis Kesenjangan OPD</t>
  </si>
  <si>
    <t>https://drive.google.com/drive/folders/1MtKIXHuJ_eTL7SzB09BULvSg3V6S2Z2R?usp=sharing</t>
  </si>
  <si>
    <t>Evaluasi jabatan telah dilaksanakan pada seluruh jabatan berdasarkan SKJ dan telah memberikan dampak pengembangan SDM</t>
  </si>
  <si>
    <t>pegawai dapat mengakses sistem informasi kepegawaian</t>
  </si>
  <si>
    <t>Screenshot aplikasi SIMPEG, Dan SK PDM (Penutakhiran data mandiri)</t>
  </si>
  <si>
    <t>https://drive.google.com/drive/folders/1Mt4gMP28ZCNVcpyypu0vDIdgxPQtaD0e?usp=sharing</t>
  </si>
  <si>
    <t>Rapat Penyusunan Renstra (Undangan/Notulen/Daftar Hadir/Laporan Kegiatan/Berita Acara/Dokumentasi Kegiatan)</t>
  </si>
  <si>
    <t>https://drive.google.com/drive/folders/1MnVYkbHeM5BC4YTKs1QmgO3pFoFChfeA?usp=sharing</t>
  </si>
  <si>
    <t>Kepala Dinas terlibat secara langsung pada seluruh penyusunan Renstra</t>
  </si>
  <si>
    <t>Rapat Penyusunan Renstra/PK (Undangan/Notulen/Daftar Hadir/Laporan Kegiatan/Berita Acara/Dokumentasi Kegiatan)</t>
  </si>
  <si>
    <t>Kepala Dinas memantau seluruh pencapaian kinerja secara berkala</t>
  </si>
  <si>
    <t>Screenshot Pemantauan Kinerja melalui aplikasi esakip 2021, Laporan evaluasi renja TW 1-4 Tahun 2021, Laporan evaluasi renja TW 1 Tahun 2022</t>
  </si>
  <si>
    <t>Kepala Dinas memahami kinerja serta strategi pencapaiannya dalam jangka menengah</t>
  </si>
  <si>
    <t>Kepala Dinas memahami kinerja yang harus dicapai setiap tahun</t>
  </si>
  <si>
    <t>Kepala Dinas menindaklanjuti hasil pemantauan rencana aksi secara berkala</t>
  </si>
  <si>
    <t xml:space="preserve"> Rencana Aksi OPD Tahun 2021 dan 2022, Kurkin 2021, Laporan evaluasi renja TW 1-4 Tahun 2021,  Laporan evaluasi renja TW 1 Tahun 2022</t>
  </si>
  <si>
    <t>Terdapat upaya peningkatan kapasitas seluruh SDM yang menangani akuntabilitas kinerja</t>
  </si>
  <si>
    <t>Sosialisasi Pengisian Aplikasi esakip (Undangan/Daftar Hadir/Dokumentasi Kegiatan), Screenshoot mengikuti kegiatan bimtek/sosialisasi SAKIP/ sertifikat bimtek dari pihak ketiga misal smart id</t>
  </si>
  <si>
    <t>https://drive.google.com/drive/folders/1Morn1Yr5ZinCwhC6__r102_zFu0RMjec?usp=sharing</t>
  </si>
  <si>
    <t>Pimpinan DPMPTSP melakukan pemantauan secara berkala terhadap rencana aksi serta melakukan tindak lanjut terhadap hasil pemantauan tersebut</t>
  </si>
  <si>
    <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</si>
  <si>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</si>
  <si>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</si>
  <si>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Public campaign telah dilakukan secara berkala</t>
  </si>
  <si>
    <t>Medsos DPMPT tentang Gratifikasi, Public Campaign, Undangan, Dokumentasi</t>
  </si>
  <si>
    <t>https://drive.google.com/drive/folders/1dwDpuuc2QS8WUXP-RyYL17JB9x9zWIyU?usp=sharing</t>
  </si>
  <si>
    <t>melaporkan secara berkala tentang praktek gratifikasi</t>
  </si>
  <si>
    <t>SK Kepala Dinas tentang Pembentukan Tim Pengendalian Gratifikasi, Laporan Gratifikasi, Dokumentasi Kegiatan, Monitoring dan Evaluasi Gratifikasi</t>
  </si>
  <si>
    <t>https://drive.google.com/drive/folders/12oi57KaVtNsZACeSokbAjSz3c-x12jFV?usp=sharing</t>
  </si>
  <si>
    <t>terdapat evaluasi atas kebijakan penanganan gratifikasi</t>
  </si>
  <si>
    <t>https://drive.google.com/drive/folders/1USt0O2LXgXFARD9jU9Lfd_Rc5O0be3Mt?usp=sharing</t>
  </si>
  <si>
    <t>terdapat laporan tindak lanjut</t>
  </si>
  <si>
    <t>https://drive.google.com/drive/folders/1xFpKvlg1VQhVBBn7_HEMmAsJfrih7Ff1?usp=sharing</t>
  </si>
  <si>
    <t>Unit kerja telah mengidentifikasi seluruh lingkungan pengendalian</t>
  </si>
  <si>
    <t>SK Rencana Tindak Pengendalian (RTP), Rencana Tindak Pengendalian (RTP) 2022, Register Resiko 2022</t>
  </si>
  <si>
    <t>https://drive.google.com/drive/folders/1uk7HpMs8hoYJJQrQ96Ituqy4opuEd7_g?usp=sharing</t>
  </si>
  <si>
    <t>Unit kerja telah menilai seluruh risiko</t>
  </si>
  <si>
    <t>Rencana Tindak Pengendalian (RTP) 2022, Register Resiko 2022</t>
  </si>
  <si>
    <t>https://drive.google.com/drive/folders/1QKgX0Ty6Vk-GcLkrTvSlzQGcei1h3zr2?usp=sharing</t>
  </si>
  <si>
    <t>Seluruh risiko yang telah diidentifikasi telah diminimalisir melalui kegiatan pengendalian</t>
  </si>
  <si>
    <t>Register Resiko, Pembahasan RTP, Rencana Tindak Pengendalian (RTP) 2022</t>
  </si>
  <si>
    <t>https://drive.google.com/drive/folders/1DM0jm26Qme1EU_hNKPQo87D0pDz30QtZ?usp=sharing</t>
  </si>
  <si>
    <t>SPI telah diinformasikan dan dikomunikasikan kepada seluruh pihak terkait</t>
  </si>
  <si>
    <t>Rencana Tindak Pengendalian (RTP), Register Resiko, Dokumentasi Kegiatan</t>
  </si>
  <si>
    <t>https://drive.google.com/drive/folders/15U2aFVNMbOdA7ABSB3Rr--oJZzQ4ND_J?usp=sharing</t>
  </si>
  <si>
    <t>Sistem pengendalian intern dimonitoring dan evaluasi secara berkala</t>
  </si>
  <si>
    <t>Laporan RTP</t>
  </si>
  <si>
    <t>https://drive.google.com/drive/folders/1Oscs5dwTs4M5cJIG6QySjkopNylBJd2r?usp=sharing</t>
  </si>
  <si>
    <t>Monitoring dan evaluasi telah dilakukan secara berkala serta memberikan perbaikan dalam penerapan SPI</t>
  </si>
  <si>
    <t>https://drive.google.com/drive/folders/1r5RbUoGi88uN1rZCr8aj3Qd8U93x37OZ?usp=sharing</t>
  </si>
  <si>
    <t>Seluruh hasil penanganan pengaduan masyarakat telah ditindaklanjuti</t>
  </si>
  <si>
    <t xml:space="preserve">SK Sitanggap, Rekapan Aduan, Leaflet </t>
  </si>
  <si>
    <t>https://drive.google.com/drive/folders/1qqPZHQL22zUb2F95kvIEPYNZuR1fCgAL?usp=sharing</t>
  </si>
  <si>
    <t>Penanganan pengaduan masyarakat dimonitoring dan evaluasi secara berkala</t>
  </si>
  <si>
    <t>https://drive.google.com/drive/folders/1Lj5zc2exu1mVqA_uUEnrgPcbl0Ppy5Bm?usp=sharing</t>
  </si>
  <si>
    <t>terdapat laporan hasil evaluasi atas tindak lanjut penanganan pengaduan masyarakat</t>
  </si>
  <si>
    <t>https://drive.google.com/drive/folders/1zwDoPFk-ZatFJC-nVnxvLnAkJiI6-W0F?usp=sharing</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</si>
  <si>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</si>
  <si>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</si>
  <si>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Whistle blowing system disosialisasikan ke seluruh pegawai</t>
  </si>
  <si>
    <t xml:space="preserve">Video terkait Whistle Blowing System, Monitoring dan Evaluasi Whistle Blowing </t>
  </si>
  <si>
    <t>https://drive.google.com/drive/folders/12Mcy0kAXvwdh49JExYRwl8647i0lo97e?usp=sharing</t>
  </si>
  <si>
    <t>Penanganan Benturan Kepentingan telah disosialisasikan ke seluruh pegawai</t>
  </si>
  <si>
    <t>SK Wali Kota Pedoman Umum Benturan Kepentingan, Rapat Pembahasan Penanganan Benturan Kepentingan, SK Pembentukan Tim Penanganan Benturan 2021</t>
  </si>
  <si>
    <t>https://drive.google.com/drive/folders/12x8VEcy0ruto-CmreEsyAbMlAUcqHyjQ?usp=sharing</t>
  </si>
  <si>
    <t>https://drive.google.com/drive/folders/1EYX5-Yl75ddsMF5468aNtntwRblP9vhE?usp=sharing</t>
  </si>
  <si>
    <t>Penanganan Benturan Kepentingan dimonitoring dan evaluasi secara berkala</t>
  </si>
  <si>
    <t xml:space="preserve">SK Wali Kota Pedoman Umum Benturan Kepentingan, Rapat Pembahasan Penanganan Benturan Kepentingan, SK Pembentukan Tim Penanganan Benturan 2021, Monitoring Benturan Kepentingan, </t>
  </si>
  <si>
    <t>https://drive.google.com/drive/folders/1r2NuJRJO-AtErfW5C3jGAczjKNSR8w9N?usp=sharing</t>
  </si>
  <si>
    <t>Seluruh Hasil evaluasi atas Penanganan Benturan Kepentingan telah ditindaklanjuti</t>
  </si>
  <si>
    <t xml:space="preserve">SK Wali Kota Pedoman Umum Benturan Kepentingan, Monitoring Benturan Kepentingan, </t>
  </si>
  <si>
    <t>https://drive.google.com/drive/folders/1Pj_W6TPcqn8GaGL88t9RH0NhtaI5ek2T?usp=sharing</t>
  </si>
  <si>
    <t>Terdapat Dokumen penandatanganan pakta integritas</t>
  </si>
  <si>
    <t>SK Tim ZI, Dokumentasi ZI</t>
  </si>
  <si>
    <t>https://drive.google.com/drive/folders/1rcXSypJ1j-lXCWu0RkluqupnT32kqz9v?usp=sharing</t>
  </si>
  <si>
    <t>Pembangunan zona integritas dilakukan secara intensif</t>
  </si>
  <si>
    <t>Dokumentasi Rakor dan Evaluasi Zona Integritas</t>
  </si>
  <si>
    <t>https://drive.google.com/drive/folders/19UgtdFElOSwA1qzkjJWtc99BnVRMWs6i?usp=sharing</t>
  </si>
  <si>
    <t>Pembangunan zona integritas telah dimonitor dan evaluasi secara berkala</t>
  </si>
  <si>
    <t>https://drive.google.com/drive/folders/1zXhiFeJvjiaPexc_ftqC5HxRYkC2lzn1?usp=sharing</t>
  </si>
  <si>
    <t>Dokumen Standar Pelayanan</t>
  </si>
  <si>
    <t>https://drive.google.com/drive/folders/1CzVEtrLFai1y3swfivXA6ptbmyGirsEn?usp=sharing</t>
  </si>
  <si>
    <t>Screenshot Informasi Standar Pelayanan di website</t>
  </si>
  <si>
    <t>https://drive.google.com/drive/folders/1j7f95k9XtoVWqYg9M0xg6TDIPUgOe2Dg?usp=sharing</t>
  </si>
  <si>
    <t>telah Dilakukan reviu dan perbaikan atas standar pelayanan dan dilakukan dengan melibatkan stakeholders (antara lain : tokoh masyarakat, akademisi, dunia usaha, dan lembaga swadaya masyarakat), serta memanfaatkan masukan hasil SKM dan pengaduan masyarakat</t>
  </si>
  <si>
    <t xml:space="preserve">Undangan rapat, foto kegiatan, laporan </t>
  </si>
  <si>
    <t>https://drive.google.com/drive/folders/1lvdETm4xo2h2-p199gErdEDApDknEQNd?usp=sharing</t>
  </si>
  <si>
    <t>Telah dilakukan pelatihan/sosialisasi pelayanan prima, sehingga seluruh petugas/pelaksana layanan memiliki kompetensi sesuai kebutuhan jenis layanan</t>
  </si>
  <si>
    <t>Foto kegiatan, daftar hadir, sertifikat, dan laporan Forum Konsultasi Publik</t>
  </si>
  <si>
    <t>https://drive.google.com/drive/folders/1_gAW6QD7sXMAcTmd42UlZV_cFGWFHE_Z?usp=sharing</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</si>
  <si>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</si>
  <si>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Seluruh Informasi tentang pelayanan dapat diakses secara online (website/media sosial) dan terhubung dengan sistem informasi pelayanan publik nasional</t>
  </si>
  <si>
    <t>Foto website, aplikasi, brosur, screenshot CS Online</t>
  </si>
  <si>
    <t>https://drive.google.com/drive/folders/18rnwX2hesRRKdlZ0JPzd_GDQl2j-izyD?usp=sharing</t>
  </si>
  <si>
    <t>Telah terdapat kebijakan pemberian penghargaan dan sanksi yang minimal memenuhi unsur penilaian: disiplin, kinerja, dan hasil penilaian pengguna layanan, dan telah diterapkan ke seluruh petugas/pelaksana layanan</t>
  </si>
  <si>
    <t xml:space="preserve">Juknis, SK, Foto, Piagam </t>
  </si>
  <si>
    <t>https://drive.google.com/drive/folders/1z1gZZDnfC4DcMO4LJY__Sr23zRU6q-Yy?usp=sharing</t>
  </si>
  <si>
    <t>Telah terdapat sistem pemberian kompensasi bila layanan tidak sesuai standar bagi penerima layanan di seluruh jenis layanan</t>
  </si>
  <si>
    <t xml:space="preserve">Foto kerjasama dengan Gojek untuk delivery berkas </t>
  </si>
  <si>
    <t>https://drive.google.com/drive/folders/1Z8s6X2aCVODNXdSTHH8QFkJ0UEhlxeYN?usp=sharing</t>
  </si>
  <si>
    <t>Seluruh pelayanan sudah dilakukan secara terpadu dan sarana prasarana layanan memenuhi standar sarpras</t>
  </si>
  <si>
    <t>Foto Mal Pelayanan Publik, Rapat pendelegasian kewenangan, Sarpras MPP</t>
  </si>
  <si>
    <t>https://drive.google.com/drive/folders/1Ej-nQm__dNQZdBrJu0kpq0Y-koD1rmgo?usp=sharing</t>
  </si>
  <si>
    <t>Inovasi pelayanan telah mendapatkan pengakuan secara internasional dan/atau nasional dan telah direplikasi oleh instansi lain</t>
  </si>
  <si>
    <t>Daftar inovasi, foto kegiatan, SK kegiatan</t>
  </si>
  <si>
    <t>https://drive.google.com/drive/folders/1ZArJukXqjKYubEd0ofHb1R4M9Vhr4E30?usp=sharing</t>
  </si>
  <si>
    <t>Terdapat media konsultasi dan pengaduan secara offline dan online, tersedia petugas khusus yang menangani, dan terintegrasi dengan SP4N-LAPOR!</t>
  </si>
  <si>
    <r>
      <rPr>
        <rFont val="Calibri"/>
        <color theme="1"/>
        <sz val="11.0"/>
      </rPr>
      <t>Screenshot kanal pengaduan, Screenshot SP4N Lapor di web dan shortlink, Screenshot nomor WA CS</t>
    </r>
    <r>
      <rPr>
        <rFont val="Calibri"/>
        <color rgb="FFFF0000"/>
        <sz val="11.0"/>
      </rPr>
      <t xml:space="preserve">, </t>
    </r>
    <r>
      <rPr>
        <rFont val="Calibri"/>
        <color theme="1"/>
        <sz val="11.0"/>
      </rPr>
      <t xml:space="preserve"> Loket Pengaduan/Konsultasi</t>
    </r>
  </si>
  <si>
    <t>https://drive.google.com/drive/folders/1SsHSKp5BhcBJbCTEsKKY5dX3x0KQ73Or?usp=sharing</t>
  </si>
  <si>
    <t>Terdapat unit pengelola khusus untuk konsultasi dan pengaduan, serta SK pengelola SP4N-LAPOR! di level Organisasi</t>
  </si>
  <si>
    <t>Ruang Pengaduan, SK SP4N LAPOR dan SITANGGAP</t>
  </si>
  <si>
    <t>https://drive.google.com/drive/folders/15H3oswP6-R-3nopHWVP4bDkEQWIvxJGn?usp=sharing</t>
  </si>
  <si>
    <t>Laporan penanganan pengaduan</t>
  </si>
  <si>
    <t>https://drive.google.com/drive/folders/1UX2kkZUkFMDRLu-gpY7E2DnMqvUKPyo3?usp=sharing</t>
  </si>
  <si>
    <t>Evaluasi atas penanganan keluhan/masukan dan konsultasi dilakukan secara berkala</t>
  </si>
  <si>
    <t>Foto rapat evaluasi, Laporan jawaban pertanyaan/pengaduan</t>
  </si>
  <si>
    <t>https://drive.google.com/drive/folders/1zapYL9ywYGfAkbNu3o0K5zhslwVd-KyJ?usp=sharing</t>
  </si>
  <si>
    <t>Survei kepuasan masyarakat terhadap pelayanan dilakukan minimal 1 kali dalam setahun</t>
  </si>
  <si>
    <t>Laporan SKM</t>
  </si>
  <si>
    <t>https://drive.google.com/drive/folders/1XKs21yosWr8RAoc_r8-aK53RAbivhkQs?usp=sharing</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</si>
  <si>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</si>
  <si>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Hasil survei kepuasan masyarakat dapat diakses secara online (website, media sosial, dll) dan offline</t>
  </si>
  <si>
    <t>Screenshot laporan SKM di website, Menu hasil SKM di website</t>
  </si>
  <si>
    <t>https://drive.google.com/drive/folders/1sxZWKgFPS7uOLLoDNEyTa7eJ_sD-9QbE?usp=sharing</t>
  </si>
  <si>
    <t>Dilakukan tindak lanjut atas seluruh hasil survei kepuasan masyarakat</t>
  </si>
  <si>
    <t>Foto kegiatan tindak lanjut evaluasi SKM</t>
  </si>
  <si>
    <t>https://drive.google.com/drive/folders/14O6ejv4-q-HeE-aqxcemWBsE0HO_FeuP?usp=sharing</t>
  </si>
  <si>
    <t>Terdapat pelayanan yang menggunakan teknologi informasi pada seluruh proses pemberian layanan</t>
  </si>
  <si>
    <t>Sreenshot sistem/aplikasi/media terkait pelayanan perizinan dengan TI</t>
  </si>
  <si>
    <t>https://drive.google.com/drive/folders/1PR6E6IrrXDPrfLvk8-_6Qu0Car4EkZZr?usp=sharing</t>
  </si>
  <si>
    <t>Perbaikan dilakukan secara terus-menerus</t>
  </si>
  <si>
    <t xml:space="preserve">Notulen dan Foto rapat evaluasi sistem dengan pengembang </t>
  </si>
  <si>
    <t>https://drive.google.com/drive/folders/1PvzVFFNJ66nriUwUqZVdsO3WUBNt80a4?usp=sharing</t>
  </si>
  <si>
    <t>Agen perubahan telah membuat perubahan yang konkret di instansi</t>
  </si>
  <si>
    <t>Inovasi Agen Perubahan</t>
  </si>
  <si>
    <t>https://drive.google.com/drive/folders/1KeLSOxFuKE2L_oJA-9gpEdtaQfs6G8Dv?usp=sharing</t>
  </si>
  <si>
    <t>capaian reformasi sudah ada di dokumen perencanaan unit kerja dan sebagian besar (diatas 80%) sudah tercapai</t>
  </si>
  <si>
    <t>Rencana Aksi, Renstra</t>
  </si>
  <si>
    <t>https://drive.google.com/drive/folders/1KcmNvpW2N7jHA-5CReotrKY3auJASZIJ?usp=sharing</t>
  </si>
  <si>
    <t>Budaya kerja dan nilai-nilai organisasi telah dinternalisasi ke seluruh anggota organisasi, dan penerapannya dituangkan dalam standar operasional pelaksanaan kegiatan/tugas</t>
  </si>
  <si>
    <t>Peraturan Wali Kota Nomor 25 Tahun 2020 tentang Kode Etik dan Kode Perilaku Pegawai</t>
  </si>
  <si>
    <t>Semua kebijakan yang terbit telah memiliki peta keterkaitan dengan kebijakan lainnya, yang dimana semua kebijakan mengacu pada kementerian atau lembaga terkait</t>
  </si>
  <si>
    <t>peta kebijakan</t>
  </si>
  <si>
    <t>https://drive.google.com/drive/folders/1Jww5XLdIe4EC94FgZxo0GgQ-VE7yKMGA?usp=sharing</t>
  </si>
  <si>
    <t>Semua kebijakan yang terbit telah memiliki peta keterkaitan dengan kebijakan lainnya</t>
  </si>
  <si>
    <t>Sudah ada usulan perubahan organisasi sesuai dengan proses bisnis, dengan mempertimbangkan kinerja utama yang dihasilkan</t>
  </si>
  <si>
    <t>- Indikator Kinerja Individu  dan foto rakor penyesuaian indikator sub kegiatan  
- foto dan penandatangan komitmen bersama menuju WBK dan WBBM 
- penetapan SOP pada pelayanan OSS
- perjanjian kinerja pejabat struktural
- Desk verifikasi rancangan awal rencana kerja Perangkat Daerah 2023
- Forum OPD Renwal Renstra 
- Hasil verifikasi penyusunan Renstra 2021-2026
- Foto Rakor persiapan eviden evaluasi penilaian MCP KPK
- Foto rakor evaluasi seluruh  Standar Pelayanan DPMPTSP
- Dokumen rapat penyusunan Renstra
- Dokumen rapat Penyusunan Renja
- Foto rapat rencana kegiatan pengawasan perizinan berbasis risiko
- RENSTRA DPMPTSP 2021-2026
-  SK IKU RENSTRA DPMTSP 2021-2026
- Sertifikat ToT OSS</t>
  </si>
  <si>
    <t>https://drive.google.com/drive/folders/1GB7naWkSM0PyHDYAEh36Q17pI_hIx5-P?usp=sharing</t>
  </si>
  <si>
    <t>Peta proses bisnis telah disusun dan mempengaruhi penyederhanaan seluruh jabatan</t>
  </si>
  <si>
    <t>peta bisnis</t>
  </si>
  <si>
    <t>https://drive.google.com/drive/folders/1LGxxU_drBQBYWcGVX1GVJuFQst1nA45n?usp=sharing</t>
  </si>
  <si>
    <t>hasil impelementasi SPBE</t>
  </si>
  <si>
    <t>https://drive.google.com/drive/folders/1LFOaFPD4OX5JmZJxNfuOnHXQoLjcT57V?usp=sharing</t>
  </si>
  <si>
    <t>Implementasi SPBE telah terintegrasi dan mampu mendorong pelaksanaan pelayanan internal unit kerja yang lebih cepat dan efisien</t>
  </si>
  <si>
    <r>
      <rPr>
        <rFont val="Calibri"/>
        <color rgb="FF1155CC"/>
        <sz val="11.0"/>
        <u/>
      </rPr>
      <t>https://drive.google.com/drive/folders/1LFOaFPD4OX5JmZJxNfuOnHXQoLjcT57V?usp=sharing</t>
    </r>
    <r>
      <rPr>
        <rFont val="Calibri"/>
        <color theme="1"/>
        <sz val="11.0"/>
      </rPr>
      <t>g</t>
    </r>
  </si>
  <si>
    <t>Kriteria huruf b telah terpenuhi dan penerapan atau penggunaan dari manfaat/dampak dari transformasi digital pada bidang proses bisnis utama bagi unit kerja telah dilakukan validasi dan evaluasi serta ditindaklanjuti secara berkelanjutan.</t>
  </si>
  <si>
    <t>https://drive.google.com/drive/folders/1LC8GfUPi029Imzt8CfH9lNwdRaNKFlEg?usp=sharing</t>
  </si>
  <si>
    <t>Kriteria huruf b telah terpenuhi dan penerapan atau penggunaan dari manfaat/dampak dari transformasi digital pada bidang administrasi pemerintahan bagi unit kerja telah dilakukan validasi dan evaluasi serta ditindaklanjuti secara berkelanjutan.</t>
  </si>
  <si>
    <t>Seluruh ukuran kinerja individu telah berorientasi hasil (outcome) sesuai pada levelnya</t>
  </si>
  <si>
    <t>Rekapitulasi SKP seluruh Pegawai</t>
  </si>
  <si>
    <t>https://drive.google.com/drive/folders/1ksK-vFrtkVgzwYKF-Uoaicy4d2yk7FtC?usp=sharing</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</si>
  <si>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</si>
  <si>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</si>
  <si>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</si>
  <si>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Seluruh hasil assessment dijadikan dasar mutasi internal dan pengembangan kompetensi pegawai</t>
  </si>
  <si>
    <t>Screenshoot Aplikasi SIMPEG PNS</t>
  </si>
  <si>
    <t>https://drive.google.com/drive/folders/1knNYhw3LWS7FftAVT8QfrLDKn1-wfoEi?usp=sharing</t>
  </si>
  <si>
    <t>Rekap gaji dan Potongan</t>
  </si>
  <si>
    <t>https://drive.google.com/drive/folders/1KRq9fpPyb11FBVcobOCG27l99ybtFHU3?usp=sharing</t>
  </si>
  <si>
    <t>tidak ada pelanggaran disiplin pegawai di tahun sebelumnya</t>
  </si>
  <si>
    <t xml:space="preserve">Rekap potongan 5% keatas </t>
  </si>
  <si>
    <t>tidak ada pelanggaran disiplin pegawai di tahun ini</t>
  </si>
  <si>
    <t>Rekap Absensi dan Potongan bulan jan-juni 2021</t>
  </si>
  <si>
    <t>tidak ada pelanggaran disiplin pegawai yang diberi sanksi/hukuman</t>
  </si>
  <si>
    <t>Surat panggilan dan sanksi pegawai</t>
  </si>
  <si>
    <t>https://drive.google.com/drive/folders/1KvpfQSs33gZWh7ph3wV3ybjM2hswmMjL?usp=sharing</t>
  </si>
  <si>
    <t>Pada pagu anggaran tahun 2021 , terdapat refocussing pada sub kegiatan Penyediaan Peralatan dan Perlengkapan Kantor, Penyediaan Bahan Logistik Kantor serta Penyelenggaraan Rapat Koordinasi dan Konsultasi SKPD namun terdapat penambahan anggaran pada sub kegiatan Penyediaan Gaji dan Tunjangan ASN</t>
  </si>
  <si>
    <t>Aplikasi yang terintegrasi telah dimanfaatkan sebagai alat monitoring kinerja sehingga menghasilkan efektivitas dan efisiensi penganggaran</t>
  </si>
  <si>
    <t>https://drive.google.com/file/d/1QymN6p0n_cvKvqnp_vF_jc-kq7hZuaBD/view?usp=sharing</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</si>
  <si>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</si>
  <si>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</si>
  <si>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</si>
  <si>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r>
      <rPr>
        <rFont val="Calibri"/>
        <color theme="1"/>
        <sz val="11.0"/>
      </rPr>
      <t xml:space="preserve">Seluruh capaian kinerja (Perjanjian Kinerja) merupakan unsur dalam pemberian </t>
    </r>
    <r>
      <rPr>
        <rFont val="Calibri"/>
        <i/>
        <color theme="1"/>
        <sz val="11.0"/>
      </rPr>
      <t>reward</t>
    </r>
    <r>
      <rPr>
        <rFont val="Calibri"/>
        <color theme="1"/>
        <sz val="11.0"/>
      </rPr>
      <t xml:space="preserve"> and </t>
    </r>
    <r>
      <rPr>
        <rFont val="Calibri"/>
        <i/>
        <color theme="1"/>
        <sz val="11.0"/>
      </rPr>
      <t>punishment</t>
    </r>
  </si>
  <si>
    <t>SK Pegawai Teladan dan Telatan DPMPTSP  2021</t>
  </si>
  <si>
    <t>https://drive.google.com/drive/folders/1Krg9xOxWNG9qX3F9feuimH2fUSJvODsR?usp=sharing</t>
  </si>
  <si>
    <t>Peta strategis (Kerangka Logis) ada dan mengacu pada kinerja utama organisasi dan digunakan dalam penjabaran kinerja seluruh pegawai;</t>
  </si>
  <si>
    <t>https://drive.google.com/file/d/1_LFScRKtTPbhOQj14L393coj2pfV0MCW/view?usp=sharing</t>
  </si>
  <si>
    <t>Seluruh pejabat DPMPT telah mengisi LHKPN</t>
  </si>
  <si>
    <t>Update Penyampaian LHKPN Per Tanggal 21 Maret 2022 dari Bagian Organisasi</t>
  </si>
  <si>
    <t>https://drive.google.com/drive/folders/1MKlQb31-DKBMfbKf0eGzqHN57sAp_HZz?usp=sharing</t>
  </si>
  <si>
    <t>Semua pegawai telah mengisi LHKASN</t>
  </si>
  <si>
    <t>Data lapor LHKASN 2022</t>
  </si>
  <si>
    <t>https://drive.google.com/drive/folders/1MDwyfiHk80tn4DD0gAO6IJmRXdEKlpm7?usp=sharing</t>
  </si>
  <si>
    <t xml:space="preserve">Konsultasi dan pengaduan via wa, email, telpon, website , media sosial dan tatap muka segera di tindaklanjuti dan diselesaikan </t>
  </si>
  <si>
    <t>Rekap Konsultasi dan pengaduan</t>
  </si>
  <si>
    <t>https://drive.google.com/drive/folders/1M5-B9WSRXZlhfatd_mRoTaTAfDQ0NrXu?usp=sharing</t>
  </si>
  <si>
    <t>inovasi untuk membuat pelayanan lebih cepat dengan membuat inovasi SPONTAN, SIMPANANKU KOPI, SI JEMPOL, PUAS, SI POTTER</t>
  </si>
  <si>
    <t>capture inovasi yang digunakan</t>
  </si>
  <si>
    <t>https://drive.google.com/drive/folders/1M4pJUpfuWZgrkrDVW3LCp783aeh65kGa?usp=sharing</t>
  </si>
  <si>
    <t>sebelumnya berdasarkan perwali 23 tahun 2018 terdapat 80 perizinan dan non perizinan</t>
  </si>
  <si>
    <t>lampiran perwali 23 tahun 2018 dan berita acara serah terima  47 perizinan</t>
  </si>
  <si>
    <t>https://drive.google.com/drive/folders/1nvhQxsjvncCiYuAGVAaqof2SQYZgoCmt?usp=sharing</t>
  </si>
  <si>
    <t>semua perizinan sudah dipermudah melalui si cantik dan oss</t>
  </si>
  <si>
    <t>capture aplikasi yang digunakan</t>
  </si>
  <si>
    <t>https://drive.google.com/drive/folders/1RF34Vh5WIIyc9Jvh-APb8A3yzNeKAbRw?usp=sharing</t>
  </si>
  <si>
    <t>Melalui nomor pelayanan pengaduan secara tatap muka dan melalui whatsapp, instagram, dan facebook</t>
  </si>
  <si>
    <t>capture wa, email, website dan media sosial</t>
  </si>
  <si>
    <t>https://drive.google.com/drive/folders/1M1pmWSEQ4pICQ80_DjDIyeUdi__39nyj?usp=sharing</t>
  </si>
  <si>
    <r>
      <rPr>
        <rFont val="Calibri"/>
        <color theme="1"/>
        <sz val="11.0"/>
      </rPr>
      <t xml:space="preserve">Pemberian </t>
    </r>
    <r>
      <rPr>
        <rFont val="Calibri"/>
        <i/>
        <color theme="1"/>
        <sz val="11.0"/>
      </rPr>
      <t>Reward and Punishment</t>
    </r>
  </si>
  <si>
    <t>Telah dibentuk Tim Reformasi Birokrasi BKPSDM Kota Balikpapan sesuai SK Kepala BKPSDM Kota Balikpapan Nomor 800/033/BKPSDM Tentang Tim Reformasi Birokrasi BKPSDM Kota Balikapan</t>
  </si>
  <si>
    <t>SK Kepala BKPSDM Kota Balikpapan Nomor 800/033/BKPSDM Tentang Tim Reformasi Birokrasi BKPSDM Kota Balikapan</t>
  </si>
  <si>
    <t>https://drive.google.com/drive/folders/1pdOPRbQMctXWaEK2zAdV17hz6HufAXnr</t>
  </si>
  <si>
    <t>seluruh tim telah melaksanakan tugas sesuai dengan rencana aksi road map rb</t>
  </si>
  <si>
    <t>Rencana Aksi dan reviu RB, Rapat, notulen daftar hadir rapat PMPRB</t>
  </si>
  <si>
    <t>Tim telah memonitoring dan mengevaluasi  pelaksanaan RB</t>
  </si>
  <si>
    <t>Rapat Koordinasi Internal BKPSDM terkait capaian rencana kerja (Daftar hadir, Notulen Rapat)</t>
  </si>
  <si>
    <t>telah diformalkan rencana kerja RB BKPSDM baik  RB kota yang terkait dengan kepegawaian dan RB BKPSDM</t>
  </si>
  <si>
    <t>Rencana Kerja RB Kota Balikpapan dan RB unit</t>
  </si>
  <si>
    <t>https://drive.google.com/drive/folders/1paRop2Du0bBR6rORH7XOZFiuZrnkSyWU</t>
  </si>
  <si>
    <t xml:space="preserve">telah dilakukan sosialsiasi pmprb baruke seluruh anggota tim </t>
  </si>
  <si>
    <t>Dokumentasi rapat, notulen rapat, daftar hadir</t>
  </si>
  <si>
    <t>rencana kerja telah sesuai dengan roadmap RB kota</t>
  </si>
  <si>
    <t>Rencana Kerja RB</t>
  </si>
  <si>
    <t>Terdapat SK Tim RB dan telah dilaksanakan rapat PMPRB yang ditetapkan oleh asseor</t>
  </si>
  <si>
    <t xml:space="preserve">Dokumentasi rapat, notulen rapat, daftar hadir </t>
  </si>
  <si>
    <t>https://drive.google.com/drive/folders/1pXUWSajMJotRbPMe5l1VkZwoRfnI8vAl</t>
  </si>
  <si>
    <t>Berita Acara Hasil Penilaian</t>
  </si>
  <si>
    <t>terdapat identifikasi permasalahan pelaksanaan RB</t>
  </si>
  <si>
    <t>Daftar identifikasi permasalahan RB</t>
  </si>
  <si>
    <t>telah dilaksanakan rapat PMPRB</t>
  </si>
  <si>
    <t>Pimpinan memimpin rapat pelaksanaan kegiatan RB</t>
  </si>
  <si>
    <t>https://drive.google.com/drive/folders/1pV3aJPldjh51fM4_YzPs5Y7_pC-C7d1Y</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</si>
  <si>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</si>
  <si>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</si>
  <si>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Terdapat pegawai yang ditunjuk sebagai agent of change</t>
  </si>
  <si>
    <r>
      <rPr>
        <rFont val="Calibri"/>
        <color theme="1"/>
        <sz val="11.0"/>
      </rPr>
      <t xml:space="preserve">SK </t>
    </r>
    <r>
      <rPr>
        <rFont val="Calibri"/>
        <i/>
        <color theme="1"/>
        <sz val="11.0"/>
      </rPr>
      <t>agent of change</t>
    </r>
  </si>
  <si>
    <t>Terdapat Penyusunan revisi Peraturan Walikota tentang tugas belajar yang menyesuaiakan Perka BKN nomor 39 tahun 2007  tentang Tata Cara Permintaan, Pemberian,dan Penghentian Jabatan Fungsional dan Perka BKN Nomor 18 Tahun 2006 dan Perka BKN Nomor 18 tahun 2006 tentang Tata Cara Permintaan, Pemberian, dan Penghentian Tunjangan Umum Bagi Pegawai Negeri Sipil;</t>
  </si>
  <si>
    <t xml:space="preserve">Hasil Pemetaan permasalahan </t>
  </si>
  <si>
    <t>https://drive.google.com/drive/folders/1pe5kXMFlbOBEiR7AI3RtAzapCBPeyNVb</t>
  </si>
  <si>
    <t>Perwali No 1 Tahun 2021 tentang Pedoman Tugas Belajar Dan Izin Belajar Pegawai Negeri Sipil Di Lingkungan Pemerintah Daerah</t>
  </si>
  <si>
    <t xml:space="preserve">Telah dilakukan perubahan atas struktur organsasi, uraian tugas dan fungsi BKPSDM pada Perwal Nomor 42 Tahun 2016 ;  telah dilakukan rapat perubahan SOTK sesuai Permendagri 90 Tahun 2019
</t>
  </si>
  <si>
    <t>Berita Acara penyesuaian SOTK sesuai Kepmen 050/3708 Tahun 2021; Keputusan Kepala Badan Kepegawaian Dan Pengembangan Sumber
Daya Manusia Kota  Balikpapan Nomor 0019 Tahun 2021  Tentang Nama Jabatan Pelaksana Bagi Pegawai Negeri Sipil Di Lingkungan Badan Kepegawaian dan Pengembangan Sumber Daya Manusia Kota Balikpapan,</t>
  </si>
  <si>
    <t>https://drive.google.com/drive/folders/1pgXkdy1tNDx1kvjRChM3R6AsiVPUTzUh</t>
  </si>
  <si>
    <t>Terdapat penetapan Nama Jabatan Pelaksana Bagi Pegawai Negeri Sipil Di Lingkungan Badan Kepegawaian dan Pengembangan Sumber Daya Manusia Kota Balikpapan,telah dilakukan rapat perubahan SOTK sesuai Permendagri 90 Tahun 2019</t>
  </si>
  <si>
    <t>Telah dilakukan rapat evaluasi uraian tugas dan fungsi BKPSDM sesuai permendagri nomor 90 tahun 2019</t>
  </si>
  <si>
    <t>Telah dilakukan perubahan atas struktur organsasi, uraian tugas dan fungsi BKPSDM pada Perwal Nomor 42 Tahun 2016 ;</t>
  </si>
  <si>
    <t>Terdapat penetapan Nama Jabatan Pelaksana Bagi Pegawai Negeri Sipil Di Lingkungan Badan Kepegawaian dan Pengembangan Sumber Daya Manusia Kota Balikpapan, Telah disusun cascading Perjanjian Kinerja dengan SKP oleh seluruh pegawai BKPSDM secara berjenjang,telah dilakukan rapat perubahan SOTK sesuai Permendagri 90 Tahun 2019; rapat penyusunan SKP sesuai Permenpan Nomor 8 Tahun 2021</t>
  </si>
  <si>
    <t>Terdapat penetapan Nama Jabatan Pelaksana Bagi Pegawai Negeri Sipil Di Lingkungan Badan Kepegawaian dan Pengembangan Sumber Daya Manusia Kota Balikpapan, telah dilakukan rapat perubahan SOTK sesuai Permendagri 90 Tahun 2019; Telah disusun cascading Perjanjian Kinerja dengan SKP oleh seluruh pegawai BKPSDM secara berjenjang, rapat penyusunan SKP sesuai Permenpan Nomor 8 Tahun 2021</t>
  </si>
  <si>
    <t>Terdapat penetapan Nama Jabatan Pelaksana Bagi Pegawai Negeri Sipil Di Lingkungan Badan Kepegawaian dan Pengembangan Sumber Daya Manusia Kota Balikpapan, telah dilakukan rapat perubahan SOTK sesuai Permendagri 90 Tahun 2019</t>
  </si>
  <si>
    <t>Berita Acara penyesuaian SOTK sesuai Kepmen 050/3708 Tahun 2021; Keputusan Kepala Badan Kepegawaian Dan Pengembangan Sumber
Daya Manusia Kota  Balikpapan Nomor 0019 Tahun 2021  Tentang Nama Jabatan Pelaksana Bagi Pegawai Negeri Sipil Di Lingkungan Badan Kepegawaian dan Pengembangan Sumber Daya Manusia Kota Balikpapan,</t>
  </si>
  <si>
    <t>telah dilaksanakan rapat perubahan SOTK sesuai Permendagri 90 Tahun 2019 dan penyederhanaan birokrasi Kepmendagri 050-3708 ; penyetaraan jabatan fungsional</t>
  </si>
  <si>
    <t>Berita Acara penyesuaian SOTK sesuai Kepmen 050/3708 Tahun 2021; SK Penyetaraan Jafung , Perwali Nomor 1 Tahun 2022</t>
  </si>
  <si>
    <t>https://drive.google.com/drive/folders/1pfQx6DtNSa3Y13mddi_baZTprlVm8Niz</t>
  </si>
  <si>
    <t>Telah ditetapkan peta proses bisnis BKPSDM</t>
  </si>
  <si>
    <t>Proses Bisnis</t>
  </si>
  <si>
    <t>https://drive.google.com/drive/folders/1pE4r8aG_6QLNFb5HDauTa3clxOA1IbdF</t>
  </si>
  <si>
    <t>SOP Proses Bisnis</t>
  </si>
  <si>
    <t>Telah ditetapkan peta proses bisnis dan SOP BKPSDM</t>
  </si>
  <si>
    <t>SOP ,SP,  proses bisnis</t>
  </si>
  <si>
    <r>
      <rPr>
        <rFont val="Calibri"/>
        <color rgb="FF000000"/>
        <sz val="11.0"/>
      </rPr>
      <t xml:space="preserve">Terdapat rewiew sop yang ditetapkan menyesuaikan peraturan  yang berlaku terhadap efesiensi dan efektifitas proses bisnis dan SOP namun belum seluruhnya, sebagai contoh untuk SOP pada penatausaaan keuangan sudah di evaluasi dengan adanya aplikasi SIPD, SOP layanan kepegawaian yang telah menggunakan aplikasi </t>
    </r>
    <r>
      <rPr>
        <rFont val="Calibri"/>
        <color rgb="FF1155CC"/>
        <sz val="11.0"/>
        <u/>
      </rPr>
      <t>bit.ly</t>
    </r>
    <r>
      <rPr>
        <rFont val="Calibri"/>
        <color rgb="FF000000"/>
        <sz val="11.0"/>
      </rPr>
      <t xml:space="preserve"> yang memudahkan adminsitasi</t>
    </r>
  </si>
  <si>
    <t xml:space="preserve">SOP Kenaikan Pangkat melalui web, SOP Pengajuan GU,TU,LS panjar </t>
  </si>
  <si>
    <t>belum dilakukan evaluasi proses bisnis sesuai dengan penyederhanaan struktur organisasi , akan dilaksanakan  setelah  SOTK baru diterapkan ada tanggal 1 juli 2022</t>
  </si>
  <si>
    <t>Telah ditetapkan perator SIMPEG Perangkat daerah,terdapat SK PPID</t>
  </si>
  <si>
    <t xml:space="preserve">Website BKPSDM, PPID, Pengumuman Penerimaan ASN </t>
  </si>
  <si>
    <t>https://drive.google.com/drive/folders/1pG3m03niy95pC73nd9ZmQGrj1vYAFIuS</t>
  </si>
  <si>
    <t>terdapat monitoring dan evaluasi ppid</t>
  </si>
  <si>
    <t>Monev PPID,SK PPID,SReen shoot  PPID di web site bkpsdm</t>
  </si>
  <si>
    <t>perhitungan kebutuhan pegawai telah dilakukan oleh bagian organisasi</t>
  </si>
  <si>
    <t>Bezetting pegawai tahun 2021</t>
  </si>
  <si>
    <t>https://drive.google.com/drive/folders/1pAB-CXyNdt6R5nefb2940dOJmbU1b6Bh</t>
  </si>
  <si>
    <t>analisis jabatan dan beban kerja telah dilakukan oleh bagian organisasi melalui aplikasi SINJAB</t>
  </si>
  <si>
    <t>Sreen shoot aplikasi Sinjab</t>
  </si>
  <si>
    <t>analisis jabatan dan beban kerja telah dilakukan oleh bagian organisasi</t>
  </si>
  <si>
    <t>Anjab ABK</t>
  </si>
  <si>
    <t>Terdapat Tim Penilaian kompetensi; Telah dilakukan analisis kebutuhan kompetensi pegawai BKPSDM, Rencana kebutuhan pengembangan diri pegawai BKPSDM, terdapat saran pengembangan kompetensi dalam simpeg</t>
  </si>
  <si>
    <t>Rekapitulasi kebutuhan pengembangan kompetensi pegawai,  Tim TPK , sreen shoot simpeg pada saran pengembangan, analsiis kesenjangan pegawai, anailis kebutuhan diklah</t>
  </si>
  <si>
    <t>https://drive.google.com/drive/folders/1qkkdN6dgMBcTh49H_fHnokDre-NnTRgR</t>
  </si>
  <si>
    <t>telah dilakukan pengembangan kompetensi sesuai dengan tugas dan fungsi</t>
  </si>
  <si>
    <t xml:space="preserve"> sertifikat </t>
  </si>
  <si>
    <t>Telah ditetapkan Perjanjian kinerja individu seluruh pegawai secara berjenjang</t>
  </si>
  <si>
    <t>PK, SKP, SK IKI</t>
  </si>
  <si>
    <t>https://drive.google.com/drive/folders/1qjOwXnITEHrTHp6o-JAZMdjMGMzTQ6Le</t>
  </si>
  <si>
    <t>Perjanjian knerja telah dilakukan terhadap seluruh pegawai secara berjenjang</t>
  </si>
  <si>
    <t>Perjanjian kinerja telah dilakukan terhadap seluruh pegawai secara berjenjang</t>
  </si>
  <si>
    <t>Telah dilakukan pengukuran Realiasi Perjanjian kinerja seluruh pegawai secara triwulan</t>
  </si>
  <si>
    <t>Realisasi PK , SKP</t>
  </si>
  <si>
    <t>Telah dilakukan pengukuran Realiasi Perjanjian kinerja seluruh pegawai secara triwulan dengan format bulanan namun pelaporan secara triwulan</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</si>
  <si>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</si>
  <si>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Telah ditetapkan SK Reward and Punishment berdasarkan realisasi perjanjian kinerja, adanya Peraturan Walikota Balikpapan nomor 4 Tahun 2019 tentang Tunjangan Peghasilan Pegawai</t>
  </si>
  <si>
    <t>SK Reward, Potongan TKD Ekinerja</t>
  </si>
  <si>
    <t>Terdapat Perwal Kode Etik Nomor : 25 Tahun 2020, Perwal Nomor  tahun 2019 tentang disilin kerja pegawai, SK Walikota 188.45/269/2021 tentang majelis kode etik</t>
  </si>
  <si>
    <t>Perwal Kode Etik Nomor : 25 Tahun 2020, Perwali nomor 5 tahun 2019; SK Walikota 188.45/269/2021 tentang majelis kode etik, laporan absen, surat teguran, daftar tanda terima TKD ekinerja, SPK Non PNS</t>
  </si>
  <si>
    <t>https://drive.google.com/drive/folders/1qikLWmBWvXByEI6hoTIIKKfkp4y38WBD</t>
  </si>
  <si>
    <t>Telah dilakukan Penegakan disiplin pegawai ke seluruh pegawai</t>
  </si>
  <si>
    <t>laporan absen, surat teguran, daftar tanda terima TKD ekinerja, SPK Non PNS</t>
  </si>
  <si>
    <t>Implementasi SKJ di perangkat daerah masih pada JPT Pratama untuk jabatan lainnya masih dilakukan penyesuaian oleh bagian organisasi</t>
  </si>
  <si>
    <t>SKJ Eselon II</t>
  </si>
  <si>
    <t>https://drive.google.com/drive/folders/1qbue8PL0vxKgRjAAmjUgO8iZ0CozCxM2</t>
  </si>
  <si>
    <t>SIMPEG bisa diakses oleh seluruh pegawai</t>
  </si>
  <si>
    <t>SK Operator SIMPEG, Screen Shoot Simpeg, SK dan Surat Tugas PDM</t>
  </si>
  <si>
    <t>https://drive.google.com/drive/folders/1qb2BP092BBc5Xp3FYPX6bX95GZbOxN5L</t>
  </si>
  <si>
    <t>Pimpinan terlibat dalam penyusunan renstra</t>
  </si>
  <si>
    <t>renstra, berita acara, Absen, Undangan</t>
  </si>
  <si>
    <t>https://drive.google.com/drive/folders/1qUcYAPuy5rq4Gl3Zzpzb_Y5EI0sV8UfO</t>
  </si>
  <si>
    <t>Telah ditetapkan Penetapan kinerja oleh Kepala BKPSDM</t>
  </si>
  <si>
    <t>Absen, Undangan, Nota Dinas, Dokumentasi</t>
  </si>
  <si>
    <t>Penetapan realisasi perjanjian kinerja oleh pimpinan secara berjenjang dengan dialog kinerja analisis capaian, tindak lanjut dan rekomendasi</t>
  </si>
  <si>
    <t>Absen, Undangan, Dokumentasi, Notulen</t>
  </si>
  <si>
    <t>PK, SK Renstra, SK IKU, SK IKI</t>
  </si>
  <si>
    <t>realisasi PK, renjaa, IKU, rencana aksi</t>
  </si>
  <si>
    <t>terdapat peningkatan kapasitas SDM yang menangani akuntabilitas kinerja</t>
  </si>
  <si>
    <t xml:space="preserve"> sertifikat</t>
  </si>
  <si>
    <t>https://drive.google.com/drive/folders/1qXYNn80QnADafvZQ1N9ShrTSrGrQMbEI</t>
  </si>
  <si>
    <t>Penetapan realisasi perjanjian kinerja oleh pimpinan secara berjenjang dengan analisis capaian, tindak lanjut dan rekomendasi per triwulan, untuk data kinerja program dan kegiatan perbulan melalui aplikasi SIPERANGKO, untuk data kinerja utama per teiwulan melalui aplikasi E SAKIP</t>
  </si>
  <si>
    <t>Realisasi PK, sreen shoot e sakip, siperangko, SIPKD</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</si>
  <si>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</si>
  <si>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</si>
  <si>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public campaign melalui media</t>
  </si>
  <si>
    <t>Banner, medsos BKPSDM</t>
  </si>
  <si>
    <t>https://drive.google.com/drive/folders/1rDftEyVtI5nNqxDJ2CQ2ZcI-JLBRrAYw</t>
  </si>
  <si>
    <t>terdapat penanganan gratiifkasi</t>
  </si>
  <si>
    <t xml:space="preserve">LHKPN pejabat struktural, dan LHKASN staf, Laporan gratifikasi </t>
  </si>
  <si>
    <t>terdapat laporan gratifikasi, LHKASN dan LJKPN</t>
  </si>
  <si>
    <t>Laporan gratifikasi</t>
  </si>
  <si>
    <t>terdapat laporan gratifikasi</t>
  </si>
  <si>
    <t>Terdapat SK SPIP dan RTP BKPSDM</t>
  </si>
  <si>
    <t>Dokumen RTP, SK SPIP</t>
  </si>
  <si>
    <t>https://drive.google.com/drive/folders/1qI9Czd4ibQR-1-513AehjQY-0TmrV76t</t>
  </si>
  <si>
    <t>Telah disusun penilaian risiko dan RTP (rencana Tindak Pengendalian)</t>
  </si>
  <si>
    <t>RTP BKPSDM</t>
  </si>
  <si>
    <t>Telah dilaksanakan sosialisasikan SPIP ke pegawai BKPSDM</t>
  </si>
  <si>
    <t>RTP BKPSDM, SK SPIP</t>
  </si>
  <si>
    <t>Telah dilakukan monitring dan evaluasi SPIP</t>
  </si>
  <si>
    <t>Terdapat pengelolaan pengaduan kepegawaian melalui Grup WA SISFO yang teriri dari kasubbag pengelola kepegawaian untuk menyampaikan informasi kepegawaian, grup internal BKPSDM, email, kotak saran dan SOP Pengelolaan pengaduan</t>
  </si>
  <si>
    <t>SK SiTANGGAP, SP4N Lapor</t>
  </si>
  <si>
    <t>https://drive.google.com/drive/folders/1_9-vG1yctQ9Df935jSg5hIAv_QmGh9_7</t>
  </si>
  <si>
    <t>Dokumentasi Screen Shoot WA terkait layanan kepegawaian</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</si>
  <si>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</si>
  <si>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</si>
  <si>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Terdapat whistle blowing system di web site BKPSDM yang terlink di SP4N</t>
  </si>
  <si>
    <t>Dokumentasi Screen Shoot Website BKPSDM terkait Whistle Blowing System</t>
  </si>
  <si>
    <t>https://drive.google.com/drive/folders/1MJceY40YUQwd_h5-5S8KpqGDKLGYKJ7A</t>
  </si>
  <si>
    <t>Terdapat Keputusan Wali Kota Balikpapan nomor 188.45.402/2016 Pedoman Umum Penanganan Benturan kepentingan di Lingkungan , telah dilaksanakan sosialisasi penanagnan benturan kepentingan ke seluruh pegawai</t>
  </si>
  <si>
    <t>Undangan, link youtube, daftar hadir</t>
  </si>
  <si>
    <t>https://drive.google.com/drive/folders/1X65aS-52aifkeQyfMbMj8Yi1BZAlM2hl</t>
  </si>
  <si>
    <t>Telah dilaksanakan penanganan benturan kepentingan</t>
  </si>
  <si>
    <t>SK PPK, PPTK, Pakta Integritas PBJ</t>
  </si>
  <si>
    <t>laporan benturan kepentingan</t>
  </si>
  <si>
    <t>telah disusun pakta integritas</t>
  </si>
  <si>
    <t>pakta integritas</t>
  </si>
  <si>
    <t>https://drive.google.com/drive/folders/1LIZBqBqEBRr6QTo3NE6tFFkIlAEfXHQF</t>
  </si>
  <si>
    <t>belum di canangkan ZI</t>
  </si>
  <si>
    <t>Telah ditetapkan SOP dan standar pelayanan BKPSDM</t>
  </si>
  <si>
    <t>Maklumat, Pakta Integritas</t>
  </si>
  <si>
    <t>https://drive.google.com/drive/folders/1o8K89BrgRCgKnKKDOs9bnXY3y1G3CYT4</t>
  </si>
  <si>
    <t>SOP dan standar pelayanan di publikasikan di wes site</t>
  </si>
  <si>
    <t xml:space="preserve">standar pelayanan </t>
  </si>
  <si>
    <t>Telah dilakukan perbaikan SOP dibahas bersama perangkat daerah terkait, terdapat pengelolaan pengaduan</t>
  </si>
  <si>
    <t>Telah  dilaksnaakan rapat layanan kepegawaiandan terdapat jadwal petugas piket di front office</t>
  </si>
  <si>
    <t>Jadwal piket, surat tugas petugas piket</t>
  </si>
  <si>
    <t>https://drive.google.com/drive/folders/1o8F2790gll9N8kT8S_6XzCcRRLjeXVvm</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</si>
  <si>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</si>
  <si>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Informasi tentang pelayanan dapat diakses secara online (website/media sosial) dan terhubung dengan SAPK seperti kenaikan pangkat, pensiun, mutasi, karis, karsu, karpeg , satya lancana</t>
  </si>
  <si>
    <t>Screen shoot Website dan sosmed, aplikasi layanan kepegawaian</t>
  </si>
  <si>
    <t>Terdapat penghargaan kepada petugas front office terbaik</t>
  </si>
  <si>
    <t>Foto pemberi layanan terbaik di front office</t>
  </si>
  <si>
    <t>Belum terdapat sistem pemberian konpensasi bila layanan tidak sesuai standar</t>
  </si>
  <si>
    <t>terdapat layanan kepegawaian terintegrasi namun belum seluruh layanan kepegawaian</t>
  </si>
  <si>
    <t>Screen shoot sistem layanan kepegawaian</t>
  </si>
  <si>
    <t>terdapat inovasi layanan kepegawaian  untuk pelatihan dan e kompetensi,e baperjakat</t>
  </si>
  <si>
    <t xml:space="preserve"> aplikasi LMS, ekompetensi, e baperjakat</t>
  </si>
  <si>
    <t>Terdapat layana pengaduan melalui media elektronik yaitu, Group WA SISFO,email, dan kotak pengaduan , dan terdapat SK Kepala BKPSDM terntang pengelola SP4-LAPOR</t>
  </si>
  <si>
    <t xml:space="preserve">Screen shoot SP4N Lapor, SK </t>
  </si>
  <si>
    <t>https://drive.google.com/drive/folders/1o4Is_-4tjDfRNZO0LUqsKCJT2KgfKTyJ</t>
  </si>
  <si>
    <t>Terdapat layanan pengaduan melalui media elektronik yaitu, Group WA SISFO,Group WA Internal BKPSDM, email, dan kotak pengaduan , dan terdapat SK Kepala BKPSDM tentang pengelola SP4-LAPOR</t>
  </si>
  <si>
    <t>Screen shoot SP4N Lapor, SK SP4N Lapr, SK Keputusan Kepala Badan Kepegawaian Dan Pengembangan SumberDaya Manusia Kota Balikpapan Nomor: 800  /043/ Tentang Bkpsdm Tim Pelaksana Sistem Informasi Dan Tanggapan Aduan Publik Di Badan Kepegawaian Dan Pengembangan Sumber Daya Manusia Kota Balikpapan</t>
  </si>
  <si>
    <t>Terdapat tindak lanjut layanan pengaduan melalui Group WA SISFO , email, WA group Internal BKPSDM</t>
  </si>
  <si>
    <t>Screen shoot SP4N Lapor, SK Keputusan Kepala Badan Kepegawaian Dan Pengembangan SumberDaya Manusia Kota Balikpapan Nomor: 800  /043/ Tentang Bkpsdm Tim Pelaksana Sistem Informasi Dan Tanggapan Aduan Publik Di Badan Kepegawaian Dan Pengembangan Sumber Daya Manusia Kota Balikpapan</t>
  </si>
  <si>
    <t>Terdapat tindak lanjut layanan pengaduan melalui Group WA SISFO , WA group Internal BKPSDM</t>
  </si>
  <si>
    <t>Survey IKM dari bagian organisasi</t>
  </si>
  <si>
    <t>Hasil Survey IKM BKPSDM</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</si>
  <si>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</si>
  <si>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hasil survey IKM terdapat di front office, IG  dan website</t>
  </si>
  <si>
    <t xml:space="preserve">Screen shoot IKM BKPSDM di IG dan website </t>
  </si>
  <si>
    <t>telah dilakukan tindak lanjut Hasil Survey IKM BKPSDMyaitu pada integrasi layanan kepegawaian dan layanan adminsitrasi  yang dipermudah dengan bit/ly</t>
  </si>
  <si>
    <t>sreen shot layanan kepegawaian, IKM 2021</t>
  </si>
  <si>
    <t>Terdapat layanan kepegawaian secara online melalui simpeg dan bit.ly</t>
  </si>
  <si>
    <t>https://drive.google.com/drive/folders/1o23I_R4YvD4v4Bh8FSdcZZQ669PGt45P</t>
  </si>
  <si>
    <t>Telah dilakukan pengembangan SIMPEG</t>
  </si>
  <si>
    <t xml:space="preserve">Laporan pengembangan SIMPEG dan Screen Shoot aplikasi </t>
  </si>
  <si>
    <t>terdapat 3 agent perubahan dengan perubahan simroket, sidak pedas, dan survey berbasis android</t>
  </si>
  <si>
    <t>sreen shoot sistem informasi dari agen perubahan.,laporan inovasi proyek perubahan</t>
  </si>
  <si>
    <t>https://drive.google.com/drive/folders/1hFonSSM-rwjGjSr4bM3C5wdbJrrqmKEF</t>
  </si>
  <si>
    <t>terdapat dokumen perencanaan yang selaras dengan target RB dan terget capaian RB sebagian sudah tercapai</t>
  </si>
  <si>
    <t>Renstra, Renja,PK</t>
  </si>
  <si>
    <t>https://drive.google.com/drive/folders/1NbCFp-XhoTh4uh9K6KJMo6n5EoAjQjK_</t>
  </si>
  <si>
    <t>Terdapat jadwal piket layanan kepegawaian oleh seluruh pegawai</t>
  </si>
  <si>
    <t>Surat Tugas Petugas piket</t>
  </si>
  <si>
    <t>https://drive.google.com/drive/folders/1U31XG0OCRyo1r-dltjDyL4fkrPAhhyEi</t>
  </si>
  <si>
    <t>terdapat peraturan walikota /SK terkait kepegawaian</t>
  </si>
  <si>
    <t>Perwali/SK Walikota tentang pengadaan ASN, tugas/iin belajar, displin, pindah wilayah kerja, tata cara seleksi terbuka</t>
  </si>
  <si>
    <t>https://drive.google.com/drive/folders/1T6CcJtjTNpLIOrMgHeFckkPSCa9kGNuM</t>
  </si>
  <si>
    <r>
      <rPr>
        <rFont val="Calibri"/>
        <color theme="1"/>
        <sz val="11.0"/>
      </rPr>
      <t xml:space="preserve">terdapat layanan kepegawaian yang terintegrasi dan layanan administrasi yang menggunakan </t>
    </r>
    <r>
      <rPr>
        <rFont val="Calibri"/>
        <color rgb="FF1155CC"/>
        <sz val="11.0"/>
        <u/>
      </rPr>
      <t>bit.ly</t>
    </r>
  </si>
  <si>
    <t>sreen shoot aplikasi</t>
  </si>
  <si>
    <t>telah dilakukan prubahan sotk  sesuai permendagri 90    dan kepmen dagri050-3708</t>
  </si>
  <si>
    <t>Proses bisnis</t>
  </si>
  <si>
    <t>https://drive.google.com/drive/folders/11SDX3b1O-7JgXEdNicR8b71sEZ4glDND</t>
  </si>
  <si>
    <t>https://drive.google.com/drive/folders/1ztQH5Nwil11qxJiS6h12c8IXssobpJ2F</t>
  </si>
  <si>
    <t>terdapat layanan kpegwaian yang terintegrasi dengan SIMPEG</t>
  </si>
  <si>
    <t>Screen shoot aplikasi simpeg terintegrasi</t>
  </si>
  <si>
    <t>https://drive.google.com/drive/folders/1oZPSN9h0Ga9oiTG6ximnpveX0LBbSw2o</t>
  </si>
  <si>
    <t>terdapat layanan kpegwaian yang terintegrasi dengan SIMPEG dengan  seluruh data kepegawaian</t>
  </si>
  <si>
    <t>telah dilakukan pengenbangan aplikasi simpg di setiap tahunnya</t>
  </si>
  <si>
    <t>laporan pemeliharaan/pengembangan aplikasi simpeg</t>
  </si>
  <si>
    <t>https://drive.google.com/drive/folders/1G_I7BfxV8OP_ZMYj_nlUcpiPv4Qfdzi6</t>
  </si>
  <si>
    <t>pengembangan SIMPEG yang terintegrasi dengan layanan kepegawaian</t>
  </si>
  <si>
    <t>E office dan screen shoot aplikasi layanan kepegawaian</t>
  </si>
  <si>
    <t>layanan kepegawaian dengan menggunakan aplikasi dapat lebih efisien</t>
  </si>
  <si>
    <t>telah dilakukan cascading PK dengan skp</t>
  </si>
  <si>
    <t>PK dan skp</t>
  </si>
  <si>
    <t>https://drive.google.com/drive/folders/180U6oNF1I9kJwZuBQftDhzbUrkKXM6-D</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</si>
  <si>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</si>
  <si>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</si>
  <si>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</si>
  <si>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terdapat hasil asesment yang ditindaklanjuti dengan rencana pengembangan kompetensi</t>
  </si>
  <si>
    <t>Screen shoot aplikasi simpeg</t>
  </si>
  <si>
    <t>https://drive.google.com/drive/folders/1awMQvNGcV3SsmR7ULKPBNPQFdZ7LoUEA</t>
  </si>
  <si>
    <t>Pelanggaran kehadiran tahun lalu  untuk ketidakdisiplinan jam kerja</t>
  </si>
  <si>
    <t>rekap jumlah pegawai yang terdapat pemotongan 5% keatas tahun 2020 dan 2021</t>
  </si>
  <si>
    <t>https://drive.google.com/drive/folders/1ehA-Ni_OZVYwfLa9bDG9ZpBu36R-zId0</t>
  </si>
  <si>
    <t>program , kegiatan dan sub kegiatan sesuai kepmendagri 050-3708</t>
  </si>
  <si>
    <t>RKA, DPA, LKJIP, LAPORAN RENJA</t>
  </si>
  <si>
    <t>https://drive.google.com/drive/folders/1NQ27TM256dfKnRaJQlUV_OYRn56pG26C</t>
  </si>
  <si>
    <t>terdapat 4 indikator utama naun terdapat1 indikator yang tidak tercapai yaitu persentase aparatur yang mempunyai kompetensi sesuai syarat jabatan</t>
  </si>
  <si>
    <t>LKJIP</t>
  </si>
  <si>
    <t>terdapat anggaran perubahan yang telah direfokusing dari anggaran murni</t>
  </si>
  <si>
    <t>DPA, Laporan renja</t>
  </si>
  <si>
    <t>terdapat aplikasi untuk mnitoring target kinerja dan keuangan</t>
  </si>
  <si>
    <t>SIPD, SIPKD, Siperangko</t>
  </si>
  <si>
    <t>https://drive.google.com/drive/folders/14jrn4RAEjTfMDChf7xKsSLG3kF7ZIV6u</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</si>
  <si>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</si>
  <si>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</si>
  <si>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</si>
  <si>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Terdapat mekanisme pemberian reward dengan indikator rata-rata SKP, nilai skp, nilai disiplin dan perilaku</t>
  </si>
  <si>
    <t xml:space="preserve">sk rewrd, pemotongan ekin, </t>
  </si>
  <si>
    <t>https://drive.google.com/drive/folders/1F9ig8pn_3F8Olr0Y1MuwizAkPMUV5Zhj</t>
  </si>
  <si>
    <t>iki dan PK</t>
  </si>
  <si>
    <t>https://drive.google.com/drive/folders/1JCwldFZLTXk79PkVwWKxnLVo1K6Ng19_</t>
  </si>
  <si>
    <t>LHKPN telah dilaporkan 100 %</t>
  </si>
  <si>
    <t>laporan LHKPN</t>
  </si>
  <si>
    <t>https://drive.google.com/drive/folders/1J3uE5LCM-Vedywr3Uosq-_QI4EUgWzaz</t>
  </si>
  <si>
    <t>LHKASN telah dilaporkan 100%</t>
  </si>
  <si>
    <t>laporan lhkasn</t>
  </si>
  <si>
    <t>https://drive.google.com/drive/folders/1OWbF7lc2jpwzaURMy6-dAO0KBl74ZAr7</t>
  </si>
  <si>
    <t>tidak terdapat pengaduan, pengguna layanan kepegawaian dalam hal ini adalah ASN  datang  untuk konsultasi dan koordinasi dan layanan admninistrasi kepegawaian</t>
  </si>
  <si>
    <t>laporan pengaduan</t>
  </si>
  <si>
    <t>https://drive.google.com/drive/folders/1sGQYIYlQaECv2eTl4-RVq8bjpcGTNRe3</t>
  </si>
  <si>
    <t>terdapat inovasi layanan kepegawaian</t>
  </si>
  <si>
    <t>Screen shoot layanan kepegawaian</t>
  </si>
  <si>
    <t>https://drive.google.com/drive/folders/1pizhnOyzmiVPIhRU5gOV_d-ZYgoLWbvl</t>
  </si>
  <si>
    <t>terdapat layanan pengaduan melalui web site , ig, telp, email</t>
  </si>
  <si>
    <t>Screen shoot SP4N Lapor, web site,ig, email</t>
  </si>
  <si>
    <t>https://drive.google.com/drive/folders/1pbRoWFaeH5Ii-izUQk1dluh3ORm9hnbV</t>
  </si>
  <si>
    <t>Tim Reformasi Birokrasi Sekretariat Daerah Kota Balikpapan telah dibentuk dengan melibatkan seluruh pejabat dan pegawai di lingkungan Sekretariat Daerah Kota Balikpapan</t>
  </si>
  <si>
    <t>Keputusan Sekretaris Daerah Kota Balikpapan Nomor 188.46/90/ORG tentang Tim Reformasi Birokrasi Sekretariat Daerah Kota Balikpapan</t>
  </si>
  <si>
    <t>https://drive.google.com/open?id=18q70KKv3TmZz-2XKVOqPmCU0gKkT40CN&amp;authuser=pmprbbpn2021%40gmail.com&amp;usp=drive_fs</t>
  </si>
  <si>
    <t>Seluruh tugas telah dilaksanakan oleh Tim Reformasi Birokrasi Sekretariat Daerah Kota Balikpapan sesuai dengan rencana kerja yang telah ditetapkan dengan Keputusan Sekretaris Daerah Kota Balikpapan Nomor 188.46/88/Org tentang Rencana Kerja Pelaksanaan Reformasi Birokrasi Sekeretariat Daerah Kota Balikpapan Tahun 2022. Tim RB Sekretariat Daerah tidak hanya melaksanakan tugas dan fungsi yang direncanakan dalam rencana kerja RB tetapi juga yang tidak terencana sesuai dengan kebijakan atas/pimpinan daerah.</t>
  </si>
  <si>
    <t>Keputusan Sekretaris Daerah Kota Balikpapan Nomor 188.46/88/Org tentang Rencana Kerja Pelaksanaan Reformasi Birokrasi Sekeretariat Daerah Kota Balikpapan Tahun 2022 dan Dokumentasi Kegiatan</t>
  </si>
  <si>
    <t>Monev dan Evaluasi Renja telah dilaksanakan secara berkala karena Renja RB sejalan dengan pelaksanaan tugas, pokok dan fungsi di lingkungan Sekretariat Daerah Kota Balikpapan.</t>
  </si>
  <si>
    <t>Rencana Kerja Reformasi Birokrasi telah disusun dan diformalkan berdasarkan Keputusan Sekretaris Daerah Kota Balikpapan Nomor 188.46/88/Org tentang Rencana Kerja Pelaksanaan Reformasi Birokrasi Sekeretariat Daerah Kota Balikpapan Tahun 2022 dan Dokumentasi Kegiatan</t>
  </si>
  <si>
    <t>https://drive.google.com/open?id=18oI1tgir20v8HnWNvUBqF-5tf7Ij0HYg&amp;authuser=pmprbbpn2021%40gmail.com&amp;usp=drive_fs</t>
  </si>
  <si>
    <t xml:space="preserve">Sosialisasi telah dilakukan kepada perwakilan tiap tiap bagian di lingkungan Sekretariat Daerah Kota Balikpapan
</t>
  </si>
  <si>
    <t>Undangan/Daftar Hadir/Dokumentasi Kegiatan Rapat RB di Sekretariat Daerah</t>
  </si>
  <si>
    <t>Rencana Kerja RB Setda yang disusun dan ditetapkan merujuk dan selaras dengan Road Map RB Kota Balikpapan</t>
  </si>
  <si>
    <t>Keputusan Sekretaris Daerah Kota Balikpapan Nomor 188.46/88/Org tentang Rencana Kerja Pelaksanaan Reformasi Birokrasi Sekeretariat Daerah Kota Balikpapan Tahun 2022, Keputusan Wali Kota Balikpapan No. 188.45-205/2019 tentang Road Map Reformasi Birokrasi Pemerintah Kota Balikpapan Tahun 2016-2021</t>
  </si>
  <si>
    <t>Untuk di lingkungan Sekretariat Daerah, Assesor berjumlah 3 orang, yaitu  Assisten Sekda bidang Tata Pemerintahan, Asisten Sekda Bidang Ekbangkesra, dan Asisten Sekda Bidang Administrasi Umum, yang secara aktif terlibat dalam proses PMPRB.</t>
  </si>
  <si>
    <t>Keputusan Sekretaris Daerah Kota Balikpapan Nomor 188.46/90/ORG tentang Tim Reformasi Birokrasi Sekretariat Daerah Kota Balikpapan, Undangan Pelatihan Asessor, Dokumentasi Pelatihan Assesor, Daftar Hadir Pelatihan Asessor</t>
  </si>
  <si>
    <t>https://drive.google.com/open?id=18l4MqlnPTxBBLP2P_8pcJ9Lr37dI8u_O&amp;authuser=pmprbbpn2021%40gmail.com&amp;usp=drive_fs</t>
  </si>
  <si>
    <t>Konsensus para assesor di lingkungan Setda terhadap hasil PMPRB Setda dinyatakan dalam Berita Acara Nomor 713/099/ORG tentang Hasil Penilaian Mandiri Pelaksanaan Reformasi Birokrasi</t>
  </si>
  <si>
    <t xml:space="preserve">Berita Acara Nomor 713/099/ORG tentang Hasil Penilaian Mandiri Pelaksanaan Reformasi Birokrasi
</t>
  </si>
  <si>
    <t>Rencana Aksi dan Tindak Lanjut (RATL) yang telah dikomunikasikan dan dilaksanakan oleh Tim RB Setda</t>
  </si>
  <si>
    <t>Rencana aksi tindak lanjut (RATL) tertuang dalam Keputusan Sekretaris Daerah Kota Balikpapan Nomor 188.46/88/Org tentang Rencana Kerja Pelaksanaan Reformasi Birokrasi Sekeretariat Daerah Kota Balikpapan Tahun 2022, Undangan/Daftar Hadir/Dokumentasi Rapat RB di Sekretariat Daerah</t>
  </si>
  <si>
    <t>Kepala Bagian Organisasi telah menyampaikan rencana tindak lanjut dan hasil evaluasi RB Kota kepada Sekretaris Daerah selaku penanggungjawab pelaksaan RB di lingkungan Setda dan Kota Balikpapan</t>
  </si>
  <si>
    <t>Sekretaris Daerah dibantu para Asisten dan Kepala Bagian yang membidangi terlibat secara aktif dalam pelaksanaan reformasi birokrasi pada tiap-tiap area, baik pelaksaan reformasi birokrasi untuk lingkup Sekretariat Daerah maupun untuk lingkup Kota Balikpapan. Hal tersebut berkaitan dengan visi Sekretariat Daerah sebagai advisor dan fasilitator penyelenggaraan pemerintahan Kota Balikpapan.</t>
  </si>
  <si>
    <t>Keputusan Sekretaris Daerah Kota Balikpapan Nomor 188.46/90/ORG tentang Tim Reformasi Birokrasi Sekretariat Daerah Kota Balikpapan, SK Screenshot WA Group Kepegawaian Setda, Dokumentasi Pelaksanaan RB</t>
  </si>
  <si>
    <t>https://drive.google.com/open?id=18c3g3hLsCuWpEn_rZMiPbR2j12L9GwHH&amp;authuser=pmprbbpn2021%40gmail.com&amp;usp=drive_fs</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</si>
  <si>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</si>
  <si>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</si>
  <si>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r>
      <rPr>
        <rFont val="Calibri"/>
        <color rgb="FF000000"/>
        <sz val="11.0"/>
      </rPr>
      <t xml:space="preserve">Sampai dengan tahun 2022 di lingkungan Sekretariat Derah terdapat 5 orang Agen Perubahan termasuk penambahan 1 agen perubahan yang diusulkan di tahun 2022. Kelima orang agen perubahan tersebut di tetapkan berdasarkan Keputusan Wali Kota Balikpapan Nomor  188.45-227/2022 tentang Perubahan Atas Keputusan Wali Kota Nomor 188.45-229/2021 tentang </t>
    </r>
    <r>
      <rPr>
        <rFont val="Calibri"/>
        <i/>
        <color rgb="FF000000"/>
        <sz val="11.0"/>
      </rPr>
      <t>Role Model</t>
    </r>
    <r>
      <rPr>
        <rFont val="Calibri"/>
        <color rgb="FF000000"/>
        <sz val="11.0"/>
      </rPr>
      <t xml:space="preserve"> dan Agen Perubahan Pemerintah Kota Balikpapan</t>
    </r>
  </si>
  <si>
    <t>Keputusan Wali Kota Balikpapan Nomor  188.45-227/2022 tentang Perubahan Atas Keputusan Wali Kota Nomor 188.45-229/2021 tentang Role Model dan Agen Perubahan Pemerintah Kota Balikpapan</t>
  </si>
  <si>
    <t xml:space="preserve">Telah dilakukan identifikasi, analisis, dan pemetaan terhadap beberapa kebijakan </t>
  </si>
  <si>
    <t>Daftar Identifikasi Kebijakan Sekretariat Daerah Kota Balikpapan</t>
  </si>
  <si>
    <t>https://drive.google.com/open?id=16OfvVASUvctAN7lmpG_Xry79tc4dM934&amp;authuser=pmprbbpn2021%40gmail.com&amp;usp=drive_fs</t>
  </si>
  <si>
    <t>Telah dilakukan revisi kebijakan yang tidak harmonis/tidak sinkron</t>
  </si>
  <si>
    <r>
      <rPr>
        <rFont val="Calibri"/>
        <color theme="1"/>
        <sz val="11.0"/>
      </rPr>
      <t xml:space="preserve">Daftar Identifikasi Kebijakan Sekretariat Daerah Kota Balikpapan dan </t>
    </r>
    <r>
      <rPr>
        <rFont val="Calibri"/>
        <color theme="1"/>
        <sz val="11.0"/>
      </rPr>
      <t>contoh kebijakan yang direvisi</t>
    </r>
  </si>
  <si>
    <t>Pada Tahun 2022 telah dilakukan perubahan atas Struktur Organisasi, uraian tugas dan fungsi Sekretariat Daerah Kota Balikpapan pada Peraturan Wali Kota Balikpapan Nomor 14 Tahun 2021 karena terdampak penyederhanaan stuktur organisasi. Namun saat ini Perwal tersebut masih diproses di Bagian Hukum Sekretariat Daerah Kota Balikpapan.</t>
  </si>
  <si>
    <r>
      <rPr>
        <rFont val="Calibri"/>
        <color theme="1"/>
        <sz val="11.0"/>
      </rPr>
      <t>Peraturan Wali Kota Balikpapan Nomor 14 Tahun 2021 tentang Susunan Organisasi, Uraian Tugas Dan Fungsi Sekretariat Daerah/Dokumentasi Rapat Urtu Setda/Undangan Rapat Urtu Setda/</t>
    </r>
    <r>
      <rPr>
        <rFont val="Calibri"/>
        <color theme="1"/>
        <sz val="11.0"/>
      </rPr>
      <t>Draft Perwal Perubahan</t>
    </r>
  </si>
  <si>
    <t>https://drive.google.com/open?id=19F7BvNUcu9V4YCG01cdHvzWWBngCde4M&amp;authuser=pmprbbpn2021%40gmail.com&amp;usp=drive_fs</t>
  </si>
  <si>
    <r>
      <rPr>
        <rFont val="Calibri"/>
        <color rgb="FF000000"/>
        <sz val="11.0"/>
      </rPr>
      <t>Peraturan Wali Kota Balikpapan Nomor 14 Tahun 2021 tentang Susunan Organisasi, Uraian Tugas Dan Fungsi Sekretariat Daerah/Dokumentasi Rapat Urtu Setda/Undangan Rapat Urtu Setda/</t>
    </r>
    <r>
      <rPr>
        <rFont val="Calibri"/>
        <color rgb="FF000000"/>
        <sz val="11.0"/>
      </rPr>
      <t>Draft Perwal Perubahan</t>
    </r>
  </si>
  <si>
    <r>
      <rPr>
        <rFont val="Calibri"/>
        <color rgb="FF000000"/>
        <sz val="11.0"/>
      </rPr>
      <t>Peraturan Wali Kota Balikpapan Nomor 14 Tahun 2021 tentang Susunan Organisasi, Uraian Tugas Dan Fungsi Sekretariat Daerah/Dokumentasi Rapat Urtu Setda/Undangan Rapat Urtu Setda/</t>
    </r>
    <r>
      <rPr>
        <rFont val="Calibri"/>
        <color rgb="FF000000"/>
        <sz val="11.0"/>
      </rPr>
      <t>Draft Perwal Perubahan</t>
    </r>
  </si>
  <si>
    <r>
      <rPr>
        <rFont val="Calibri"/>
        <color rgb="FF000000"/>
        <sz val="11.0"/>
      </rPr>
      <t>Peraturan Wali Kota Balikpapan Nomor 14 Tahun 2021 tentang Susunan Organisasi, Uraian Tugas Dan Fungsi Sekretariat Daerah/Dokumentasi Rapat Urtu Setda/Undangan Rapat Urtu Setda/</t>
    </r>
    <r>
      <rPr>
        <rFont val="Calibri"/>
        <color rgb="FF000000"/>
        <sz val="11.0"/>
      </rPr>
      <t>Draft Perwal Perubahan</t>
    </r>
  </si>
  <si>
    <r>
      <rPr>
        <rFont val="Calibri"/>
        <color rgb="FF000000"/>
        <sz val="11.0"/>
      </rPr>
      <t>Peraturan Wali Kota Balikpapan Nomor 14 Tahun 2021 tentang Susunan Organisasi, Uraian Tugas Dan Fungsi Sekretariat Daerah/Dokumentasi Rapat Urtu Setda/Undangan Rapat Urtu Setda/</t>
    </r>
    <r>
      <rPr>
        <rFont val="Calibri"/>
        <color rgb="FF000000"/>
        <sz val="11.0"/>
      </rPr>
      <t>Draft Perwal Perubahan</t>
    </r>
  </si>
  <si>
    <r>
      <rPr>
        <rFont val="Calibri"/>
        <color rgb="FF000000"/>
        <sz val="11.0"/>
      </rPr>
      <t>Peraturan Wali Kota Balikpapan Nomor 14 Tahun 2021 tentang Susunan Organisasi, Uraian Tugas Dan Fungsi Sekretariat Daerah/Dokumentasi Rapat Urtu Setda/Undangan Rapat Urtu Setda/</t>
    </r>
    <r>
      <rPr>
        <rFont val="Calibri"/>
        <color rgb="FF000000"/>
        <sz val="11.0"/>
      </rPr>
      <t>Draft Perwal Perubahan</t>
    </r>
  </si>
  <si>
    <r>
      <rPr>
        <rFont val="Calibri"/>
        <color rgb="FF000000"/>
        <sz val="11.0"/>
      </rPr>
      <t>Peraturan Wali Kota Balikpapan Nomor 14 Tahun 2021 tentang Susunan Organisasi, Uraian Tugas Dan Fungsi Sekretariat Daerah/Dokumentasi Rapat Urtu Setda/Undangan Rapat Urtu Setda/</t>
    </r>
    <r>
      <rPr>
        <rFont val="Calibri"/>
        <color rgb="FF000000"/>
        <sz val="11.0"/>
      </rPr>
      <t>Draft Perwal Perubahan</t>
    </r>
  </si>
  <si>
    <r>
      <rPr>
        <rFont val="Calibri"/>
        <color rgb="FF000000"/>
        <sz val="11.0"/>
      </rPr>
      <t>Peraturan Wali Kota Balikpapan Nomor 14 Tahun 2021 tentang Susunan Organisasi, Uraian Tugas Dan Fungsi Sekretariat Daerah/Dokumentasi Rapat Urtu Setda/Undangan Rapat Urtu Setda/</t>
    </r>
    <r>
      <rPr>
        <rFont val="Calibri"/>
        <color rgb="FF000000"/>
        <sz val="11.0"/>
      </rPr>
      <t>Draft Perwal Perubahan</t>
    </r>
  </si>
  <si>
    <r>
      <rPr>
        <rFont val="Calibri"/>
        <color rgb="FF000000"/>
        <sz val="11.0"/>
      </rPr>
      <t>Peraturan Wali Kota Balikpapan Nomor 14 Tahun 2021 tentang Susunan Organisasi, Uraian Tugas Dan Fungsi Sekretariat Daerah/Dokumentasi Rapat Urtu Setda/Undangan Rapat Urtu Setda/</t>
    </r>
    <r>
      <rPr>
        <rFont val="Calibri"/>
        <color rgb="FF000000"/>
        <sz val="11.0"/>
      </rPr>
      <t>Draft Perwal Perubahan</t>
    </r>
  </si>
  <si>
    <r>
      <rPr>
        <rFont val="Calibri"/>
        <color rgb="FF000000"/>
        <sz val="11.0"/>
      </rPr>
      <t>Peraturan Wali Kota Balikpapan Nomor 14 Tahun 2021 tentang Susunan Organisasi, Uraian Tugas Dan Fungsi Sekretariat Daerah/Dokumentasi Rapat Urtu Setda/Undangan Rapat Urtu Setda/</t>
    </r>
    <r>
      <rPr>
        <rFont val="Calibri"/>
        <color rgb="FF000000"/>
        <sz val="11.0"/>
      </rPr>
      <t>Draft Perwal Perubahan</t>
    </r>
  </si>
  <si>
    <t>Hasil evaluasi telah ditindaklanjuti dengan perubahan atas struktur organisasi, uraian tugas dan fungsi Sekretariat Daerah Kota Balikpapan pada Perwal Nomor 14 Tahun 2021 setelah mendapat persetujuan penyederhanaan struktur organisasi dan penyetaraan jabatan dari Kementerian Pendayagunaan Aparatur Negara dan Reformasi Birokrasi. Namun saat ini Perwal tersebut masih diproses di Bagian Hukum Sekretariat Daerah Kota Balikpapan.</t>
  </si>
  <si>
    <r>
      <rPr>
        <rFont val="Calibri"/>
        <color rgb="FF000000"/>
        <sz val="11.0"/>
      </rPr>
      <t xml:space="preserve">Peraturan Wali Kota Balikpapan Nomor 14 Tahun 2021 tentang Susunan Organisasi, Uraian Tugas Dan Fungsi Sekretariat Daerah/ </t>
    </r>
    <r>
      <rPr>
        <rFont val="Calibri"/>
        <color rgb="FF000000"/>
        <sz val="11.0"/>
      </rPr>
      <t>Draf Perwal Uraian Tugas Setda</t>
    </r>
    <r>
      <rPr>
        <rFont val="Calibri"/>
        <color rgb="FF000000"/>
        <sz val="11.0"/>
      </rPr>
      <t>, Berita Acara Pelaksanaan Identifikasi Penyederhanaan Struktur Organisasi Pemerintah Kota Balikapapan, Hasil Identifikasi Penyederhanaan Struktur Organisasi Perangkat Daerah</t>
    </r>
  </si>
  <si>
    <t>https://drive.google.com/open?id=194D7bcxDn3c4-hvAwVE19Dc6BZovRKUD&amp;authuser=pmprbbpn2021%40gmail.com&amp;usp=drive_fs</t>
  </si>
  <si>
    <t>Pejabat Struktural/ eselon IV dilingkungan Sekretariat Daerah Kota Balikpapan telah disetarakan menjadi jabatan fungsional sesuai dengan rekomendasi dari Kementerian Pendayagunaan Aparatur Negara dan Reformasi Birokrasi pada tanggal 31 Desember 2021.</t>
  </si>
  <si>
    <t>Berita Acara Pelaksanaan Identifikasi Penyederhanaan Struktur Organisasi Pemerintah Kota Balikpapan, Hasil Identifikasi Penyederhanaan Struktur Organisasi Perangkat Daerah, Surat Rekom Penyetaraan Jabatan, SK Pelantikan 31 Desember 2021</t>
  </si>
  <si>
    <t>Penyusunan peta proses bisnis Setda telah disusun sesuai dengan Peraturan Menteri PANRB Nomor 19 tahun 2018 tentang Penyusunan Peta Proses Bisnis intansi Pemerintah. Namun peta proses bisnis tersebut masih mengacu pada RPJMD Kota Balikpapan tahun 2016-2021 dan belum disesuaikan dengan RPJMD Kota Balikpapan 2021-2026. Hal tersebut karena Peta Proses Bisnis yang sesuai RPJMD Kota Balikpapan 2021-2026  sedang dalam proses penyusunan pada level 0 sampai level 2</t>
  </si>
  <si>
    <t>Peta Proses Bisnis Sekretariat Daerah/Dokumentasi Rapat Penyusunan Peta Proses Bisnis Level 0 sampai Level 2</t>
  </si>
  <si>
    <t>https://drive.google.com/open?id=18WrD5904OYMQt6S5-25RCQlmi7WRVaRv&amp;authuser=pmprbbpn2021%40gmail.com&amp;usp=drive_fs</t>
  </si>
  <si>
    <t>Penyusunan peta proses bisnis disusun sesuai dengan tugas dan fungsi Sekretariat Daerah Kota Balikpapan. Namun peta proses bisnis tersebut masih mengacu pada RPJMD Kota Balikpapan tahun 2016-2021 serta masih mengacu pada Peraturan Wali Kota Balikpapan Nomor 14 Tahun 2021 tentang Susunan Organisasi, Uraian Tugas Dan Fungsi Sekretariat Daerah dan belum disesuaikan dengan RPJMD Kota Balikpapan 2021-2026 juga SOTK hasil penyederhaan struktur organisasi. Hal tersebut karena Peta Proses Bisnis yang sesuai RPJMD Kota Balikpapan 2021-2026  sedang dalam proses penyusunan pada level 0 sampai level 2</t>
  </si>
  <si>
    <r>
      <rPr>
        <rFont val="Calibri"/>
        <color rgb="FF000000"/>
        <sz val="11.0"/>
      </rPr>
      <t>Peta Proses Bisnis Sekretariat Daerah, Peraturan Wali Kota Balikpapan Nomor 14 Tahun 2021 tentang Susunan Organisasi, Uraian Tugas Dan Fungsi Sekretariat Daerah/</t>
    </r>
    <r>
      <rPr>
        <rFont val="Calibri"/>
        <color rgb="FF000000"/>
        <sz val="11.0"/>
      </rPr>
      <t xml:space="preserve"> Draf Perwal Uraian Tugas Setda</t>
    </r>
  </si>
  <si>
    <t>Tahun 2021 peta proses bisnis telah disusun sesuai dengan RENSTRA 2016-2021 dan RENJA 2021 Sekretariat Daerah Kota Balikpapan. Namun untuk tahun 2022 peta proses bisnis setda masih dilakukan penyusunan setelah peta proses bisnis level 0 dan level 2 disusun.</t>
  </si>
  <si>
    <t>Peta Proses Bisnis Sekretariat Daerah, Renstra Sekretariat Daerah 2016-2021 dan 2022-2026, Renja Sekretariat Daerah 2021 dan 2022</t>
  </si>
  <si>
    <t>Setiap jenjang organisasi dilingkungan Sekretariat Daerah Kota Balikpapan telah memiliki peta proses bisnis yang selaras dengan kinerja</t>
  </si>
  <si>
    <t>Peta Proses Bisnis Sekretariat Daerah, PK Sekretariat Daerah 2021 dan PK Sekretariat Daerah 2022</t>
  </si>
  <si>
    <t>Peta proses bisnis telah disusun telah dijabarkan dalam SOP yang ada dilingkungan Sekretariat Daerah Kota Balikpapan</t>
  </si>
  <si>
    <t>Peta Proses Bisnis dan SOP Sekretariat Daerah Kota Balikpapan</t>
  </si>
  <si>
    <t>Penjabaran peta lintas fungsi (peta level n) ke dalam SOP  Sekretariat Daerah Kota Balikpapan telah dilakukan</t>
  </si>
  <si>
    <t>Seluruh Prosedur operasional tetap (SOP) yang ada dilingkungan Sekretariat Daerah Kota Balikpapan telah diterapkan</t>
  </si>
  <si>
    <t>SOP Sekretariat Daerah Kota Balikpapan</t>
  </si>
  <si>
    <t>Salah satu contoh pelaksanaan evaluasi terhadap prosedur kerja yang menunjukkan adanya efisiensi dan efektivitas adalah penggunaan aplikasi TNDE/e-office sebagai sarana yang digunakan untuk kegiatan korespondensi. Dalam evaluasi tersebut terdapat efisiensi proses bisnis dan pemangkasan prosedur kerja.</t>
  </si>
  <si>
    <t>SOP Sekretariat Daerah Kota Balikpapan, SK TNDE</t>
  </si>
  <si>
    <t>Evaluasi terhadap sebagian peta proses bisnis Sekretariat Daerah Kota Balikpapan yang sesuai dengan efektivitas hubungan kerja antar unit organisasi di Setda telah dilakukan untuk menghasilkan kinerja sesuai dengan tujuan Sekretariat Daerah Kota Balikpapan sehingga pada tahun 2022 akan dilaksanakan penyusunan peta proses bisnis Sekretariat Daerah Kota Balikpapan sesuai dengan penyederhanaan struktur organisasi setelah peta proses bisnis level 0 dan level 2 selesai disusun.</t>
  </si>
  <si>
    <t>Keterbukaan informasi publik di lingkungan Setda dilaksanaan dengan penunjukkan Kepala Bagian Humas dan Protokol sebagai Pejabat Pengelola Informasi dan Dokumentasi.</t>
  </si>
  <si>
    <r>
      <rPr>
        <rFont val="Calibri"/>
        <color rgb="FF000000"/>
        <sz val="11.0"/>
      </rPr>
      <t>SK Sekretaris Daerah Kota Balikpapan No. 490/269/Humaspro tentang Penunjukan Pengelola Layanan Informasi dan Dokumentasi di Sekretariat Daerah kota Balikpapan/</t>
    </r>
    <r>
      <rPr>
        <rFont val="Calibri"/>
        <color rgb="FF000000"/>
        <sz val="11.0"/>
      </rPr>
      <t>SK Pengelola Konten Sosial Media</t>
    </r>
  </si>
  <si>
    <t>https://drive.google.com/open?id=18bR4vhhZNetvU4GnqEIC43tPLdrtIBEY&amp;authuser=pmprbbpn2021%40gmail.com&amp;usp=drive_fs</t>
  </si>
  <si>
    <t>Hasil monitoring dan evaluasi pelaksanaan kebijakan keterbukaan informasi publik dilakukan secara berkala oleh Diskominfo setahun sekali.</t>
  </si>
  <si>
    <t>Keputusan Sekretaris Daerah Kota Balikpapan Nomor 188.46-010/Org tentang Pedoman Pemberian Penghargaan (Reward) bagi pegawai di lingkungan Sekretariat Daerah Kota Balikpapan dan Keputusan Sekretaris Daerah Kota Balikpapan Nomor. 1888.46-011/Org  tentang Tim Penilai  Pemberian Penghargaan (Reward) bagi pegawai di lingkungan Sekretariat Daerah</t>
  </si>
  <si>
    <t xml:space="preserve">Telah dilakukan perhitungan kebutuhan pegawai dilingkungan Sekretariat Daerah Kota Balikpapan sesuai dengan kebutuhan unit kerja </t>
  </si>
  <si>
    <t>Peta Jabatan Sekretariat Daerah Kota Balikpapan</t>
  </si>
  <si>
    <t>https://drive.google.com/open?id=18Q1zOY8qSizU2LmQp6QUHKjcEtVe4FIX&amp;authuser=pmprbbpn2021%40gmail.com&amp;usp=drive_fs</t>
  </si>
  <si>
    <t xml:space="preserve">Analisis Jabatan dan analisis beban kerja dilingkungan Sekretariat Daerah Kota Balikpapan telah dilaksanakan. Analisis Jabatan dan Analisis beban kerja tersebut dapat dilihat pada aplikasi Sistem Informasi Analisis Jabatan dan Analisa Beban Kerja (SINJAB) </t>
  </si>
  <si>
    <t>Dokumen ANJAB dan ABK Sekretariat Daerah Kota Balikpapan, Screenshot aplikasi SINJAB</t>
  </si>
  <si>
    <t>Analisis Jabatan dan analisis beban kerja dilingkungan Sekretariat Daerah Kota Balikpapan yang telah dilaksanakan telah sesuai dengan kinerja</t>
  </si>
  <si>
    <t>Rekap usulan kebutuhan pengembangan kompetensi Sekretariat Daerah Kota Balikpapan Tahun 2021</t>
  </si>
  <si>
    <t>https://drive.google.com/open?id=1AI5JjfvAEWhqh4fxZZDUeFfe6s4OWn94&amp;authuser=pmprbbpn2021%40gmail.com&amp;usp=drive_fs</t>
  </si>
  <si>
    <t>Telah dilakukan pengembangan kompetensi pegawai melalui tugas belajar, izin belajar dan Diklat/Bimtek Pegawai Negeri Sipil di Lingkungan Sekretariat Daerah Kota Balikpapan</t>
  </si>
  <si>
    <r>
      <rPr>
        <rFont val="Calibri"/>
        <color theme="1"/>
        <sz val="11.0"/>
      </rPr>
      <t xml:space="preserve">Daftar Pemetaan Pengembangan Pendidikan Jenjang Pelaksana PNS Kota Balikpapan, </t>
    </r>
    <r>
      <rPr>
        <rFont val="Calibri"/>
        <color theme="1"/>
        <sz val="11.0"/>
      </rPr>
      <t>Sampling Sertifikat Pegawai yang mengikuti diklat/bimtek</t>
    </r>
  </si>
  <si>
    <t>Penerapan penetapan kinerja individu telah dilakukan terhadap seluruh pegawai berdasarkan SK Sekretaris Daerah Kota Balikpapan Nomor 188.3-195/Org dan dalam bentuk Perjanjian Kinerja dan tertuang dalam SKP Pegawai</t>
  </si>
  <si>
    <t>SK IKI 2021, Perjanjian Kinerja OPD 2021, SKP 2021 seluruh pegawai di OPD</t>
  </si>
  <si>
    <t>https://drive.google.com/open?id=1AHQj4kht38khIWBDGSlgnl8WWIZ41n2g&amp;authuser=pmprbbpn2021%40gmail.com&amp;usp=drive_fs</t>
  </si>
  <si>
    <t>Seluruh penilaian kinerja individu terkait dengan kinerja organisasi SK Sekretaris Daerah Kota Balikpapan Nomor. 188.3-195/Org dan dalam bentuk Perjanjian Kinerja dan tertuang dalam SKP Pegawai</t>
  </si>
  <si>
    <t xml:space="preserve">Pengukuran Kinerja Tahun 2021, SKP 2021 seluruh pegawai di OPD </t>
  </si>
  <si>
    <r>
      <rPr>
        <color rgb="FF000000"/>
        <sz val="11.0"/>
      </rPr>
      <t xml:space="preserve">Monev IKU Tahun 2021, </t>
    </r>
    <r>
      <rPr>
        <color rgb="FF000000"/>
        <sz val="11.0"/>
      </rPr>
      <t xml:space="preserve">Pengukuran Kinerja Tahun 2021, screenshot Capaian Kinerja di aplikasi </t>
    </r>
    <r>
      <rPr>
        <color rgb="FF000000"/>
        <sz val="11.0"/>
        <u/>
      </rPr>
      <t>esakip.balikpapan.go.id</t>
    </r>
  </si>
  <si>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</si>
  <si>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Hasil penilaian kinerja individu telah dijadikan dasar untuk pengembangan karir individu/pemberian reward and punishment lainnya dalam bentuk tidak dibayarkannya TKD kepada  pegawai yang capaian kinerjanya di bawah 41 %. Hal ini diatur dalam Peraturan Wali Kota Balikpapan No. 4 Tahun 2020 tentang Pemberian Tambahan Penghasilan kepada Pegawai Negeri Sipil. Selain itu tahun 2022 dilingkungan Sekretariat Daerah juga diberikan reward dan punishment untuk pegawai.</t>
  </si>
  <si>
    <r>
      <rPr>
        <rFont val="Calibri"/>
        <color rgb="FF000000"/>
        <sz val="11.0"/>
      </rPr>
      <t xml:space="preserve">Peraturan Wali Kota Balikpapan No 4 Tahun 2020/Keputusan Sekretaris Daerah Kota Balikpapan Nomor 188.46-010/ORG tentang Pedoman Pemberian Penghargaan (Reward) bagi pegawai di Lingkungan Sekretariat Daerah Kota Balikpapan, Keputusan Sekretaris Daerah Kota Balikpapan Nomor 188.46-011/ORG tentang Tim Penilai Pemberian Penghargaan </t>
    </r>
    <r>
      <rPr>
        <rFont val="Calibri"/>
        <i/>
        <color rgb="FF000000"/>
        <sz val="11.0"/>
      </rPr>
      <t xml:space="preserve">(Reward) </t>
    </r>
    <r>
      <rPr>
        <rFont val="Calibri"/>
        <color rgb="FF000000"/>
        <sz val="11.0"/>
      </rPr>
      <t>bagi pegawai di Lingkungan Sekretariat Daerah Kota Balikpapan</t>
    </r>
  </si>
  <si>
    <t xml:space="preserve">Untuk lingkungan Setda, aturan disiplin dan kode etik mengacu pada Peraturan Wali Kota Balikpapan Nomor 5 Tahun 2019 tentang Pedoman Disiplin Kerja Pegawai dan Peraturan Wali Kota Nomor 25 tahun 2020 tentang Kode Etik dan Kode Perilaku Pegawai disamping itu, di lingkungan terdapat unit kerja yaitu Bagian Pengadaan Barang dan Jasa yang telah menyusun kode etik bagi para pejabat pengadaan barang dan jasa yaitu Peraturan Wali Kota Balikpapan Nomor 18 Tahun 2021 tentang Perubahan Atas Peraturan Wali Kota Balikpapan Nomor 11 Tahun 2016 tentang Kode Etik Pengelola Pengadaan Barang/Jasa Daerah </t>
  </si>
  <si>
    <r>
      <rPr>
        <rFont val="Calibri"/>
        <color theme="1"/>
        <sz val="11.0"/>
      </rPr>
      <t>Peraturan Wali Kota Balikpapan Nomor 5 Tahun 2019, Perwal Kode Etik No 25 Tahun 2020, SK Wali Kota Majelis Kode Etik 188.45/269/2021, Peraturan Wali Kota Balikpapan Nomor 18 Tahun 2021 tentang Perubahan Atas Peraturan Wali Kota Balikpapan Nomor 11 Tahun 2016 tentang Kode Etik Pengelola Pengadaan Barang/Jasa Daerah,</t>
    </r>
    <r>
      <rPr>
        <rFont val="Calibri"/>
        <color theme="1"/>
        <sz val="11.0"/>
      </rPr>
      <t xml:space="preserve"> SPK bagi Non PNS</t>
    </r>
  </si>
  <si>
    <t>https://drive.google.com/open?id=1AHFADegjxGyyc6chmO_PmiOzN9-xGWow&amp;authuser=pmprbbpn2021%40gmail.com&amp;usp=drive_fs</t>
  </si>
  <si>
    <t>Monitoring dan evaluasi pelaksanaan aturan disiplin/kode etik secara berkala</t>
  </si>
  <si>
    <r>
      <rPr>
        <rFont val="Calibri"/>
        <color theme="1"/>
        <sz val="11.0"/>
      </rPr>
      <t xml:space="preserve">Rekap Daftar Presensi Sekretariat Daerah Kota Balikpapan 2021, Pemotongan tunjangan yang terlambat hadir kerja 2021, </t>
    </r>
    <r>
      <rPr>
        <rFont val="Calibri"/>
        <color theme="1"/>
        <sz val="11.0"/>
      </rPr>
      <t xml:space="preserve">Undangan Rapat Kepegawaian dan foto kegiatan, </t>
    </r>
    <r>
      <rPr>
        <rFont val="Calibri"/>
        <color theme="1"/>
        <sz val="11.0"/>
      </rPr>
      <t>Surat Edaran tentang Pengaturan Kehadiran Pegawai</t>
    </r>
  </si>
  <si>
    <t>Standar kompetensi Jabatan (SKJ) telah diimplementasikan sesuai dengan kebutuhan unit kerja. Implementasi SKJ pada JPT Pratama, untuk jabatan yang lainnya masih dilakukan penyusunan oleh Bagian Organisasi</t>
  </si>
  <si>
    <r>
      <rPr>
        <rFont val="Calibri"/>
        <color theme="1"/>
        <sz val="11.0"/>
      </rPr>
      <t xml:space="preserve">Keputusan Wali Kota Balikpapan Nomor 188.45-81/2021 tentang Standar Kompetensi Jabatan Pimpinan Tinggi, </t>
    </r>
    <r>
      <rPr>
        <rFont val="Calibri"/>
        <color theme="1"/>
        <sz val="11.0"/>
      </rPr>
      <t>Draf SKJ Jabatan Administrator dan Jabatan Pengawas</t>
    </r>
  </si>
  <si>
    <t>https://drive.google.com/open?id=1ABRNehl1nox_QXl54yvRzLvJs832pU4S&amp;authuser=pmprbbpn2021%40gmail.com&amp;usp=drive_fs</t>
  </si>
  <si>
    <r>
      <rPr>
        <rFont val="Calibri"/>
        <color theme="1"/>
        <sz val="11.0"/>
      </rPr>
      <t xml:space="preserve">Analis Kesenjangan Sekretariat Daerah Kota Balikpapan, </t>
    </r>
    <r>
      <rPr>
        <rFont val="Calibri"/>
        <color theme="1"/>
        <sz val="11.0"/>
      </rPr>
      <t>Daftar Pemetaan Pengembangan Pendidikan Jenjang Pelaksana PNS Kota Balikpapan</t>
    </r>
  </si>
  <si>
    <t>Pegawai dapat mengakses informasi kepegawaian pada aplikasi SIMPEG PNS dan SIMPEG NON PNS serta dapat mendownload dokumen kepegawaian pada aplikasi Arsip Online</t>
  </si>
  <si>
    <r>
      <rPr>
        <rFont val="Calibri"/>
        <color theme="1"/>
        <sz val="11.0"/>
      </rPr>
      <t>Screenshot Aplikasi SIMPEG PNS,</t>
    </r>
    <r>
      <rPr>
        <rFont val="Calibri"/>
        <color theme="1"/>
        <sz val="11.0"/>
      </rPr>
      <t xml:space="preserve"> SIMPEG NON PNS dan Arsip Online</t>
    </r>
  </si>
  <si>
    <t>https://drive.google.com/open?id=1ABLjwsKMXikhv24mfu65e7OZeIqrJ02f&amp;authuser=pmprbbpn2021%40gmail.com&amp;usp=drive_fs</t>
  </si>
  <si>
    <t>Pimpinan Unit Kerja terlibat secara langsung pada saat penyusunan Renstra sesuai dengan SK Tim Penyusun Renstra Sekretariat Daerah Kota Balikpapan Tahun 2021-2026</t>
  </si>
  <si>
    <r>
      <rPr>
        <rFont val="Calibri"/>
        <color rgb="FF000000"/>
        <sz val="11.0"/>
      </rPr>
      <t xml:space="preserve">Undangan Rapat Pembahasan Renstra Sekretariat Daerah Kota Balikpapan Tahun 2021-2026, </t>
    </r>
    <r>
      <rPr>
        <rFont val="Calibri"/>
        <color rgb="FF000000"/>
        <sz val="11.0"/>
      </rPr>
      <t>SK Tim Penyusun Renstra Sekretariat Daerah Kota Balikpapan Tahun 2021-2026</t>
    </r>
  </si>
  <si>
    <t>https://drive.google.com/open?id=1A3OGNZBT1M9pfBx5Y7kG_ZN8W6ZpW258&amp;authuser=pmprbbpn2021%40gmail.com&amp;usp=drive_fs</t>
  </si>
  <si>
    <t>Pimpinan unit kerja dlibatkan secara langsung dalam penyusunan penetapan kinerja</t>
  </si>
  <si>
    <r>
      <rPr>
        <rFont val="Calibri"/>
        <color rgb="FF000000"/>
        <sz val="11.0"/>
      </rPr>
      <t xml:space="preserve">Undangan Rapat Pembahasan Renstra Sekretariat Daerah Kota Balikpapan Tahun 2021-2026, </t>
    </r>
    <r>
      <rPr>
        <rFont val="Calibri"/>
        <color rgb="FF000000"/>
        <sz val="11.0"/>
      </rPr>
      <t>SK Tim Penyusun Renstra Sekretariat Daerah Kota Balikpapan Tahun 2021-2026, SK Tim Penyusun Renja Sekretariat Daerah Kota Balikpapan Tahun 2022, Undangan Rapat Pembahasan Renja 2022</t>
    </r>
  </si>
  <si>
    <t>Pemantauan pencapaian kinerja secara berkala dilakukan oleh pimpinan unit kerja yang tertuang dalam Pengukuran Kinerja</t>
  </si>
  <si>
    <r>
      <rPr>
        <rFont val="Calibri"/>
        <color theme="1"/>
        <sz val="11.0"/>
      </rPr>
      <t xml:space="preserve">Screenshot Pemantauan Kinerja melalui aplikasi esakip 2021, Laporan evaluasi renja TW 1-4 Tahun 2021, </t>
    </r>
    <r>
      <rPr>
        <rFont val="Calibri"/>
        <color theme="1"/>
        <sz val="11.0"/>
      </rPr>
      <t>Laporan evaluasi renja TW 1 Tahun 2022</t>
    </r>
  </si>
  <si>
    <t>Pimpinan Unit Kerja terlibat secara langsung pada pelaksanaan Forum Perangkat Daerah penyempurnaan Rancangan Awal Rencana Kerja Sekretariat Daerah Kota Balikpapan Tahun 2022</t>
  </si>
  <si>
    <t>Undangan Rapat Pembahasan Renstra Sekretariat Daerah Kota Balikpapan Tahun 2021-2026</t>
  </si>
  <si>
    <t>Pimpinan unit kerja memahami kinerja yang diperjanjikan setiap tahun yang tertuang di dalam Perjanjian Kinerja</t>
  </si>
  <si>
    <t>PK Sekretariat Daerah Kota Balikpapan Tahun 2021 dan 2022</t>
  </si>
  <si>
    <t>Pimpinan unit kerja menindaklanjuti hasil pemantauan rencana aksi secara berkala dalam bentuk Pengukuran Kinerja setiap triwulan.</t>
  </si>
  <si>
    <r>
      <rPr>
        <rFont val="Calibri"/>
        <color rgb="FF000000"/>
        <sz val="11.0"/>
      </rPr>
      <t>Rencana Aksi Tahun 2021 dan 2022</t>
    </r>
    <r>
      <rPr>
        <rFont val="Calibri"/>
        <color rgb="FF000000"/>
        <sz val="11.0"/>
      </rPr>
      <t xml:space="preserve">, Kurkin 2021, Laporan evaluasi renja TW 1-4 Tahun 2021,  </t>
    </r>
    <r>
      <rPr>
        <rFont val="Calibri"/>
        <color rgb="FF000000"/>
        <sz val="11.0"/>
      </rPr>
      <t>Laporan evaluasi renja TW 1 Tahun 2022</t>
    </r>
  </si>
  <si>
    <t xml:space="preserve">Telah dilakukan peningkatan kompetensi melalui sosialisasi/bimtek SAKIP </t>
  </si>
  <si>
    <r>
      <rPr>
        <rFont val="Calibri"/>
        <color theme="1"/>
        <sz val="11.0"/>
      </rPr>
      <t xml:space="preserve">Dokumentasi Kegiatan Sosialisasi pengisian e-sakip, Dokumentasi Bimtek Monev Laporan Kinerja, </t>
    </r>
    <r>
      <rPr>
        <rFont val="Calibri"/>
        <color theme="1"/>
        <sz val="11.0"/>
      </rPr>
      <t>Sertifikat bimtek dari pihak ketiga misal smart id</t>
    </r>
  </si>
  <si>
    <t>https://drive.google.com/open?id=1A9--j9H7FU9XLde-jPefY30UwGas7yeY&amp;authuser=pmprbbpn2021%40gmail.com&amp;usp=drive_fs</t>
  </si>
  <si>
    <t>Pemutakhiran data kinerja saat ini dilakukan secara triwulan</t>
  </si>
  <si>
    <r>
      <rPr>
        <rFont val="Calibri"/>
        <color rgb="FF000000"/>
        <sz val="11.0"/>
      </rPr>
      <t xml:space="preserve">Laporan evaluasi renja TW 1-4 Tahun 2021,  </t>
    </r>
    <r>
      <rPr>
        <rFont val="Calibri"/>
        <color rgb="FF000000"/>
        <sz val="11.0"/>
      </rPr>
      <t>Laporan evaluasi renja TW 1 Tahun 2022</t>
    </r>
  </si>
  <si>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</si>
  <si>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</si>
  <si>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Public Campaign telah dilakukan secara berkala melalui poster, imbauan maupun sosialisasi baik yang diselenggarakan internal maupun mengikuti kegiatan yang diselenggarakan oleh perangkat daerah lain</t>
  </si>
  <si>
    <t>Foto-foto, poster dan Imbauan, dokumentasi Kegiatan Rapat</t>
  </si>
  <si>
    <t>https://drive.google.com/open?id=19x7K3-uGjhD-zI2JNNN7Djw_te40QPA0&amp;authuser=pmprbbpn2021%40gmail.com&amp;usp=drive_fs</t>
  </si>
  <si>
    <t>Telah dibentuk Unit Pengendalian Gratifikasi Sekretariat Daerah Kota Balikpapan dan menyusun Laporan Penanganan Gratifikasi</t>
  </si>
  <si>
    <t>Keputusan Sekretaris Daerah Kota Balikpapan Nomor 188-46/89/Org tentang Subunit Pengendalian Gratifikasi Sekretariat Daerah Kota Balikpapan, Laporan Penanganan Gratifikasi</t>
  </si>
  <si>
    <t>Terdapat evaluasi atas kebijakan penanganan gratifikasi</t>
  </si>
  <si>
    <t>Terdapat Laporan Penanganan Gratifikasi</t>
  </si>
  <si>
    <t>Telah ditetapkan SK Rencana Tindak Pengendalian</t>
  </si>
  <si>
    <t>SK Rencana Tindak Pengendalian, SK TIM SPIP</t>
  </si>
  <si>
    <t>https://drive.google.com/open?id=19hjJIuY-X-r8YF-2a534DJKUTM1EEc55&amp;authuser=pmprbbpn2021%40gmail.com&amp;usp=drive_fs</t>
  </si>
  <si>
    <t>Penilaian risiko unit kerja telah tertuang di dalam Register Resiko dan RTP Tahun 2021</t>
  </si>
  <si>
    <t>Kegiatan pengendalian telah diidentifikasi dalam Register Resiko dan RTP Tahun 2021</t>
  </si>
  <si>
    <r>
      <rPr>
        <rFont val="Calibri"/>
        <color rgb="FF000000"/>
        <sz val="11.0"/>
      </rPr>
      <t>Register Resiko 2022 dan RTP Tahun 2022,</t>
    </r>
    <r>
      <rPr>
        <rFont val="Calibri"/>
        <color rgb="FF000000"/>
        <sz val="11.0"/>
      </rPr>
      <t xml:space="preserve"> Laporan Pelaksanaan Pengendalian</t>
    </r>
  </si>
  <si>
    <t>SPI telah diinformasikan dan dikomunikasikan kepada seluruh pihak terkait sehingga Laporan RTP dan Register Risiko dapat tersusun</t>
  </si>
  <si>
    <t>Pemantauan pengendalian intern telah dimonitoring dan evaluasi secara berkala</t>
  </si>
  <si>
    <t xml:space="preserve">Laporan Hasil monitoring dan evaluasi SPIP </t>
  </si>
  <si>
    <t>Penanganan pengaduan masyarakat di lingkungan Sekretariat Daerah Kota Balikpapan telah ditindaklanjuti. Penanganan Pengaduan masyarakat terdapat di bagian kesejahteraan rakyat dan bagian pengadaan barang/jasa</t>
  </si>
  <si>
    <t>Daftar sanggah Bagian Pengadaan Barang Jasa 2021, Data pengaduan dan tindak lanjut Beasiswa Tahun 2021</t>
  </si>
  <si>
    <t>https://drive.google.com/open?id=19h9rQLxRTwmdbyd_BFfT_XcDpLA-O2TT&amp;authuser=pmprbbpn2021%40gmail.com&amp;usp=drive_fs</t>
  </si>
  <si>
    <t>Penanganan pengaduan masyarakat di lingkungan Sekretariat Daerah Kota Balikpapan telah dimonitoring dan evaluasi secara berkala</t>
  </si>
  <si>
    <t>Hasil evaluasi atas penangan pengaduan masyarakat telah ditindaklanjuti</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</si>
  <si>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</si>
  <si>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</si>
  <si>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Whistle Blowing System telah disosialisasikan kepada sebagian besar pegawai melalui berbagai pertemuan maupun mengikuti kegiatan yang diselenggarakan oleh Inspektorat</t>
  </si>
  <si>
    <t>Dokumentasi Kegiatan Sosialisasi Whistle Blowing System</t>
  </si>
  <si>
    <t>https://drive.google.com/open?id=19gaB4VewH98TeD2pV5w7LpGVIafCZVyB&amp;authuser=pmprbbpn2021%40gmail.com&amp;usp=drive_fs</t>
  </si>
  <si>
    <t>Penanganan Benturan Kepentingan telah disosialisasikan kepada sebagian besar pegawai melalui berbagai pertemuan maupun mengikuti kegiatan yang diselenggarakan oleh Inspektorat</t>
  </si>
  <si>
    <r>
      <rPr>
        <rFont val="Calibri"/>
        <color theme="1"/>
        <sz val="11.0"/>
      </rPr>
      <t>S</t>
    </r>
    <r>
      <rPr>
        <rFont val="Calibri"/>
        <color theme="1"/>
        <sz val="11.0"/>
      </rPr>
      <t>K Walikota ttg Pedoman Umum Penanganan Benturan kepentingan,</t>
    </r>
    <r>
      <rPr>
        <rFont val="Calibri"/>
        <color theme="1"/>
        <sz val="11.0"/>
      </rPr>
      <t xml:space="preserve"> undangan, daftar hadir, dokumentasi kegiatan sosialisasi</t>
    </r>
  </si>
  <si>
    <t>https://drive.google.com/open?id=19fbbohcUPlylMjjgISBH3jiYDqA-QzkV&amp;authuser=pmprbbpn2021%40gmail.com&amp;usp=drive_fs</t>
  </si>
  <si>
    <t xml:space="preserve">Penanganan Benturan Kepentingan di lingkungan Sekretariat Daerah Kota Balikpapan telah di implementasikan, misalnya terbitnya Peraturan Wali Kota Balikpapan Nomor 18 Tahun 2021 tentang Perubahan Atas Peraturan Wali Kota Balikpapan Nomor 11 Tahun 2016 tentang Kode Etik Pengelola Pengadaan Barang/Jasa Daerah </t>
  </si>
  <si>
    <t xml:space="preserve">Peraturan Wali Kota Balikpapan Nomor 18 Tahun 2021 tentang Perubahan Atas Peraturan Wali Kota Balikpapan Nomor 11 Tahun 2016 tentang Kode Etik Pengelola Pengadaan Barang/Jasa Daerah </t>
  </si>
  <si>
    <r>
      <rPr>
        <rFont val="Calibri"/>
        <color rgb="FF000000"/>
        <sz val="11.0"/>
      </rPr>
      <t xml:space="preserve">Terdapat Dokumen penandatanganan pakta integritas </t>
    </r>
    <r>
      <rPr>
        <rFont val="Calibri"/>
        <color rgb="FF000000"/>
        <sz val="11.0"/>
      </rPr>
      <t>terhadap pegawai di lingkungan Setda</t>
    </r>
  </si>
  <si>
    <t>Pakta Integritas Sekretariat Daerah Kota Balikpapan</t>
  </si>
  <si>
    <t>https://drive.google.com/open?id=19WPkwwHaX5EHP6zSniiS1k4wAuxoHMmO&amp;authuser=pmprbbpn2021%40gmail.com&amp;usp=drive_fs</t>
  </si>
  <si>
    <t>Sekretariat Daerah belum termasuk Perangkat Daerah yang ditetapkan sebagai ZI oleh Wali Kota. Namun sosialisasi mengenai ZI dan RB telah disampaikan kepada sebagian pegawai di lingkungan Setda di berbagai kesempatan.</t>
  </si>
  <si>
    <t>Pembangunan zona integritas belum dimonitor dan evaluasi di lingkungan Setda</t>
  </si>
  <si>
    <t>Di lingkungan Setda terdapat dua unit kerja penyelenggara pelayanan publik yaitu Bagian Pengadaan Barang dan Jasa dan Bagian Kesejahteraan Rakyat. Keduanya telah menyusun Standar Pelayanan sesuai dengan Peraturan Menteri PANRB Nomor 15 tahun 2014 tentang Standar Pelayanan.</t>
  </si>
  <si>
    <r>
      <rPr>
        <rFont val="Calibri"/>
        <color rgb="FF000000"/>
        <sz val="11.0"/>
      </rPr>
      <t xml:space="preserve">Standar Pelayanan dan Keputusan Sekretaris Daerah </t>
    </r>
    <r>
      <rPr>
        <rFont val="Calibri"/>
        <color rgb="FF000000"/>
        <sz val="11.0"/>
      </rPr>
      <t>No. 188.46/013/2019</t>
    </r>
    <r>
      <rPr>
        <rFont val="Calibri"/>
        <color rgb="FF000000"/>
        <sz val="11.0"/>
      </rPr>
      <t xml:space="preserve"> tentang Penetapan Standar Pelayanan dan Maklumat Pelayanan Sekretariat Daerah Kota Balikpapan.</t>
    </r>
  </si>
  <si>
    <t>https://drive.google.com/open?id=17AzKLU7YHP8Mm-KFKrkRe3I7J8qMVdps&amp;authuser=pmprbbpn2021%40gmail.com&amp;usp=drive_fs</t>
  </si>
  <si>
    <t>Maklumat dan Standar Pelayanan ditetapkan dalam satu Keputusan Wali Kota</t>
  </si>
  <si>
    <r>
      <rPr>
        <rFont val="Calibri"/>
        <color theme="1"/>
        <sz val="11.0"/>
      </rPr>
      <t xml:space="preserve">Standar Pelayanan dan Keputusan Sekretaris Daerah No. 188.46/013/2019 tentang Penetapan Standar Pelayanan dan Maklumat Pelayanan Sekretariat Daerah Kota Balikpapan dan </t>
    </r>
    <r>
      <rPr>
        <rFont val="Calibri"/>
        <color theme="1"/>
        <sz val="11.0"/>
      </rPr>
      <t>Screenshoot Standar pelayanan minimal di website</t>
    </r>
  </si>
  <si>
    <t>Sekretariat Daerah telah melaksanakan SKM terhadap pengguna layanan. Namun hasilnya belum menjadi bahan untuk review terhadap SP Sekretariat Daerah yang berlaku. Saat ini Sekretariat Daerah tengah melakukan review terhadap SP sebagai tindak lanjut hasil SKM, namun belum melibatkan stakeholders.</t>
  </si>
  <si>
    <t>Hasil SKM Sekretariat Daerah Kota Balikpapan</t>
  </si>
  <si>
    <t>Pelatihan budaya pelayanan prima bagi petugas pelayanan dilakukan secara rutin oleh Bagian Organisasi melalui sosialisasi tatap muka. Namun pada tahun 2020-2021 karena terjadi pandemi Covid-19 maka untuk sementara kegiatan tatap muka ditiadakan. Sebagai penggantinya Bagian Organisasi melakukan pembinaan pelayanan prima secara tematik (sesuai kebutuhan) yang dilakukan melalui koordinasi-koordinasi daring kepada dan petugas layanan.</t>
  </si>
  <si>
    <r>
      <rPr>
        <rFont val="Calibri"/>
        <color theme="1"/>
        <sz val="11.0"/>
      </rPr>
      <t>Undangan sosialisasi</t>
    </r>
    <r>
      <rPr>
        <rFont val="Calibri"/>
        <color theme="1"/>
        <sz val="11.0"/>
      </rPr>
      <t xml:space="preserve">/daftar hadir/ </t>
    </r>
    <r>
      <rPr>
        <rFont val="Calibri"/>
        <color theme="1"/>
        <sz val="11.0"/>
      </rPr>
      <t>dokumentasi kegiatan pelatihan/sosialisasi pakaian dinas</t>
    </r>
  </si>
  <si>
    <t>https://drive.google.com/open?id=173Dwfoxb6CVAE8U3imE_jgy51kYLJl_D&amp;authuser=pmprbbpn2021%40gmail.com&amp;usp=drive_fs</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</si>
  <si>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</si>
  <si>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r>
      <rPr>
        <color theme="1"/>
        <sz val="11.0"/>
      </rPr>
      <t xml:space="preserve">Untuk informasi pelayanan yang diselenggarakan oleh unit kerja di lingkungan Setda (bagian Kesra dan Bagian PBJ) telah diunggah pada situs web </t>
    </r>
    <r>
      <rPr>
        <color rgb="FF1155CC"/>
        <sz val="11.0"/>
        <u/>
      </rPr>
      <t>balikpapan.go.id</t>
    </r>
    <r>
      <rPr>
        <color theme="1"/>
        <sz val="11.0"/>
      </rPr>
      <t xml:space="preserve"> dan </t>
    </r>
    <r>
      <rPr>
        <color rgb="FF1155CC"/>
        <sz val="11.0"/>
        <u/>
      </rPr>
      <t>setdakot.balikpapan.go.id</t>
    </r>
    <r>
      <rPr>
        <color theme="1"/>
        <sz val="11.0"/>
      </rPr>
      <t xml:space="preserve"> . Saat ini sedang dalam proses pengunggahan di sistem informasi pelayanan publik nasional.</t>
    </r>
  </si>
  <si>
    <t>Screenshoot informasi pelayanan di website</t>
  </si>
  <si>
    <t xml:space="preserve">Terdapat SK pedoman pemberian penghargaan sebagai bentuk pembinaan untuk peningkatan
kualitas pelayanan publik </t>
  </si>
  <si>
    <t>SK Pedoman Pemberian Penghargaan Pelayan Publik</t>
  </si>
  <si>
    <t>Belum ada sistem pemberian kompensasi bila layanan tidak sesuai</t>
  </si>
  <si>
    <t>Terdapat sarana layanan terpadu di Sekretariat Daerah Kota Balikpapan yang didukung oleh penggunaan aplikasi</t>
  </si>
  <si>
    <r>
      <rPr>
        <rFont val="Calibri"/>
        <color theme="1"/>
        <sz val="11.0"/>
      </rPr>
      <t xml:space="preserve">Aplikasi esakip, Aplikasi siperangko, beasiswa.balikpapan.go.id, Aplikasi kendaraan dinas, Tata Naskah Dinas Elektronik (eoffice.balikpapan.go.id), Aplikasi ruang rapat, Aplikasi </t>
    </r>
    <r>
      <rPr>
        <rFont val="Calibri"/>
        <color theme="1"/>
        <sz val="11.0"/>
      </rPr>
      <t>sinjab</t>
    </r>
    <r>
      <rPr>
        <rFont val="Calibri"/>
        <color theme="1"/>
        <sz val="11.0"/>
      </rPr>
      <t xml:space="preserve"> dan  Aplikasi sikepik</t>
    </r>
  </si>
  <si>
    <t>Inovasi pelayanan berupa penggunaan aplikasi  yang ada di Sekretariat Daerah Kota Balikpapan  belum mendapatkan pengakuan secara internasional maupun nasional. Namun beberapa dari aplikasi tersebut digunakan bersama dengan perangkat daerah lain</t>
  </si>
  <si>
    <t>Aplikasi esakip, Aplikasi siperangko, beasiswa.balikpapan.go.id, Aplikasi kendaraan dinas, Tata Naskah Dinas Elektronik (eoffice.balikpapan.go.id), Aplikasi ruang rapat, Aplikasi sinjab dan  Aplikasi sikepik</t>
  </si>
  <si>
    <t>Terdapat media pengaduan dan konsultasi di lingkungan Sekretariat Daerah Kota Balikpapan baik secara offline (datang langsung) maupun online (melalui wa dan telepon) serta tersedia petugas khusus yang menangani dan terintegrasi dengan SP4N-Lapor</t>
  </si>
  <si>
    <r>
      <rPr>
        <rFont val="Calibri"/>
        <color theme="1"/>
        <sz val="11.0"/>
      </rPr>
      <t xml:space="preserve">SK Keputusan Wali Kota Balikpapan No. 188.45-321/2017 tentang Tim Koordinasi Pengelolaan Pengaduan dan Petugas Administrator dan Pengelola Layanan Aspirasi dan Pengaduan Online Rakyat sebagai Sistem Pengelolaan dan Pengaduan Pelayanan Publik Nasional Kota Balikpapan, </t>
    </r>
    <r>
      <rPr>
        <rFont val="Calibri"/>
        <color theme="1"/>
        <sz val="11.0"/>
      </rPr>
      <t>Dokumentasi media pengaduan dan konsultasi pelayanan OPD</t>
    </r>
  </si>
  <si>
    <t>https://drive.google.com/open?id=170lwC1NFyNY3Y_kcBML_YYY7IHA2bwsw&amp;authuser=pmprbbpn2021%40gmail.com&amp;usp=drive_fs</t>
  </si>
  <si>
    <t xml:space="preserve">Dalam pengelolaan SP4N-LAPOR di lingkungan Setda, di setiap Bagian terdapat admin/pengelola yang ditetapkan dalam Keputusan Wali Kota Balikpapan. </t>
  </si>
  <si>
    <t>SK Keputusan Wali Kota Balikpapan No. 188.45-321/2017 tentang Tim Koordinasi Pengelolaan Pengaduan dan Petugas Administrator dan Pengelola Layanan Aspirasi dan Pengaduan Online Rakyat sebagai Sistem Pengelolaan dan Pengaduan Pelayanan Publik Nasional Kota Balikpapan</t>
  </si>
  <si>
    <t xml:space="preserve">Telah dilakukan tindak lanjut atas seluruh pengaduan pelayanan di Sekretariat Daerah Kota Balikpapan untuk perbaikan kualitas pelayanan
</t>
  </si>
  <si>
    <t xml:space="preserve">rekapitulasi laporan aduan masyarakat dan tindak lanjut </t>
  </si>
  <si>
    <t xml:space="preserve">Evaluasi atas penanganan keluhan/masukan dan konsultasi dilakukan secara berkala di Bagian PBJ dan Kesra
</t>
  </si>
  <si>
    <r>
      <rPr>
        <rFont val="Calibri"/>
        <color theme="1"/>
        <sz val="11.0"/>
      </rPr>
      <t>Bagian Organisasi secara berkala melakukan survei kepuasan masyarakat terhadap layanan yang diselenggarakan oleh Bagian Humaspro dan Bagian Umum dan Perlengkapan.</t>
    </r>
    <r>
      <rPr>
        <rFont val="Calibri"/>
        <color theme="1"/>
        <sz val="11.0"/>
      </rPr>
      <t xml:space="preserve"> Sedangkan Bagian PBJ mengadakan SKM secara mandiri.</t>
    </r>
  </si>
  <si>
    <t>https://drive.google.com/open?id=16vUl2OzTwvylpmf6fAoKPxk1Xw0LrrKT&amp;authuser=pmprbbpn2021%40gmail.com&amp;usp=drive_fs</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</si>
  <si>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</si>
  <si>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Hasil SKM telah diunggah di situs web setdakot.balikpapan.go.id</t>
  </si>
  <si>
    <t>screen shoot hasil SKM di website setda</t>
  </si>
  <si>
    <t>Telah tindak lanjut atas seluruh hasil survei kepuasan masyarakat di lingkungan Sekretariat Daerah melalui perbaikan pada unsur pelayanan yang mendapat nilai rendah pada hasil SKM</t>
  </si>
  <si>
    <t>Dokumentasi Rapat Tindak Lanjut Hasil SKM</t>
  </si>
  <si>
    <t>Sekretariat Daerah Kota Balikpapan menerapkan teknologi informasi dalam memberikan pelayanan</t>
  </si>
  <si>
    <r>
      <rPr>
        <rFont val="Calibri"/>
        <color rgb="FF000000"/>
        <sz val="11.0"/>
      </rPr>
      <t xml:space="preserve">Aplikasi esakip, Aplikasi siperangko, beasiswa.balikpapan.go.id, Aplikasi kendaraan dinas, Tata Naskah Dinas Elektronik (eoffice.balikpapan.go.id), Aplikasi ruang rapat, Aplikasi </t>
    </r>
    <r>
      <rPr>
        <rFont val="Calibri"/>
        <color rgb="FF000000"/>
        <sz val="11.0"/>
      </rPr>
      <t>sinjab</t>
    </r>
    <r>
      <rPr>
        <rFont val="Calibri"/>
        <color rgb="FF000000"/>
        <sz val="11.0"/>
      </rPr>
      <t xml:space="preserve"> dan  Aplikasi sikepik</t>
    </r>
  </si>
  <si>
    <t>https://drive.google.com/open?id=16tJzD10II640F1-GIGta3YdGvrbOqIPw&amp;authuser=pmprbbpn2021%40gmail.com&amp;usp=drive_fs</t>
  </si>
  <si>
    <t>Sesuai dengan Peraturan Wali Kota Balikpapan Nomor 12 Tahun 2016 tentang e-gov, pengembangan dan pemeliharaan aplikasi dilakukan oleh Diskominfo</t>
  </si>
  <si>
    <t>Peraturan Wali Kota Balikpapan Nomor 12 Tahun 2016 tentang e-gov, pengembangan dan pemeliharaan aplikasi dilakukan oleh Diskominfo</t>
  </si>
  <si>
    <t>Terdapat Agent of Change dan role model yang dibentuk secara formal dan telah memberikan kontribusi perubahan terhadap Sekretariat Daerah</t>
  </si>
  <si>
    <t>Keputusan Wali Kota Balikpapan Nomor  188.45-227/2022 tentang Perubahan Atas Keputusan Wali Kota Nomor 188.45-229/2021 tentang Role Model dan Agen Perubahan Pemerintah Kota Balikpapan, undangan Workshop Agen Perubahan, foto kegiatan dan daftar hadir, laporan pelaksanaan workshop</t>
  </si>
  <si>
    <t>https://drive.google.com/open?id=17msxpTS9pN0EepyGmsiXTlpWgYyKLqa3&amp;authuser=pmprbbpn2021%40gmail.com&amp;usp=drive_fs</t>
  </si>
  <si>
    <t>Terdapat inovasi pemberian reward bagi pegawai di lingkungan Sekretariat Daerah Kota Balikpapan yang dilaksanakan pada tahun 2022</t>
  </si>
  <si>
    <t>Keputusan Sekretaris Daerah Kota Balikpapan Nomor 188.46-010/Org tentang Pedoman Pemberian Penghargaan (Reward) bagi pegawai di lingkungan Sekretariat Daerah Kota Balikpapan</t>
  </si>
  <si>
    <t>Target capaian reformasi sudah terdapat dalam dokumen perencanaan Sekretariat Daerah Kota Balikpapan dan PK Sekretaris Daerah sebagai salah satu Indikator Kinerja Utama</t>
  </si>
  <si>
    <t>RENSTRA Sekretariat Daerah Kota Balikpapan 2021-2026, PK Sekretaris Daerah 2022, Keputusan Sekretaris Daerah Kota Balikpapan Nomor 188.46/88/Org tentang Rencana Kerja Pelaksanaan Reformasi Birokrasi Sekeretariat Daerah Kota Balikpapan Tahun 2022</t>
  </si>
  <si>
    <t>https://drive.google.com/open?id=17lJ6cSNT-wxm8fPHg_YEytHEDdc4ugV9&amp;authuser=pmprbbpn2021%40gmail.com&amp;usp=drive_fs</t>
  </si>
  <si>
    <t>Budaya kerja dan nilai-nilai organisasi telah dinternalisasi ke seluruh pegawai di lingkungan Sekretariat Daerah Kota Balikpapan melalui kebijakan peraturan kode etik pegawai, poster budaya kerja, pembuatan video core value BerAKHLAK, Sosialisasi Core Value BerAKHLAK</t>
  </si>
  <si>
    <r>
      <rPr>
        <rFont val="Calibri"/>
        <color theme="1"/>
        <sz val="11.0"/>
      </rPr>
      <t xml:space="preserve">Peraturan Wali Kota Nomor 25 Tahun 2020 tentang Kode Etik dan Kode Perilaku Pegawai dan Poster Budaya Kerja, Dokumentasi Internalisasi dan </t>
    </r>
    <r>
      <rPr>
        <rFont val="Calibri"/>
        <color theme="1"/>
        <sz val="11.0"/>
      </rPr>
      <t>Edaran Core Value BerAKHLAK</t>
    </r>
  </si>
  <si>
    <t>https://drive.google.com/open?id=17ZEcHK5AOpqrw8tDJixCO1i5EvqTFc9R&amp;authuser=pmprbbpn2021%40gmail.com&amp;usp=drive_fs</t>
  </si>
  <si>
    <t>Terdapat 2 Kebijakan di lingkungan Sekretariat Daerah Kota Balikpapan terkait pelayanan beasiswa yang baru diterbitkan memuat unsur kemudahan dan efisiensi pelayanan</t>
  </si>
  <si>
    <r>
      <rPr>
        <rFont val="Calibri"/>
        <color theme="1"/>
        <sz val="11.0"/>
      </rPr>
      <t xml:space="preserve">Surat Keputusan Wali Kota Balikpapan Nomor 188.45-52/2022 Tanggal 4 Februari 2022 tentang Petunjuk Teknis, Kuota dan Nominal Beasiswa Stimulan Pendidikan Tinggi Pemerintah Kota Balikpapan Tahun 2022, Pengumuman, </t>
    </r>
    <r>
      <rPr>
        <rFont val="Calibri"/>
        <color theme="1"/>
        <sz val="11.0"/>
      </rPr>
      <t>Pengumuman Wali Kota Balikpapan Nomor : 422.5/0263/Kesra tentang Program Beasiswa</t>
    </r>
  </si>
  <si>
    <t>https://drive.google.com/open?id=16eCQ8tacz4AIlmH_68RLSzAxqxeR-CXW&amp;authuser=pmprbbpn2021%40gmail.com&amp;usp=drive_fs</t>
  </si>
  <si>
    <t>Peta Proses Bisnis Sekretariat Daerah, Peraturan Wali Kota Balikpapan Nomor 14 Tahun 2021 tentang Susunan Organisasi, Uraian Tugas Dan Fungsi Sekretariat Daerah Kota Balikpapan/ Draft Perwal Perubahan</t>
  </si>
  <si>
    <t>https://drive.google.com/open?id=16kMPKK5PgbOq7IE26-WrhtFyS_ZucSSZ&amp;authuser=pmprbbpn2021%40gmail.com&amp;usp=drive_fs</t>
  </si>
  <si>
    <t xml:space="preserve">Peta Proses Bisnis sedang dalam proses penyusunan pada level 0 sampai level 2 menyesuaikan dengan adanya penyederhanaan jabatan </t>
  </si>
  <si>
    <t>Peta Proses Bisnis Sekretariat Daerah, Berita Acara Pelaksanaan Identifikasi Penyederhanaan Struktur Organisasi Pemerintah Kota Balikpapan, Hasil Identifikasi Penyederhanaan Struktur Organisasi Perangkat Daerah</t>
  </si>
  <si>
    <t>https://drive.google.com/open?id=18PnJYhUe20TUOrKyn6YVoVWrvKwfHTzT&amp;authuser=pmprbbpn2021%40gmail.com&amp;usp=drive_fs</t>
  </si>
  <si>
    <t>Implementasi SPBE di lingkungan Sekretariat Daerah Kota Balikpapan telah terintegrasi dan mampu mendorong pelaksanaan pelayanan publik yang lebih cepat dan efisien</t>
  </si>
  <si>
    <r>
      <rPr>
        <rFont val="Calibri"/>
        <color rgb="FF000000"/>
        <sz val="11.0"/>
      </rPr>
      <t xml:space="preserve">Aplikasi esakip, Aplikasi siperangko, beasiswa.balikpapan.go.id, Aplikasi kendaraan dinas, Tata Naskah Dinas Elektronik (eoffice.balikpapan.go.id), Aplikasi ruang rapat, Aplikasi </t>
    </r>
    <r>
      <rPr>
        <rFont val="Calibri"/>
        <color rgb="FF000000"/>
        <sz val="11.0"/>
      </rPr>
      <t>sinjab</t>
    </r>
    <r>
      <rPr>
        <rFont val="Calibri"/>
        <color rgb="FF000000"/>
        <sz val="11.0"/>
      </rPr>
      <t xml:space="preserve"> dan  Aplikasi sikepik</t>
    </r>
  </si>
  <si>
    <t>https://drive.google.com/open?id=18INIyQX0BaO247eMCH2GshluV4TaHEVx&amp;authuser=pmprbbpn2021%40gmail.com&amp;usp=drive_fs</t>
  </si>
  <si>
    <t xml:space="preserve">Implementasi SPBE di lingkungan Sekretariat Daerah Kota Balikpapan telah terintegrasi dan mampu mendorong pelaksanaan pelayanan internal yang lebih cepat dan efisien
</t>
  </si>
  <si>
    <r>
      <rPr>
        <rFont val="Calibri"/>
        <color theme="1"/>
        <sz val="11.0"/>
      </rPr>
      <t xml:space="preserve">Aplikasi esakip, Aplikasi siperangko, beasiswa.balikpapan.go.id, Aplikasi kendaraan dinas, Tata Naskah Dinas Elektronik (eoffice.balikpapan.go.id), Aplikasi ruang rapat, Aplikasi </t>
    </r>
    <r>
      <rPr>
        <rFont val="Calibri"/>
        <color theme="1"/>
        <sz val="11.0"/>
      </rPr>
      <t>sinjab</t>
    </r>
    <r>
      <rPr>
        <rFont val="Calibri"/>
        <color theme="1"/>
        <sz val="11.0"/>
      </rPr>
      <t xml:space="preserve"> dan  Aplikasi sikepik</t>
    </r>
  </si>
  <si>
    <t>Transformasi digital pada bidang proses bisnis utama telah mampu memberikan nilai manfaat bagi Sekretariat Daerah Kota Balikpapan secara optimal sesuai dengan sasaran dan target manfaat/dampak yang telah direncanakan, didefinisikan, dan ditetapkan</t>
  </si>
  <si>
    <t>Transformasi digital pada bidang administrasi pemerintahan melalui Aplikasi esakip, aplikasi siperangko, Tata Naskah Dinas Elektronik dan aplikasi sinjab telah mampu memberikan nilai manfaat bagi Sekretariat Daerah Kota Balikpapan secara optimal sesuai dengan sasaran dan target manfaat/dampak yang telah direncanakan, didefinisikan, dan ditetapkan. Selain itu, penerapan atau penggunaan dari manfaat/dampak dari transformasi digital tersebut telah dilakukan validasi dan evaluasi serta ditindaklanjuti secara berkelanjutan</t>
  </si>
  <si>
    <t>Transformasi digital pada bidang pelayanan publik melalui Aplikasi beasiswa, aplikasi kendaraan dinas, Tata Naskah Dinas Elektronik, aplikasi ruang rapat, sinjab dan sikepik telah mampu memberikan nilai manfaat bagi Sekretariat Daerah Kota Balikpapan secara optimal sesuai dengan sasaran dan target manfaat/dampak yang telah direncanakan, didefinisikan, dan ditetapkan. Selain itu, penerapan atau penggunaan dari manfaat/dampak dari transformasi digital tersebut telah dilakukan validasi dan evaluasi serta ditindaklanjuti secara berkelanjutan</t>
  </si>
  <si>
    <t>Seluruh ukuran kinerja pegawai di lingkungan Sekretariat Daerah Kota Balikpapan telah berorientasi hasil (outcome) sesuai pada levelnya (penyusunan SKP menggunakan Permenpan RB Nomor 8 Tahun 2021)</t>
  </si>
  <si>
    <t>PK 2021, Pengukuran Kinerja (Kurkin),  SKP 2021 seluruh pegawai di OPD</t>
  </si>
  <si>
    <t>https://drive.google.com/open?id=17K3D1Kd3MXzsWrf_sOcBEVgH_9QIPMhc&amp;authuser=pmprbbpn2021%40gmail.com&amp;usp=drive_fs</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</si>
  <si>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</si>
  <si>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</si>
  <si>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</si>
  <si>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 xml:space="preserve">Seluruh hasil assessment dijadikan dasar mutasi internal dan pengembangan kompetensi pegawai di lingkungan Sekretariat Daerah Kota Balikpapan
</t>
  </si>
  <si>
    <t>https://drive.google.com/open?id=17Ge0Mje0SLQz8xfOMg_rcOOjpwpCisP7&amp;authuser=pmprbbpn2021%40gmail.com&amp;usp=drive_fs</t>
  </si>
  <si>
    <t>Di lingkungan  Sekretariat Daerah Kota Balikpapan pelanggaran disiplin tahun 2020 dihitung dari pegawai yang potongan kehadirannya minimal 5% dari aplikasi ekinerja dan hasil inputan ekinerja nya dibawah 41%</t>
  </si>
  <si>
    <t>Rekapitulasi Potongan Kehadiran minimal 5% dari aplikasi ekinerja dan hasil inputan ekinerja nya dibawah 41%</t>
  </si>
  <si>
    <t>https://drive.google.com/open?id=17CL2MA8RBR-iyT46BpPWFe_A-jnvB40-&amp;authuser=pmprbbpn2021%40gmail.com&amp;usp=drive_fs</t>
  </si>
  <si>
    <t>Di lingkungan  Sekretariat Daerah Kota Balikpapan pelanggaran disiplin tahun 2021 dihitung dari pegawai yang potongan kehadirannya minimal 5% dari aplikasi ekinerja dan hasil inputan ekinerja nya dibawah 41%</t>
  </si>
  <si>
    <r>
      <rPr>
        <rFont val="Calibri"/>
        <color theme="1"/>
        <sz val="11.0"/>
      </rPr>
      <t xml:space="preserve">Pelanggaran kehadiran tahun lalu Januari 2021 - Juni 2021 </t>
    </r>
    <r>
      <rPr>
        <rFont val="Calibri"/>
        <color rgb="FF1155CC"/>
        <sz val="11.0"/>
        <u/>
      </rPr>
      <t>https://drive.google.com/open?id=17CL2MA8RBR-iyT46BpPWFe_A-jnvB40-&amp;authuser=pmprbbpn2021%40gmail.com&amp;usp=drive_fs</t>
    </r>
  </si>
  <si>
    <t>Jumlah Program dan Kegiatan tertera dalam dokumen DPA Sekretariat Daerah Kota Balikpapan Tahun 2021 Tahun 2021</t>
  </si>
  <si>
    <t>DPA Sekretariat Daerah Kota Balikpapan Tahun 2021</t>
  </si>
  <si>
    <t>https://drive.google.com/open?id=188P08BWQ043oLKgLHYGWI0JqOaAmZo_8&amp;authuser=pmprbbpn2021%40gmail.com&amp;usp=drive_fs</t>
  </si>
  <si>
    <t>Capaian Kinerja Program dan Kegiatan tertera dalam dokumen laporan evaluasi renja tahun 2021 dan Pengukuran Kinerja tahun 2021</t>
  </si>
  <si>
    <t>Capaian sasaran kinerja tertera dalam laporan monev IKU</t>
  </si>
  <si>
    <t>PK Sekretaris Daerah 2021</t>
  </si>
  <si>
    <t>LAKIP Sekretariat Daerah Kota Balikpapan Tahun 2021</t>
  </si>
  <si>
    <t>Anggaran kinerja terdapat dalam dokumen Perjanjian Kinerja Tahun 2021 dan Perjanjian Kinerja Perubahan Tahun 2021</t>
  </si>
  <si>
    <t>Terdapat 20 subkegiatan yang berhasil direfocussing</t>
  </si>
  <si>
    <t>DPPA Sekretariat Daerah Kota Balikpapan Tahun 2021</t>
  </si>
  <si>
    <t>Terdapat beberapa aplikasi terintegrasi yang dimanfaatkan sebagai alat monitoring kinerja namun belum menunjukkan efektivitas dan efisiensi penganggaran</t>
  </si>
  <si>
    <t>Screenshoot aplikasi esakip Sekretariat Daerah Kota Balikpapan Tahun 2021</t>
  </si>
  <si>
    <t>https://drive.google.com/open?id=189Pm5Gkoxccla_Xgzr0VE9xtC7t9S_55&amp;authuser=pmprbbpn2021%40gmail.com&amp;usp=drive_fs</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</si>
  <si>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</si>
  <si>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</si>
  <si>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</si>
  <si>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Capaian Kinerja menjadi unsur dalam pemberian reward and punishment dalam bentuk tidak dibayarkannya TKD kepada  pegawai yang capaian kinerjanya di bawah 41 %. Hal ini diatur dalam Peraturan Wali Kota Balikpapan No. 4 Tahun 2020 tentang Pemberian Tambahan Penghasilan kepada Pegawai Negeri Sipil. Selain itu tahun 2022 dilingkungan Sekretariat Daerah juga diberikan reward dan punishment untuk pegawai.</t>
  </si>
  <si>
    <t>Peraturan Wali Kota Balikpapan No 4 Tahun 2020 tentang Pemberian Tambahan Penghasilan bagi Pegawai Negeri Sipil, Keputusan Sekretaris Daerah Kota Balikpapan Nomor 188.46-010/Org tentang Pedoman Pemberian Penghargaan (Reward) bagi pegawai di lingkungan Sekretariat Daerah Kota Balikpapan dan Keputusan Sekretaris Daerah Kota Balikpapan Nomor. 1888.46-011/Org  tentang Tim Penilai  Pemberian Penghargaan (Reward) bagi pegawai di lingkungan Sekretariat Daerah</t>
  </si>
  <si>
    <t>https://drive.google.com/open?id=185QJnchjVGLd3HByMZfiIW0aqMW6VzEu&amp;authuser=pmprbbpn2021%40gmail.com&amp;usp=drive_fs</t>
  </si>
  <si>
    <t>Peta strategis sudah ada dan mengacu pada kinerja utama organisasi yang kemudian dijabarkan pada kinerja seluruh pegawai</t>
  </si>
  <si>
    <t>Pohon kinerja 2021, Cascading 2021 dan 2022</t>
  </si>
  <si>
    <t>https://drive.google.com/open?id=17s_hGeX3Q91-_up8Zl4wKNjZ7tRV2nSk&amp;authuser=pmprbbpn2021%40gmail.com&amp;usp=drive_fs</t>
  </si>
  <si>
    <r>
      <rPr>
        <rFont val="Calibri, Arial"/>
        <color theme="1"/>
        <sz val="11.0"/>
      </rPr>
      <t xml:space="preserve">Di lingkungan </t>
    </r>
    <r>
      <rPr>
        <rFont val="Calibri, Arial"/>
        <color theme="1"/>
        <sz val="11.0"/>
      </rPr>
      <t>Sekretariat Daerah Kota Balikpapan</t>
    </r>
    <r>
      <rPr>
        <rFont val="Calibri, Arial"/>
        <color theme="1"/>
        <sz val="11.0"/>
      </rPr>
      <t xml:space="preserve"> penyampaian LHKPN dilakukan sampai dengan Eselon IV, JFT Pengadaan Barang dan Jasa, dan Bendahara</t>
    </r>
  </si>
  <si>
    <r>
      <rPr>
        <rFont val="Calibri"/>
        <color theme="1"/>
        <sz val="11.0"/>
      </rPr>
      <t xml:space="preserve">Screenshot rekapitulasi laporan LHKPN, </t>
    </r>
    <r>
      <rPr>
        <rFont val="Calibri"/>
        <color theme="1"/>
        <sz val="11.0"/>
      </rPr>
      <t>Rekap Lapor LHKPN Sekretariat Daerah Kota Balikpapan</t>
    </r>
  </si>
  <si>
    <t>https://drive.google.com/open?id=19VAb_wwihCBAqh76ooQqyT_EptbQXFre&amp;authuser=pmprbbpn2021%40gmail.com&amp;usp=drive_fs</t>
  </si>
  <si>
    <t>Terdiri dari 10 orang Eselon III, 29 orang Eselon IV, 5 orang JFT Pengadaan Barang/Jasa, dan 1 Orang Bendahara</t>
  </si>
  <si>
    <r>
      <rPr>
        <rFont val="Calibri, Arial"/>
        <color theme="1"/>
        <sz val="11.0"/>
      </rPr>
      <t xml:space="preserve">Di lingkungan  </t>
    </r>
    <r>
      <rPr>
        <rFont val="Calibri, Arial"/>
        <color theme="1"/>
        <sz val="11.0"/>
      </rPr>
      <t>Sekretariat Daerah Kota Balikpapan</t>
    </r>
    <r>
      <rPr>
        <rFont val="Calibri, Arial"/>
        <color theme="1"/>
        <sz val="11.0"/>
      </rPr>
      <t xml:space="preserve"> penyampaian LHKASN dilakukan untuk semua pegawai dari Jabatan pelaksana hingga Jabatan Fungsional kecuali Pengadaan Barang dan Jasa </t>
    </r>
  </si>
  <si>
    <t>Rekap Lapor LHKASN Sekretariat Daerah Kota Balikpapan</t>
  </si>
  <si>
    <t>https://drive.google.com/open?id=19P3HpbGuOLhDSRy2_2xOBAaYRg8IlEPm&amp;authuser=pmprbbpn2021%40gmail.com&amp;usp=drive_fs</t>
  </si>
  <si>
    <t>https://drive.google.com/open?id=19Hy-BoYo_zGk5IwmaGCVxdMkJydTAsHl&amp;authuser=pmprbbpn2021%40gmail.com&amp;usp=drive_fs</t>
  </si>
  <si>
    <t>Sekretariat Daerah memilik aplikasi esakip untuk data pencapaian kinerja dan monitoring evaluasi, aplikasi SIPERANGKO untuk pelaporan realisasi anggaran, aplikasi beasiswa untuk memudahkan pendaftaran dan informasi beasiswa, aplikasi eoffice untuk kegiatan korespondensi dan surat menyurat, aplikasi sikepik pemeliharaan kendaraan dinas dan aplikasi ruang rapat untuk fasilitasi peminjaman ruang rapat dst</t>
  </si>
  <si>
    <r>
      <rPr>
        <rFont val="Calibri"/>
        <color theme="1"/>
        <sz val="11.0"/>
      </rPr>
      <t xml:space="preserve">Aplikasi esakip, Aplikasi siperangko, beasiswa.balikpapan.go.id, Aplikasi kendaraan dinas, Tata Naskah Dinas Elektronik (eoffice.balikpapan.go.id), Aplikasi ruang rapat, Aplikasi </t>
    </r>
    <r>
      <rPr>
        <rFont val="Calibri"/>
        <color theme="1"/>
        <sz val="11.0"/>
      </rPr>
      <t>sinjab</t>
    </r>
    <r>
      <rPr>
        <rFont val="Calibri"/>
        <color theme="1"/>
        <sz val="11.0"/>
      </rPr>
      <t xml:space="preserve"> dan  Aplikasi sikepik</t>
    </r>
  </si>
  <si>
    <t>https://drive.google.com/open?id=19GaJQukRUfNPwLlX4EOxI68f1f8Rb40Q&amp;authuser=pmprbbpn2021%40gmail.com&amp;usp=drive_fs</t>
  </si>
  <si>
    <t>Penanganan pengaduan pelayanan dan konsultasi di lingkungan Sekretariat Daerah Kota Balikpapan direspon dengan cepat dan bertanggung jawab melalui berbagai kanal/media yang terbatas</t>
  </si>
  <si>
    <t>https://drive.google.com/open?id=19FcI93OhH2jjBDQKBdPana88a-ePCRU5&amp;authuser=pmprbbpn2021%40gmail.com&amp;usp=drive_fs</t>
  </si>
  <si>
    <t>Tim Reformasi Birokrasi Dinas Kependudukan dan Pencatatan Sipil Kota Balikpapan telah dibentuk berdasarkan SK Kepala Dinas Kependudukan dan Pencatatan Sipil Kota Balikpapan tentang Tim Reformasi Birokrasi Dinas Kependudukan dan Pencatatan Sipil Kota Balikpapan</t>
  </si>
  <si>
    <t xml:space="preserve">SK Kepala Dinas Nomor 188.46/11/DISDUKCAPIL tentang Tim Reformasi Birokrasi Dinas Kependudukan dan Pencatatan Sipil Kota Balikpapan </t>
  </si>
  <si>
    <t>https://drive.google.com/drive/folders/14HvZ_28mka9gQKbpmY2CdTHUd7umqoaN?usp=sharing</t>
  </si>
  <si>
    <t>Seluruh tugas telah dilaksanakan oleh Tim Reformasi Birokrasi Dinas Kependudukan dan Pencatatan Sipil Kota Balikpapan sesuai dengan rencana kerja yang telah ditetapkan dengan SK SK Kepala Dinas Nomor 188.46/11/DISDUKCAPIL tentang Tim Reformasi Birokrasi Dinas Kependudukan dan Pencatatan Sipil Kota Balikpapan</t>
  </si>
  <si>
    <t>SK Road Map, Rencana Kerja RB 2020 -2021, SK Renja Disdukcapil 2022</t>
  </si>
  <si>
    <t xml:space="preserve">Monitoring Evaluasi dan Tindak Lanjut RB 2021-2022  </t>
  </si>
  <si>
    <t>Rencana Kerja Reformasi Birokrasi telah disusun dan diformalkan berdasarkan SK Wali Kota Nomor 188.45-205/2019 tentang Road Map Reformasi Birokrasi Pemerintah Kota Balikpapan</t>
  </si>
  <si>
    <t>Rencana Kerja Reformasi Birokrasi 2022, Renja Disdukcapil 2022</t>
  </si>
  <si>
    <t>https://drive.google.com/drive/folders/14GtoKX1tVdBWKQGdsR58FLmtlq8PxBPG?usp=sharing</t>
  </si>
  <si>
    <t>Rapat PMPRB (undangan, Foto, Absen, Notulen Monev Penilaian Mandiri RB)</t>
  </si>
  <si>
    <t>Rencana Kerja telah menyajikan prioritas perbaikan, target waktu, penanggungjawab, dan telah diformalkan, namun belum selaras dengan Road Map</t>
  </si>
  <si>
    <t>SK Road Map, Road Map, Rencana Aksi RB</t>
  </si>
  <si>
    <t>SK Kepala Dinas Nomor 188.46/11/DISDUKCAPIL tentang Tim Reformasi Birokrasi Dinas Kependudukan dan Pencatatan Sipil Kota Balikpapan, Materi pelatihan penguatan asesor dalam RB, Notulen pelatihan penguatan asesor dalam RB, surat undangan pelatihan penguatan asesor dalam RB, Daftar Hadir pelatihan penguatan asesor dalam RB</t>
  </si>
  <si>
    <t>https://drive.google.com/drive/folders/14GlFGFugj-Z-kTVZIwS25A9FoIQ_rEvk?usp=sharing</t>
  </si>
  <si>
    <t>Rapat PMPRB (notulen dan daftar hadir); Berita Acara Penilaian Mandiri Pelaksanaan RB</t>
  </si>
  <si>
    <t>Monitoring Evaluasi dan Tindak Lanjut Reformasi Birokrasi</t>
  </si>
  <si>
    <t>Rapat PMPRB (Foto rapat, notulen, undangan,absen), laporan rencana aksi, berita acara hasil evaluasi PMPRB</t>
  </si>
  <si>
    <t>https://drive.google.com/drive/folders/14Evf_T2qsD73TwTZML4wVbtC1Ds4cl_G?usp=sharing</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</si>
  <si>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</si>
  <si>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</si>
  <si>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 xml:space="preserve">Keputusan Walikota Balikpapan Nomor 188.45-276/2017 tentang Role Model dan Agen Perubahan reformasi Birokrasi </t>
  </si>
  <si>
    <t>Tabel Inventarisasi Perda Perwali yang Harus Disesuaikan</t>
  </si>
  <si>
    <t>https://drive.google.com/drive/folders/14INb_3o4lH9fT94DTGGgkZKQaYK-OJkc?usp=sharing</t>
  </si>
  <si>
    <t>Perwali Nomor 38 Tahun 2016 tentang Susunan Organisasi, Uraian Tugas dan Fungsi Disdukcapil</t>
  </si>
  <si>
    <t>https://drive.google.com/drive/folders/14R08obajpVeDPqgahyl0Y3QDrnWMGxPQ?usp=sharing</t>
  </si>
  <si>
    <t>Perwali Nomor 38 Tahun 2016 tentang Susunan Organisasi, Uraian Tugas dan Fungsi Disdukcapil, cascading, Perjanjian Kinerja, SKP, undangan rapat urtu 2021</t>
  </si>
  <si>
    <t>Hasil evaluasi telah ditindaklanjuti dengan perubahan atas struktur organisasi, uraian tugas dan fungsi Dinas Kependudukan dan Pencatatan Sipil Kota Balikpapan pada Perwal Nomor 38 Tahun 2016 setelah mendapat persetujuan penyederhanaan struktur organisasi dan penyetaraan jabatan dari Kementerian Pendayagunaan Aparatur Negara dan Reformasi Birokrasi. Namun saat ini Perwal tersebut masih diproses di Bagian Hukum Sekretariat Daerah Kota Balikpapan.</t>
  </si>
  <si>
    <t>https://drive.google.com/drive/folders/14MccunAxjsQIalol3jQz8zYrFmlI0LU3?usp=sharing</t>
  </si>
  <si>
    <t>Pejabat Struktural/ eselon IV dilingkungan Dinas Kependudukan dan Pencatatan Sipil Kota Balikpapan telah disetarakan menjadi jabatan fungsional sesuai dengan rekomendasi dari Kementerian Pendayagunaan Aparatur Negara dan Reformasi Birokrasi pada tanggal 31 Desember 2021.</t>
  </si>
  <si>
    <t>Perwali Nomor 38 Tahun 2016 tentang Susunan Organisasi, Uraian Tugas dan Fungsi Disdukcapil, Berita Acara Identifikasi Penyederhanaan Struktur Organisasi,  Identifikasi Penyederhanaan Struktur Kota Balikpapan, Persetujuan Penyetaraan Kabupaten Kota Provinsi Kalimantan Timur (9 Daerah), SK Kolektif Penyetaraan Jabatan Fungsional 31 Desember 2021</t>
  </si>
  <si>
    <t>Penyusunan peta proses bisnis Dinas Kependudukan dan Pencatatan Sipil telah disusun sesuai dengan Peraturan Menteri PANRB Nomor 19 tahun 2018 tentang Penyusunan Peta Proses Bisnis intansi Pemerintah. Namun peta proses bisnis tersebut masih mengacu pada RPJMD Kota Balikpapan tahun 2016-2021 dan belum disesuaikan dengan RPJMD Kota Balikpapan 2021-2026. Hal tersebut karena Peta Proses Bisnis yang sesuai RPJMD Kota Balikpapan 2021-2026  sedang dalam proses penyusunan pada level 0 sampai level 2</t>
  </si>
  <si>
    <t>Peta proses bisnis Disdukcapil</t>
  </si>
  <si>
    <t>https://drive.google.com/drive/folders/149t0dsq-EKR_78VCH25oNn3phjliJrdg?usp=sharing</t>
  </si>
  <si>
    <t>Penyusunan peta proses bisnis disusun sesuai dengan tugas dan fungsi Dinas Kependudukan dan Pencatatan Sipil Kota Balikpapan. Namun peta proses bisnis tersebut masih mengacu pada RPJMD Kota Balikpapan tahun 2016-2021 serta masih mengacu pada Peraturan Wali Kota Balikpapan Nomor 38 Tahun 2016 tentang Susunan Organisasi, Uraian Tugas Dan Fungsi Dinas Kependudukan dan Pencatatan Sipil dan belum disesuaikan dengan RPJMD Kota Balikpapan 2021-2026 juga SOTK hasil penyederhaan struktur organisasi. Hal tersebut karena Peta Proses Bisnis yang sesuai RPJMD Kota Balikpapan 2021-2026  sedang dalam proses penyusunan pada level 0 sampai level 2</t>
  </si>
  <si>
    <t>Peta proses bisnis Disdukcapil, Perwali Nomor 38 Tahun 2016 tentang Susunan Organisasi, Uraian Tugas dan Fungsi Disdukcapil, Berita Acara Identifikasi Penyederhanaan Struktur Organisasi</t>
  </si>
  <si>
    <t>Tahun 2021 penyusunan peta proses bisnis telah disusun sesuai dengan RENSTRA 2016-2021 dan RENJA 2021 Dinas Kependudukan dan Pencatatan Sipil Kota Balikpapan. Namun untuk tahun 2022 peta proses bisnis Dinas Kependudukan dan Pencatatan Sipil masih dilakukan penyusunan setelah peta proses bisnis level 0 dan level 2 disusun</t>
  </si>
  <si>
    <t>Peta proses bisnis Disdukcapil, Renstra</t>
  </si>
  <si>
    <t>Setiap jenjang organisasi dilingkungan Dinas Kependudukan dan Pencatatan Sipil Kota Balikpapan telah memiliki peta proses bisnis yang selaras dengan kinerja</t>
  </si>
  <si>
    <t>Peta proses bisnis Disdukcapil, Perjanjian Kinerja</t>
  </si>
  <si>
    <t>Peta proses bisnis Disdukcapil, SK SOP dan SOP Disdukcapil</t>
  </si>
  <si>
    <t>Peta proses bisnis Disdukcapil, SK SOP dan SOP Disdukcapil, Laporan Monev dan Tindak Lanjut SOP</t>
  </si>
  <si>
    <t xml:space="preserve">Peta proses bisnis Disdukcapil, SK SOP dan SOP Disdukcapil, Monev Peta Broses Bisnis </t>
  </si>
  <si>
    <t xml:space="preserve">Telah dilakukan evaluasi terhadap sebagian peta proses bisnis yang sesuai dengan efektivitas hubungan kerja antar unit organisasi untuk menghasilkan kinerja sesuai dengan tujuan pendirian organisasi                                                                                                                       </t>
  </si>
  <si>
    <t>telah ada kebijakan pimpinan tentang keterbukaan informasi publik</t>
  </si>
  <si>
    <t>SK PPID, SK Walikota Balikapapan Nomor 188.45-79/2018 Tentang Operator SIMPEG Pada Perangkat daearah di Lingkungan Pemerintah Kota Baikpapan, SK Pengelolaan Pengaduan Pelayanan Publik, SK Tim Pengelola Aspirasi dan Aduan Masyarakat, SK Tim Pengelola Website dan Media Sosial Disdukcapil Balikpapan</t>
  </si>
  <si>
    <t>https://drive.google.com/drive/folders/14BK_GBq64fgEpTAXqdffp5n16gy_jJTd?usp=sharing</t>
  </si>
  <si>
    <t>Rapat Monev KIP dan Laporan Monev KIP</t>
  </si>
  <si>
    <t>Rencana Pengembangan Pendidikan, Surat Pengantar Besseting Pegawai ke BKPSDM, ABK dan Bezeting, Kebutuhan Pegawai, Analisis Jabatan, Screenshot Aplikasi Sianjab</t>
  </si>
  <si>
    <t>https://drive.google.com/drive/folders/148ciQdF_ZJBIbRL19JNZaV3tBKhO_7-q?usp=sharing</t>
  </si>
  <si>
    <t>Rencana Pengembangan Pendidikan, Kebutuhan Pegawai, Sertifikat Bimtek Pegawai, Rekap Usulan kebutuhan pengembangan kompetensi pegawai</t>
  </si>
  <si>
    <t>https://drive.google.com/drive/folders/15d-Bu1TtXoYNoUhdKqmtsViX5gxupbyv?usp=sharing</t>
  </si>
  <si>
    <t>IKU dan IKI, Perjanjian Kinerja</t>
  </si>
  <si>
    <t>https://drive.google.com/drive/folders/15aBWQPe7JQdy7z7WGWqOLQZduwvWxy2E?usp=sharing</t>
  </si>
  <si>
    <t>IKu dan IKI, Perjanjian Kinerja</t>
  </si>
  <si>
    <t>cascading, IKU dan IKI, Perjanjian Kinerja</t>
  </si>
  <si>
    <t>Rekap Ekinerja dan SKP Seluruh Pegawai</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</si>
  <si>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</si>
  <si>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Berita acara pemberian reward, SK reward dan punishment, foto pemberian reward dan punishment, Perwal No. 4 Tahun 2020 tentang Pemberian Tambahan Penghasilan Kepada PNS</t>
  </si>
  <si>
    <t>SK kode etik pelayanan Etika pelayanan dan Kode Etik, Etika Pelayanan, Etika Petugas Pelayanan dalam Melayani, Kode etik Pelayanan Prima, Perwali No. 25 Tahun 2020, SK Walikota No. 188.45-265/2021 tentang Susunan Keanggotaan dan Tugas Majelis Kode Etik/Kode Perilaku Pemerintah Kota Balikpapan Rekap Daftar Hadir</t>
  </si>
  <si>
    <t>https://drive.google.com/drive/folders/15ZxeK6uy07Uj3vFjRH-7jJts-_YHZjC1?usp=sharing</t>
  </si>
  <si>
    <t>Rekap daftar hadir, Laporan Monev Disiplin 2021</t>
  </si>
  <si>
    <t>ABK dan Bezeting, SK Wali Kota Balikpapan Nomor 188.45-81/2021 Tentang Standar Kompetensi Jabatan Pimpinan Tinggi Wali Kota balikpapan</t>
  </si>
  <si>
    <t>https://drive.google.com/drive/folders/15S1KNXkL-OJvyzwUMRwLqi0FQPR6Exbr?usp=sharing</t>
  </si>
  <si>
    <t>Analisis kesenjangan jabatan, Rekap Disdukcapil 2021, SK Operator</t>
  </si>
  <si>
    <t>Screenshot Aplikasi simpeg, SK Walikoata Balikapapn Nomor 188.45-79/2018 Tentang Operator SIMPEG Pada Perangkat daearah di Lingkungan Pemerintah Kota Baikpapan</t>
  </si>
  <si>
    <t>https://drive.google.com/drive/folders/15Qk2AH-W9XnTf-mVBmlUwjWimgUvt1EG?usp=sharing</t>
  </si>
  <si>
    <t xml:space="preserve">Renstra Disdukcapil </t>
  </si>
  <si>
    <t>https://drive.google.com/drive/folders/15LqCbyO_jMH5S3i_c7U4V54LgSedPITR?usp=sharing</t>
  </si>
  <si>
    <r>
      <rPr>
        <rFont val="Calibri, Arial"/>
        <color rgb="FF000000"/>
        <sz val="11.0"/>
      </rPr>
      <t>IKU dan IKI, Perjanjian Kinerja, rapat, notulen daftar hadir,</t>
    </r>
    <r>
      <rPr>
        <rFont val="Calibri, Arial"/>
        <color rgb="FFFF0000"/>
        <sz val="11.0"/>
      </rPr>
      <t xml:space="preserve"> </t>
    </r>
    <r>
      <rPr>
        <rFont val="Calibri, Arial"/>
        <color rgb="FF000000"/>
        <sz val="11.0"/>
      </rPr>
      <t>SK Tim Renstra ,  SK TIM Renja</t>
    </r>
  </si>
  <si>
    <t>Pengukuran Kinerja Tahun 2021</t>
  </si>
  <si>
    <r>
      <rPr>
        <rFont val="Calibri, Arial"/>
        <color rgb="FF000000"/>
        <sz val="11.0"/>
      </rPr>
      <t>Pengukuran Kinerja Tahun 2021,</t>
    </r>
    <r>
      <rPr>
        <rFont val="Calibri, Arial"/>
        <color rgb="FFFF0000"/>
        <sz val="11.0"/>
      </rPr>
      <t xml:space="preserve"> </t>
    </r>
    <r>
      <rPr>
        <rFont val="Calibri, Arial"/>
        <color rgb="FF000000"/>
        <sz val="11.0"/>
      </rPr>
      <t>Rencana Aksi, Renja 2022</t>
    </r>
  </si>
  <si>
    <t>SKP Seluruh Pegawai Disdukcapil</t>
  </si>
  <si>
    <t>Sertifikat Bimtek</t>
  </si>
  <si>
    <t>https://drive.google.com/drive/folders/15PNlA3MjikEBtYtHV7pM25nUgipGB9rE?usp=sharing</t>
  </si>
  <si>
    <t>Pemutakhiran data kinerja dilakukan secara bulanan</t>
  </si>
  <si>
    <t>SKP, Screenshoot e-SAKIP, Penyusunan PK Tahun 2022 dan LAKIP Tahun 2021, Daftar Hadir Sosialisasi Esakip, Undangan Sosialisasi pengisian esakip, sosialisasi esakip</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</si>
  <si>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</si>
  <si>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</si>
  <si>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Pakta Integritas , banner tolak pungli, Poster Pakta Integritas, Poster Imbauan Pengendalian Pelaporan Gratifikasi</t>
  </si>
  <si>
    <t>https://drive.google.com/drive/folders/157eo2P_T1f4PWSdx-sMA9Grhb9lQM2vl?usp=sharing</t>
  </si>
  <si>
    <t>laporan gratifikasi, sp4n lapor, pakta integritas</t>
  </si>
  <si>
    <t>laporan gratifikasi, sp4n lapor, pakta integritas, SK Tim UPG Kota</t>
  </si>
  <si>
    <t>SK SPIP,  Laporan RTP (rencana Tindak Pengendalian)</t>
  </si>
  <si>
    <t>https://drive.google.com/drive/folders/157dx7ERhoKF6rfBiO8tQw56_eC6RWx3L?usp=sharing</t>
  </si>
  <si>
    <t>Laporan RTP (rencana Tindak Pengendalian)</t>
  </si>
  <si>
    <t>SPI telah diinformasikan dan dikomunikasikan kepada sebagian besar pihak terkait</t>
  </si>
  <si>
    <t>Sistem pengendalian intern dimonitoring dan evaluasi tidak secara berkala</t>
  </si>
  <si>
    <t>Monitoring dan evaluasi telah dilakukan secara berkala namun belum memberikan perbaikan dalam penerapan SPI</t>
  </si>
  <si>
    <t>Rekap aduan masyarakat</t>
  </si>
  <si>
    <t>https://drive.google.com/drive/folders/157QiOvmL4FmAhFtDMZpSXIo7FBFAOox4?usp=sharing</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</si>
  <si>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</si>
  <si>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</si>
  <si>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SK Whistle blowing system, Laporan Evaluasi WBS, Laporan Tindak Lanjut WBS, Sosialisasi WBS</t>
  </si>
  <si>
    <t>https://drive.google.com/drive/folders/154wyg0pzIcstPQns2emsWyS09Yhy1t3A?usp=sharing</t>
  </si>
  <si>
    <t>Penanganan Benturan Kepentingan telah disosialiasikan ke seluruh pegawai</t>
  </si>
  <si>
    <t>SK Kepala Dinas tentang Benturan Kepentingan, Foto rapat, notulen, undangan, absen, Keputusan Walikota ttg pedoman umum penanganan Benturan Kepentingan</t>
  </si>
  <si>
    <t>https://drive.google.com/drive/folders/154UdwyX8zatF1sfbZgGjfwnVdIeCaUAL?usp=sharing</t>
  </si>
  <si>
    <t>SK Benturan Kepentingan, Laporan Monev Benturan Kepentingan Disdukcapil, Laporan Monev Benturan Kepentingan Inspektorat</t>
  </si>
  <si>
    <t>Hasil verifikasi spj belanja pengadaan barang dan jasa, INV Barang Jasa 2021, SPJK Fungsional 2021, penayangan paket belanja melalui aplikasi sirup dan LPSE</t>
  </si>
  <si>
    <t>terdapat Dokumen penandatanganan pakta integritas</t>
  </si>
  <si>
    <t>SK Tim ZI, dokumentasi / Foto Pakta Integritas, Poster Pakta Integritas, Foto Pakta Integritas, Laporan Sosialisasi ZI</t>
  </si>
  <si>
    <t>https://drive.google.com/drive/folders/151IOBJnXRtVCwcA0EdzKtf7FK3Kg1VfY?usp=sharing</t>
  </si>
  <si>
    <t>Rencana Kerja ZI</t>
  </si>
  <si>
    <t>Monitoring, Evaluasi dan Tindak Lanjut ZI</t>
  </si>
  <si>
    <r>
      <rPr>
        <rFont val="Calibri, Arial"/>
        <color theme="1"/>
        <sz val="11.0"/>
      </rPr>
      <t>SK Standar Pelayanan, Standar Pelayanan, dan</t>
    </r>
    <r>
      <rPr>
        <rFont val="Calibri, Arial"/>
        <color rgb="FFFF0000"/>
        <sz val="11.0"/>
      </rPr>
      <t xml:space="preserve"> </t>
    </r>
    <r>
      <rPr>
        <rFont val="Calibri, Arial"/>
        <color theme="1"/>
        <sz val="11.0"/>
      </rPr>
      <t>Forum Konsultasi Publik</t>
    </r>
  </si>
  <si>
    <t>https://drive.google.com/drive/folders/13XOArdlm8MaStv8XGFqxQH0YmxkRwa2_?usp=sharing</t>
  </si>
  <si>
    <t>SK Standar Pelayanan, Maklumat Pelayanan</t>
  </si>
  <si>
    <r>
      <rPr>
        <rFont val="Calibri, Arial"/>
        <color rgb="FF000000"/>
        <sz val="11.0"/>
      </rPr>
      <t>Peta Proses Bisnis, SK SOP, Hasil SKM, SK SP Pelayanan Tatap Muka, SK SP Pelayanan Online,</t>
    </r>
    <r>
      <rPr>
        <rFont val="Calibri, Arial"/>
        <color rgb="FFFF0000"/>
        <sz val="11.0"/>
      </rPr>
      <t xml:space="preserve"> </t>
    </r>
    <r>
      <rPr>
        <rFont val="Calibri, Arial"/>
        <color rgb="FF000000"/>
        <sz val="11.0"/>
      </rPr>
      <t xml:space="preserve">Forum Konsultasi publik </t>
    </r>
  </si>
  <si>
    <t>foto sertifikat diklat pelayanan prima</t>
  </si>
  <si>
    <t>https://drive.google.com/drive/folders/13ItLiv1KbonIoF4CT-jMWrZ8imyqAtMJ?usp=sharing</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</si>
  <si>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</si>
  <si>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Seluruh pelayanan dapat diakses langsung dan online , adanya link pelayanan online</t>
  </si>
  <si>
    <t>Foto reward , berita acara reward, SK Reward dan Punishment</t>
  </si>
  <si>
    <t>informasi melalui Media Brosur dan Media Sosial</t>
  </si>
  <si>
    <t>seluruh pelayanan sudah dilakukan secara terpadu dan sarana prasarana layanan memenuhi standar sarpras</t>
  </si>
  <si>
    <t>PKS akte kelahiran pada puskesmas dan RS, PKS dengan Gojek</t>
  </si>
  <si>
    <t>Inovasi pelayanan belum mendapatkan pengakuan secara internasional dan/atau nasional tetapi telah direplikasi oleh instansi lain</t>
  </si>
  <si>
    <t xml:space="preserve">KTP Virtual, 3 in 1, Mobil Pelayanan Keliling (Glamor), Akta Kematian Online Kecamatan/Kelurahan, SMS Gate Away, Pelayanan online,WaCAT,Antrian Online </t>
  </si>
  <si>
    <t>screenshot pengaduan masyarakat, rekap aduan masyarakat</t>
  </si>
  <si>
    <t>https://drive.google.com/drive/folders/13ISUPOuOLQtvzdlAW4T4TljK_x6ojKzT?usp=sharing</t>
  </si>
  <si>
    <t xml:space="preserve">Laporan Tindak Lanjut Pengaduan Masyarakat </t>
  </si>
  <si>
    <t>Survei kepuasan masyarakat terhadap pelayanan dilakukan minimal 4 kali dalam setahun</t>
  </si>
  <si>
    <t>laporan SKM</t>
  </si>
  <si>
    <t>https://drive.google.com/drive/folders/13CMSSRGH8JYHgAaviwDjZtqJEUaOglKN?usp=sharing</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</si>
  <si>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</si>
  <si>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foto laporan SKM di media sosial, website maupun offline</t>
  </si>
  <si>
    <t>Tindak Lanjut Perbaikan SKM</t>
  </si>
  <si>
    <t>Link Pelayanan Online, Antrian Online, SMS Gate Away, WaCAT, KTP Virtual, Pengambilan Dokumen Melalui Gojek</t>
  </si>
  <si>
    <t>https://drive.google.com/drive/folders/137YjLxSciSu9YBuVdJgzpqo7kUQf6gJX?usp=sharing</t>
  </si>
  <si>
    <t>Website Instansi</t>
  </si>
  <si>
    <t>https://drive.google.com/drive/folders/13wmxWVVwBFepd3_8goxWmuFkN_mRh1Zg?usp=sharing</t>
  </si>
  <si>
    <t>SK Agent Of Change, Form Daftar Usulan Agen Perubahan, Data Agen Perubahan, Surat Permohonan Usulan Agen Perubahan Tahun 2022</t>
  </si>
  <si>
    <t>Loket khusus untuk disabilitas dan lansia dan Pelayanan Responsif Inginkan Masyarakat Bahagia (PRIMA)</t>
  </si>
  <si>
    <t>Renstra, IKU dan IKI, Perjanjian Kinerja, Rencana Aksi, PPT Pendampingan PMPRB</t>
  </si>
  <si>
    <t>https://drive.google.com/drive/folders/13qV5fmbtGCA18eGG7Kum-3nklfqL1yHz?usp=sharing</t>
  </si>
  <si>
    <t>foto, undangan review dan perbaikan SP dan SOP, Kode Etik Pegawai, Perwal No. 25 Tahun 2020, Poster Budaya Malu, Poster Disiplin Kerja dan Poster Kode Etik Perilaku Pegawai</t>
  </si>
  <si>
    <t>https://drive.google.com/drive/folders/13lHOmvpttIeOs61OHXiqLR36GAOH9uJu?usp=sharing</t>
  </si>
  <si>
    <t>peta proses bisnis dan SOP</t>
  </si>
  <si>
    <t>https://drive.google.com/drive/folders/13kzJC8do4KtGinUvxhfODnmnZXMP7UII?usp=sharing</t>
  </si>
  <si>
    <t>KTP virtual, link pelayanan online, sms gate away, WaCAT, Antrian online, Pengambilan Dokumen Melalui Gojek, KTP drive thru, legalisir online, Pendataan Penduduk Non Permanen</t>
  </si>
  <si>
    <t>Perwali WaCAT, SK SOP, SK SP, PKS Gojek dengan Disdukcapil dan Screenshoot Inovasi Disdukcapil</t>
  </si>
  <si>
    <t>Sudah ada usulan perubahan organisasi sesuai dengan proses bisnis dengan mempertimbangkan kinerja utama yang dihasilkan. Namun perubahan organisasi dari hasil penyederhaan struktur organisasi masih dalam proses di bagian hukum dan Peta Proses Bisnis sedang dalam proses penyusunan pada level 0 sampai level 2.</t>
  </si>
  <si>
    <t>peta proses bisnis dan Perwali No. 38 Tahun 2016</t>
  </si>
  <si>
    <t>https://drive.google.com/drive/folders/142oLHSVVjAd3694s-XjYu3oCDdbxEmn0?usp=sharing</t>
  </si>
  <si>
    <t>Peta Proses Bisnis sedang dalam proses penyusunan pada level 0 sampai level 2 menyesuaikan dengan adanya penyederhanaan jabatan.</t>
  </si>
  <si>
    <t>peta proses bisnis dan Perwali No. 38 Tahun 2016, BA Identifikasi Penyederhanaan Struktur Organisasi, Identifikasi Penyederhanaan Struktur Kota Balikpapan, Persetujuan Penyetaraan Kabupaten kota Provinsi Kalimantan Timut</t>
  </si>
  <si>
    <t>https://drive.google.com/drive/folders/148HH2OSYjohs5tlFOmUJbX72cNPIz3bU?usp=sharing</t>
  </si>
  <si>
    <t>link pelayanan online</t>
  </si>
  <si>
    <t>https://drive.google.com/drive/folders/147-fWiBxLgriDn6oxVoZhJVC6HnOc5cm?usp=sharing</t>
  </si>
  <si>
    <t>e office, e kin</t>
  </si>
  <si>
    <t>https://drive.google.com/drive/folders/1453hOCDTqHLDsjSMiPaFHFjnN2UnGXLO?usp=sharing</t>
  </si>
  <si>
    <t>simpeg, e sakip, LPSE, kinerja pengawasan operator</t>
  </si>
  <si>
    <t>Perjanjian Kinerja</t>
  </si>
  <si>
    <t>https://drive.google.com/drive/folders/13b_hhdfKCYffOovv_WVB9SDqB4yXYlua?usp=sharing</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</si>
  <si>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</si>
  <si>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</si>
  <si>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</si>
  <si>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Bezzeting dan ABK, Rencana Pengembangan Pendidikan</t>
  </si>
  <si>
    <t>https://drive.google.com/drive/folders/13asv-BDiMV0ODVgj0-E1wiPVyN-DDAGQ?usp=sharing</t>
  </si>
  <si>
    <t xml:space="preserve">rekap gaji dan potongan </t>
  </si>
  <si>
    <t>https://drive.google.com/drive/folders/13a4Wz6FH5YAvfcB3hdXN3XSkgLJmdMA-?usp=sharing</t>
  </si>
  <si>
    <t>terdapat 5 pegawai yang hadir tidak tepat waktu pada tahun 2020</t>
  </si>
  <si>
    <t>Pelanggaran kehadiran tahun lalu Agustus 2020 - desember 2020 ((potongan 5% keatas)</t>
  </si>
  <si>
    <t>terdapat 3 pegawai yang hadir tidak tepat waktu pada tahun 2020</t>
  </si>
  <si>
    <t>Pelanggaran kehadiran tahun lalu Januari 2021 - Juni 2021</t>
  </si>
  <si>
    <t>terdapat 3 pegawai yang telah diberi sanksi/hukuman berupa pemotongan gaji</t>
  </si>
  <si>
    <t>DPA Tahun 2022, Pelayanan umum dan Pergeseran gaji</t>
  </si>
  <si>
    <t>https://drive.google.com/drive/folders/13zs14Ulnk3vrgwGIXAe6x-EwzQzxsawR?usp=sharing</t>
  </si>
  <si>
    <t>PKS akta kelahiran dengan RS dan Puskesmas 24 jam, PKS dengan pengadilan agama tentang integrasi layanan perubahan status kependudukan dan penyerahan produk</t>
  </si>
  <si>
    <t>https://drive.google.com/drive/folders/140P-lyxMHzQxL_yUNAp5yRy-eO60Mzvr?usp=sharing</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</si>
  <si>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</si>
  <si>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</si>
  <si>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</si>
  <si>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Seluruh capaian kinerja (Perjanjian Kinerja) merupakan unsur dalam pemberian reward and punishment</t>
  </si>
  <si>
    <t xml:space="preserve">Perwali Pemberian Tunjangan Kinerja, Berita acara pemberian reward, SK pemberian reward dan punishment, foto pemberian reward dan punishment,foto pegawai terbaik </t>
  </si>
  <si>
    <t>https://drive.google.com/drive/folders/13y47e-D_eVcCffDTIxdoAOnlFlMxgZlj?usp=sharing</t>
  </si>
  <si>
    <t>Cascading, IKU dan IKI, Perjanjian Kinerja</t>
  </si>
  <si>
    <t>https://drive.google.com/drive/folders/13xs4YNy-pKN8Yjq5qMIqaN2t0iMKKI4c?usp=sharing</t>
  </si>
  <si>
    <t>Seluruh pejabat disdukcapil telah mengisi LHKPN</t>
  </si>
  <si>
    <t>Rekap LHKPN per OPD, Data WL dan Update LHKPN Per OPD, bukti tanda terima LHKPN</t>
  </si>
  <si>
    <t>https://drive.google.com/drive/folders/151GWWTyuILFDcOJXlNYD-baqyAbvzGRV?usp=sharing</t>
  </si>
  <si>
    <t>1 orang esselon II (kepala dinas)</t>
  </si>
  <si>
    <t>Sebagian pegawai telah mengisi LHKASN</t>
  </si>
  <si>
    <t>Rekap LHKASN per OPD dan bukti pelaporan LHKASN</t>
  </si>
  <si>
    <t>https://drive.google.com/drive/folders/15-7Nl8hko4njgckgtSy9dHqt-zsiaPsE?usp=sharing</t>
  </si>
  <si>
    <t>Rekapitulasi Pengaduan Masyarakat melalui WA dan Instagram</t>
  </si>
  <si>
    <t>https://drive.google.com/drive/folders/14z8nkHHWYvtewCcfe1J1Jah2X409FF3E?usp=sharing</t>
  </si>
  <si>
    <t xml:space="preserve">KTP Virtual, 3 in 1, Mobil Pelayanan Keliling (Glamor), Akta Kematian Online Kecamatan/Kelurahan, SMS Gate Away, Pelayanan online, antrian online, PKS dengan RS dan puskesmas 24 jam tentang akta kelahiran online, Pengambilan dokumen melalui Gojek, WaCAT, Drive Thru KTP el dan KIA, Legalisir Online, Pendataan Penduduk Non Permanen
</t>
  </si>
  <si>
    <r>
      <rPr>
        <rFont val="Calibri, Arial"/>
        <color theme="1"/>
        <sz val="11.0"/>
      </rPr>
      <t xml:space="preserve">Screen Shot inovasi disdukcapil, </t>
    </r>
    <r>
      <rPr>
        <rFont val="Calibri, Arial"/>
        <color theme="1"/>
        <sz val="11.0"/>
      </rPr>
      <t>SK SP dan SP disdukcapil , SK SOP dan SOP disdukcapil</t>
    </r>
  </si>
  <si>
    <t>https://drive.google.com/drive/folders/14fp1R8hF_BHIVDCGQkryekxnPWgak0tw?usp=sharing</t>
  </si>
  <si>
    <r>
      <rPr>
        <rFont val="Calibri, Arial"/>
        <color theme="1"/>
        <sz val="11.0"/>
      </rPr>
      <t>Screen Shot inovasi disdukcapil,</t>
    </r>
    <r>
      <rPr>
        <rFont val="Calibri, Arial"/>
        <color theme="1"/>
        <sz val="11.0"/>
      </rPr>
      <t xml:space="preserve">SK SP dan SP disdukcapil , SK SOP dan SOP disdukcapil </t>
    </r>
  </si>
  <si>
    <t xml:space="preserve">SK SP dan SP disdukcapil , SK SOP dan SOP disdukcapil </t>
  </si>
  <si>
    <t>https://drive.google.com/drive/folders/14XeKhEP9uLHZuVjMZHMxmwc4JuZPaVsB?usp=sharing</t>
  </si>
  <si>
    <t>Tim Reformasi Birokrasi Inspektorat Kota Balikpapan telah dibentuk berdasarkan SK Inspektur Kota Balikpapan tentang Tim Reformasi Birokrasi Inspektorat Kota Balikpapan</t>
  </si>
  <si>
    <t>SK Inspektur Nomor 188.46-08/2022 tentang Tim Reformasi Birokrasi Inspektorat Kota Balikpapan</t>
  </si>
  <si>
    <t>https://drive.google.com/drive/folders/1tsT50wB3xPquCFFyL5Qwr5reuaMe07L-</t>
  </si>
  <si>
    <t>Seluruh tugas telah dilaksanakan oleh Tim Reformasi Birokrasi Inspektorat Kota Balikpapan sesuai dengan rencana kerja yang telah ditetapkan dengan SK  188.46/      / ITKOT</t>
  </si>
  <si>
    <t>Dokumen Rencana Kerja Pelaksanaan RB Inspektorat Kota Balikpapan</t>
  </si>
  <si>
    <r>
      <rPr>
        <rFont val="Calibri"/>
        <i/>
        <color theme="1"/>
        <sz val="11.0"/>
      </rPr>
      <t xml:space="preserve">SK Rencana Kerja Terlampir (belum ttd)
</t>
    </r>
    <r>
      <rPr>
        <rFont val="Calibri"/>
        <i/>
        <color rgb="FF1155CC"/>
        <sz val="11.0"/>
        <u/>
      </rPr>
      <t>https://drive.google.com/drive/folders/1tsT50wB3xPquCFFyL5Qwr5reuaMe07L-</t>
    </r>
  </si>
  <si>
    <t>Laporan Monitoring dan Evaluasi Renja Pelaksanaan Reformasi Birokrasi yang sudah pernah PMPRB (Undangan/Notulen/Daftar Hadir/Laporan Kegiatan/Dokumentasi Kegiatan)</t>
  </si>
  <si>
    <t>Rencana Kerja Reformasi Birokrasi telah disusun dan diformalkan berdasarkan SK 188.46/        /ITKOT</t>
  </si>
  <si>
    <t xml:space="preserve">Sk Rencana Kerja </t>
  </si>
  <si>
    <t>SK Rencana Kerja Terlampir (belum ttd)</t>
  </si>
  <si>
    <t xml:space="preserve">Sosialisasi telah dilakukan kepada perwakilan tiap tiap bagian di lingkungan Inspektorat Kota Balikpapan
</t>
  </si>
  <si>
    <t>Undangan/Daftar Hadir/Dokumentasi Kegiatan Rapat RB di Inspektorat Kota Balikpapan</t>
  </si>
  <si>
    <t>https://drive.google.com/drive/folders/1tjJxaHjVlf6a8F76Ys5WJxtqfNP7k3vp</t>
  </si>
  <si>
    <t>Rencana Kerja RB  Inspektorat yang disusun dan ditetapkan merujuk dan selaras dengan Road Map RB Kota Balikpapan</t>
  </si>
  <si>
    <r>
      <rPr>
        <rFont val="Calibri"/>
        <color rgb="FF000000"/>
        <sz val="11.0"/>
      </rPr>
      <t xml:space="preserve">Keputusan Wali Kota Balikpapan No. 188.45-205/2019 tentang </t>
    </r>
    <r>
      <rPr>
        <rFont val="Calibri"/>
        <i/>
        <color rgb="FF000000"/>
        <sz val="11.0"/>
      </rPr>
      <t>Road Map</t>
    </r>
    <r>
      <rPr>
        <rFont val="Calibri"/>
        <color rgb="FF000000"/>
        <sz val="11.0"/>
      </rPr>
      <t xml:space="preserve"> Reformasi Birokrasi Pemerintah Kota Balikpapan Tahun 2016-2021</t>
    </r>
  </si>
  <si>
    <t>SK Inspektur Nomor 188.46/08/2022 tentang Tim Reformasi Birokrasi Inspektorat Kota Balikpapan, Materi pelatihan penguatan asesor dalam RB, Notulen pelatihan penguatan asesor dalam RB, surat undangan pelatihan penguatan asesor dalam RB, Daftar Hadir pelatihan penguatan asesor dalam RB</t>
  </si>
  <si>
    <r>
      <rPr>
        <color rgb="FF0563C1"/>
        <u/>
      </rPr>
      <t>i. Tim RB - Google Drive</t>
    </r>
    <r>
      <rPr/>
      <t xml:space="preserve">, </t>
    </r>
    <r>
      <rPr>
        <color rgb="FF1155CC"/>
        <u/>
      </rPr>
      <t>https://drive.google.com/drive/folders/1tjJxaHjVlf6a8F76Ys5WJxtqfNP7k3vp</t>
    </r>
  </si>
  <si>
    <t>Konsensus para assesor di lingkungan Inspektorat Kota Balikpapan terhadap hasil PMPRB dinyatakan dalam Berita Acara</t>
  </si>
  <si>
    <t>Rencana Aksi dan tindak lanjut (RATL) telah dilaksanakan</t>
  </si>
  <si>
    <r>
      <rPr>
        <rFont val="Calibri"/>
        <i/>
        <color theme="1"/>
        <sz val="11.0"/>
      </rPr>
      <t>Ratl terlampir (belum ttd)</t>
    </r>
    <r>
      <rPr>
        <rFont val="Calibri"/>
        <i/>
        <color rgb="FF000000"/>
        <sz val="11.0"/>
      </rPr>
      <t xml:space="preserve">
</t>
    </r>
  </si>
  <si>
    <t>Laporan Monev Renja Pelaksanaan Reformasi Birokrasi Inspektorat Kota Balikpapan beserta bukti tindak lanjut atas hasil evaluasi</t>
  </si>
  <si>
    <r>
      <rPr>
        <rFont val="Calibri"/>
        <i/>
        <color theme="1"/>
        <sz val="11.0"/>
      </rPr>
      <t xml:space="preserve">Ratl terlampir (belum ttd)
</t>
    </r>
    <r>
      <rPr>
        <rFont val="Calibri"/>
        <i/>
        <color rgb="FF1155CC"/>
        <sz val="11.0"/>
        <u/>
      </rPr>
      <t>https://drive.google.com/drive/folders/1tjJxaHjVlf6a8F76Ys5WJxtqfNP7k3vp</t>
    </r>
  </si>
  <si>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</si>
  <si>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</si>
  <si>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Keputusan Walikota Balikpapan Nomor 188.45-276/2017 tentang Role Model dan Agen Perubahan reformasi Birokrasi dan dokumen hasil pelaksanaan program perubahan</t>
  </si>
  <si>
    <t>iv. Perubahan Pola Pikir &amp; Budaya Kinerja - Google Drive</t>
  </si>
  <si>
    <t xml:space="preserve">Dok Identifikasi Analisa dan Pemetaan </t>
  </si>
  <si>
    <t>https://drive.google.com/drive/folders/1tt_2uOLqHZpDxsOa2DPXGBWXb12bGxWM</t>
  </si>
  <si>
    <t>Draft Kebijakan :
1. Pedoman Pengelolaan Risiko Di Lingkungan Pemerintahan Kota Balikpapan
2. Pedoman Evaluasi Akip
3. PKPT
4. SK RIKSUS
5. SK Saber Pungli</t>
  </si>
  <si>
    <t xml:space="preserve">Telah dilakukan evaluasi untuk menilai ketepatan seluruh fungsi dan ukuran organisasi,yang dilaksanakan oleh Bagian Organisasi Setda Kota
</t>
  </si>
  <si>
    <t>Undangan Rapat</t>
  </si>
  <si>
    <r>
      <rPr>
        <rFont val="Calibri"/>
        <color rgb="FF000000"/>
        <sz val="11.0"/>
        <u/>
      </rPr>
      <t>https://drive.google.com/file/d/1mC1_AfywGzNRcrRdsMCdFr_fGL4EyKIU/view?usp=sharing</t>
    </r>
    <r>
      <rPr>
        <rFont val="Calibri"/>
        <color rgb="FF000000"/>
        <sz val="11.0"/>
        <u/>
      </rPr>
      <t xml:space="preserve"> </t>
    </r>
    <r>
      <rPr>
        <rFont val="Calibri"/>
        <color rgb="FF1155CC"/>
        <sz val="11.0"/>
        <u/>
      </rPr>
      <t>https://drive.google.com/file/d/1ARNxc2jiLxZILcpoGcVFjT2cihh-R7IC/view?usp=sharing</t>
    </r>
  </si>
  <si>
    <t xml:space="preserve">Telah dilakukan evaluasi untuk mengukur jenjang organisasi,yang dilaksanakan oleh Bagian Organisasi Setda Kota </t>
  </si>
  <si>
    <r>
      <rPr>
        <rFont val="Calibri"/>
        <color rgb="FF000000"/>
        <sz val="11.0"/>
        <u/>
      </rPr>
      <t>https://drive.google.com/file/d/1mC1_AfywGzNRcrRdsMCdFr_fGL4EyKIU/view?usp=sharing</t>
    </r>
    <r>
      <rPr>
        <rFont val="Calibri"/>
        <color rgb="FF000000"/>
        <sz val="11.0"/>
        <u/>
      </rPr>
      <t xml:space="preserve"> </t>
    </r>
    <r>
      <rPr>
        <rFont val="Calibri"/>
        <color rgb="FF1155CC"/>
        <sz val="11.0"/>
        <u/>
      </rPr>
      <t>https://drive.google.com/file/d/1ARNxc2jiLxZILcpoGcVFjT2cihh-R7IC/view?usp=sharing</t>
    </r>
  </si>
  <si>
    <t xml:space="preserve">Telah dilakukan evaluasi untuk menganalisa duplikasi fungsi pada organisasi, yang dilaksanakan oleh Bagian Organisasi Setda Kota </t>
  </si>
  <si>
    <r>
      <rPr>
        <rFont val="Calibri"/>
        <color rgb="FF000000"/>
        <sz val="11.0"/>
        <u/>
      </rPr>
      <t>https://drive.google.com/file/d/1mC1_AfywGzNRcrRdsMCdFr_fGL4EyKIU/view?usp=sharing</t>
    </r>
    <r>
      <rPr>
        <rFont val="Calibri"/>
        <color rgb="FF000000"/>
        <sz val="11.0"/>
        <u/>
      </rPr>
      <t xml:space="preserve"> </t>
    </r>
    <r>
      <rPr>
        <rFont val="Calibri"/>
        <color rgb="FF1155CC"/>
        <sz val="11.0"/>
        <u/>
      </rPr>
      <t>https://drive.google.com/file/d/1ARNxc2jiLxZILcpoGcVFjT2cihh-R7IC/view?usp=sharing</t>
    </r>
  </si>
  <si>
    <t xml:space="preserve">Telah dilakukan evaluasi untuk menganalisa kemungkinan adanya pejabat yang melapor kepada lebih dari seorang atasan, yang dilaksanakan oleh Bagian Organisasi Setda Kota </t>
  </si>
  <si>
    <r>
      <rPr>
        <rFont val="Calibri"/>
        <color rgb="FF000000"/>
        <sz val="11.0"/>
        <u/>
      </rPr>
      <t>https://drive.google.com/file/d/1mC1_AfywGzNRcrRdsMCdFr_fGL4EyKIU/view?usp=sharing</t>
    </r>
    <r>
      <rPr>
        <rFont val="Calibri"/>
        <color rgb="FF000000"/>
        <sz val="11.0"/>
        <u/>
      </rPr>
      <t xml:space="preserve"> </t>
    </r>
    <r>
      <rPr>
        <rFont val="Calibri"/>
        <color rgb="FF1155CC"/>
        <sz val="11.0"/>
        <u/>
      </rPr>
      <t>https://drive.google.com/file/d/1ARNxc2jiLxZILcpoGcVFjT2cihh-R7IC/view?usp=sharing</t>
    </r>
  </si>
  <si>
    <t xml:space="preserve">Telah dilakukan evaluasi untuk menganalisa kesesuaian seluruh Tusi dengan sasaran kinerja, yang dilaksanakan oleh Bagian Organisasi Setda Kota </t>
  </si>
  <si>
    <r>
      <rPr>
        <rFont val="Calibri"/>
        <color rgb="FF000000"/>
        <sz val="11.0"/>
        <u/>
      </rPr>
      <t>https://drive.google.com/file/d/1mC1_AfywGzNRcrRdsMCdFr_fGL4EyKIU/view?usp=sharing</t>
    </r>
    <r>
      <rPr>
        <rFont val="Calibri"/>
        <color rgb="FF000000"/>
        <sz val="11.0"/>
        <u/>
      </rPr>
      <t xml:space="preserve"> </t>
    </r>
    <r>
      <rPr>
        <rFont val="Calibri"/>
        <color rgb="FF1155CC"/>
        <sz val="11.0"/>
        <u/>
      </rPr>
      <t>https://drive.google.com/file/d/1ARNxc2jiLxZILcpoGcVFjT2cihh-R7IC/view?usp=sharing</t>
    </r>
    <r>
      <rPr>
        <rFont val="Calibri"/>
        <color rgb="FF000000"/>
        <sz val="11.0"/>
        <u/>
      </rPr>
      <t xml:space="preserve">  </t>
    </r>
    <r>
      <rPr>
        <rFont val="Calibri"/>
        <color rgb="FF1155CC"/>
        <sz val="11.0"/>
        <u/>
      </rPr>
      <t>https://docs.google.com/spreadsheets/d/1wK-WYn5fPzgbOo21Mobk435I1Zgf3BC5/edit?usp=sharing&amp;ouid=100886025764398759685&amp;rtpof=true&amp;sd=true</t>
    </r>
  </si>
  <si>
    <t xml:space="preserve">Telah dilakukan evaluasi rentang kendali pada struktur organisasi, yang dilaksanakan oleh Bagian Organisasi Setda Kota </t>
  </si>
  <si>
    <r>
      <rPr>
        <rFont val="Calibri"/>
        <color rgb="FF000000"/>
        <sz val="11.0"/>
        <u/>
      </rPr>
      <t>https://drive.google.com/file/d/1mC1_AfywGzNRcrRdsMCdFr_fGL4EyKIU/view?usp=sharing</t>
    </r>
    <r>
      <rPr>
        <rFont val="Calibri"/>
        <color rgb="FF000000"/>
        <sz val="11.0"/>
        <u/>
      </rPr>
      <t xml:space="preserve"> </t>
    </r>
    <r>
      <rPr>
        <rFont val="Calibri"/>
        <color rgb="FF1155CC"/>
        <sz val="11.0"/>
        <u/>
      </rPr>
      <t>https://drive.google.com/file/d/1ARNxc2jiLxZILcpoGcVFjT2cihh-R7IC/view?usp=sharing</t>
    </r>
  </si>
  <si>
    <t xml:space="preserve">Telah dilakukan evaluasi untuk menganalisa kesesuaian struktur  organisasi dengan kinerja yang akan dihasilkan, yang dilaksanakan oleh Bagian Organisasi Setda Kota </t>
  </si>
  <si>
    <r>
      <rPr>
        <rFont val="Calibri"/>
        <color rgb="FF000000"/>
        <sz val="11.0"/>
        <u/>
      </rPr>
      <t>https://drive.google.com/file/d/1mC1_AfywGzNRcrRdsMCdFr_fGL4EyKIU/view?usp=sharing</t>
    </r>
    <r>
      <rPr>
        <rFont val="Calibri"/>
        <color rgb="FF000000"/>
        <sz val="11.0"/>
        <u/>
      </rPr>
      <t xml:space="preserve"> </t>
    </r>
    <r>
      <rPr>
        <rFont val="Calibri"/>
        <color rgb="FF1155CC"/>
        <sz val="11.0"/>
        <u/>
      </rPr>
      <t>https://drive.google.com/file/d/1ARNxc2jiLxZILcpoGcVFjT2cihh-R7IC/view?usp=sharing</t>
    </r>
  </si>
  <si>
    <t xml:space="preserve">Telah dilakukan evaluasi untuk menganalisa kesesuaian struktur  organisasi dengan mandat/kewenangan, yang dilaksanakan oleh Bagian Organisasi Setda Kota </t>
  </si>
  <si>
    <r>
      <rPr>
        <rFont val="Calibri"/>
        <color rgb="FF000000"/>
        <sz val="11.0"/>
        <u/>
      </rPr>
      <t>https://drive.google.com/file/d/1mC1_AfywGzNRcrRdsMCdFr_fGL4EyKIU/view?usp=sharing</t>
    </r>
    <r>
      <rPr>
        <rFont val="Calibri"/>
        <color rgb="FF000000"/>
        <sz val="11.0"/>
        <u/>
      </rPr>
      <t xml:space="preserve"> </t>
    </r>
    <r>
      <rPr>
        <rFont val="Calibri"/>
        <color rgb="FF1155CC"/>
        <sz val="11.0"/>
        <u/>
      </rPr>
      <t>https://drive.google.com/file/d/1ARNxc2jiLxZILcpoGcVFjT2cihh-R7IC/view?usp=sharing</t>
    </r>
  </si>
  <si>
    <t xml:space="preserve">Telah dilakukan evaluasi untuk menganalisa kemungkinan adanya tumpang tindih fungsi pada organisasi, yang dilaksanakan oleh Bagian Organisasi Setda Kota </t>
  </si>
  <si>
    <r>
      <rPr>
        <rFont val="Calibri"/>
        <color rgb="FF000000"/>
        <sz val="11.0"/>
        <u/>
      </rPr>
      <t>https://drive.google.com/file/d/1mC1_AfywGzNRcrRdsMCdFr_fGL4EyKIU/view?usp=sharing</t>
    </r>
    <r>
      <rPr>
        <rFont val="Calibri"/>
        <color rgb="FF000000"/>
        <sz val="11.0"/>
        <u/>
      </rPr>
      <t xml:space="preserve"> </t>
    </r>
    <r>
      <rPr>
        <rFont val="Calibri"/>
        <color rgb="FF1155CC"/>
        <sz val="11.0"/>
        <u/>
      </rPr>
      <t>https://drive.google.com/file/d/1ARNxc2jiLxZILcpoGcVFjT2cihh-R7IC/view?usp=sharing</t>
    </r>
  </si>
  <si>
    <t xml:space="preserve">Telah dilakukan evaluasi untuk menganalisa kemampuan  organisasi terhadap perubahan lingkungan strategis, yang dilaksanakan oleh Bagian Organisasi Setda Kota </t>
  </si>
  <si>
    <r>
      <rPr>
        <rFont val="Calibri"/>
        <color rgb="FF000000"/>
        <sz val="11.0"/>
        <u/>
      </rPr>
      <t>https://drive.google.com/file/d/1mC1_AfywGzNRcrRdsMCdFr_fGL4EyKIU/view?usp=sharing</t>
    </r>
    <r>
      <rPr>
        <rFont val="Calibri"/>
        <color rgb="FF000000"/>
        <sz val="11.0"/>
        <u/>
      </rPr>
      <t xml:space="preserve"> </t>
    </r>
    <r>
      <rPr>
        <rFont val="Calibri"/>
        <color rgb="FF1155CC"/>
        <sz val="11.0"/>
        <u/>
      </rPr>
      <t>https://drive.google.com/file/d/1ARNxc2jiLxZILcpoGcVFjT2cihh-R7IC/view?usp=sharing</t>
    </r>
    <r>
      <rPr>
        <rFont val="Calibri"/>
        <color rgb="FF000000"/>
        <sz val="11.0"/>
        <u/>
      </rPr>
      <t xml:space="preserve">  </t>
    </r>
    <r>
      <rPr>
        <rFont val="Calibri"/>
        <color rgb="FF1155CC"/>
        <sz val="11.0"/>
        <u/>
      </rPr>
      <t>https://docs.google.com/spreadsheets/d/1wK-WYn5fPzgbOo21Mobk435I1Zgf3BC5/edit?usp=sharing&amp;ouid=100886025764398759685&amp;rtpof=true&amp;sd=true</t>
    </r>
  </si>
  <si>
    <t>Telah dilakukan pengajuan perubahan/ penyederhanaan organisasi</t>
  </si>
  <si>
    <t>Undangan Rapat; Identifikasi Penyederhanaan Organisasi; BA Penyederhanaan Organisasi</t>
  </si>
  <si>
    <r>
      <rPr>
        <rFont val="Calibri"/>
        <color rgb="FF1155CC"/>
        <sz val="11.0"/>
        <u/>
      </rPr>
      <t>https://drive.google.com/file/d/1ovSgFmliKlgS0MmZGTVNcvSAnEOf77gc/view?usp=sharing</t>
    </r>
    <r>
      <rPr>
        <rFont val="Calibri"/>
        <color rgb="FF1155CC"/>
        <sz val="11.0"/>
        <u/>
      </rPr>
      <t xml:space="preserve"> </t>
    </r>
    <r>
      <rPr>
        <rFont val="Calibri"/>
        <color rgb="FF1155CC"/>
        <sz val="11.0"/>
        <u/>
      </rPr>
      <t>https://drive.google.com/file/d/1LFFv6ZQjx0jKaqw_ZqYHIn7aPivam9PD/view?usp=sharing</t>
    </r>
    <r>
      <rPr>
        <rFont val="Calibri"/>
        <color rgb="FF000000"/>
        <sz val="11.0"/>
        <u/>
      </rPr>
      <t xml:space="preserve">  </t>
    </r>
    <r>
      <rPr>
        <rFont val="Calibri"/>
        <color rgb="FF1155CC"/>
        <sz val="11.0"/>
        <u/>
      </rPr>
      <t>https://drive.google.com/file/d/1EvrZIPP-Y8Il2XiVqnQRP8W5iFq_gacS/view?usp=sharing</t>
    </r>
    <r>
      <rPr>
        <rFont val="Calibri"/>
        <color rgb="FF000000"/>
        <sz val="11.0"/>
        <u/>
      </rPr>
      <t xml:space="preserve"> </t>
    </r>
  </si>
  <si>
    <t>Telah dilakukan pengajuan penyederhanaan birokrasi</t>
  </si>
  <si>
    <t>SK Persetujuan penyederhanaan birokrasi jabatan Struktural ke Fungsional dan SK Kolektif Penyetaraan Jabatan Struktural ke Fungsional</t>
  </si>
  <si>
    <r>
      <rPr>
        <rFont val="Calibri"/>
        <color rgb="FF1155CC"/>
        <sz val="11.0"/>
        <u/>
      </rPr>
      <t>https://drive.google.com/file/d/1fRiXrPc_Ml2SStVPzsfWIheW9uHDM9N7/view?usp=sharing</t>
    </r>
    <r>
      <rPr>
        <rFont val="Calibri"/>
        <color theme="1"/>
        <sz val="11.0"/>
      </rPr>
      <t xml:space="preserve">  </t>
    </r>
    <r>
      <rPr>
        <rFont val="Calibri"/>
        <color rgb="FF1155CC"/>
        <sz val="11.0"/>
        <u/>
      </rPr>
      <t>https://drive.google.com/file/d/1MnkejSuxOJdVMsTjw0rnHXnLmbxqM0tA/view?usp=sharing</t>
    </r>
  </si>
  <si>
    <t>Sebagian Peta Proses Bisnis Telah Disusun sesuai dengan pedoman penyusunan peta proses bisnis, namun belum dapat diterbitkan, karena masih menunggu Peta Proses Bisnis Tingkat Kota Rampung</t>
  </si>
  <si>
    <t>Draft Peta Proses Bisnis</t>
  </si>
  <si>
    <t>https://docs.google.com/document/d/1pqhYHgTLNsOopVuBSlkWfvnnSmmAP55s/edit?usp=sharing&amp;ouid=114527720382384969222&amp;rtpof=true&amp;sd=true</t>
  </si>
  <si>
    <t>Masih Berprogres</t>
  </si>
  <si>
    <t>Draft Peta Proses Bisnis Inpektorat, Renstra Inspektorat 2016-2021 dan 2022-2026, Renja Inspektorat 2021 dan 2022</t>
  </si>
  <si>
    <t>https://drive.google.com/drive/folders/1tc56YMRrmXCYhT34oqBTBzn-uyuuVQ4v?usp=sharing</t>
  </si>
  <si>
    <t xml:space="preserve">
Sebagian peta proses bisnis telah sesuai dengan sebagian dokumen rencana strategis dan rencana kerja organisasi
</t>
  </si>
  <si>
    <t>Draft Proses Bisnis Inspektorat, PK Inspektorat 2021 dan PK Inspektorat 2022</t>
  </si>
  <si>
    <t xml:space="preserve">Setiap jenjang organisasi telah memiliki peta proses bisnis yang selaras dengan kinerja
</t>
  </si>
  <si>
    <t xml:space="preserve">Seluruh peta proses bisnis telah dijabarkan dalam SOP
</t>
  </si>
  <si>
    <t xml:space="preserve">Draft Peta Proses Bisnis </t>
  </si>
  <si>
    <t xml:space="preserve">Telah dilakukan penjabaran sebagian peta lintas fungsi (peta level n) ke dalam SOP
</t>
  </si>
  <si>
    <t>SOP</t>
  </si>
  <si>
    <t xml:space="preserve">Seluruh Prosedur operasional tetap (SOP) telah diterapkan
</t>
  </si>
  <si>
    <t>Belum ada evaluasi terhadap efisiensi dan efektifitas peta proses bisnis dan prosedur operasional</t>
  </si>
  <si>
    <t>Peta Bisnis dan SOP</t>
  </si>
  <si>
    <t>Belum dilakukan evaluasi terhadap peta proses bisnis yang sesuai dengan efektivitas hubungan kerja antar unit organisasi untuk menghasilkan kinerja sesuai dengan tujuan pendirian organisasi</t>
  </si>
  <si>
    <t>Ya telah ada Kebijakan Pimppinan Tentang Keterbukaan Informasi Publik</t>
  </si>
  <si>
    <t>SK PPID</t>
  </si>
  <si>
    <t>https://drive.google.com/drive/folders/1tdxJjDbEPGj50-FjwGpeJzTy-auWECzT</t>
  </si>
  <si>
    <t>Belum ada monitoring dan evaluasi pelaksanaan kebijakan keterbukaan informasi publik</t>
  </si>
  <si>
    <t>Belum ada</t>
  </si>
  <si>
    <t>Telah dilakukan perhitungan sesuai kebutuhan pegawai dilingkungan Inspektorat Kota Balikpapan</t>
  </si>
  <si>
    <t>Surat Penguatan SDM APIP, Rekapitulasi Kebutuhan Pegawai Inspetorat Kota Balikpapan Per Maret 2022</t>
  </si>
  <si>
    <t>i. Perencanaan Kebutuhan Pegawai sesuai dgn Kebutuhan Organisasi - Google Drive</t>
  </si>
  <si>
    <t>Analisis  telah dilaksanakan dilingkungan Inspektorat Kota Balikpapan, dan tertuangt pada aplikasi sistem Informasi Analisis Jabatan dan analisa beban kerja</t>
  </si>
  <si>
    <t>Dokumen diambil dari Aplikasi sistem Informasi Analisis Jabatan dan analisa beban kerja</t>
  </si>
  <si>
    <t>https://drive.google.com/file/d/1EVOTW2OqalvUCWUE6extqFUvpHQ2nkER/view?usp=sharing</t>
  </si>
  <si>
    <t>Analisia  telah dilaksanakan dilingkungan Inspektorat Kota Balikpapan, dan tertuang pada aplikasi sistem Informasi Analisis Jabatan dan analisa beban kerja</t>
  </si>
  <si>
    <t>Telah dilaksanakan kebutuhan pengembangan Kompetensi dilingkungan Inspektorat Kota Balikpapan</t>
  </si>
  <si>
    <t>Surat Kebutuhan Pengembangan Kapasitas dan kapabilitas PNS</t>
  </si>
  <si>
    <t>https://drive.google.com/file/d/1TB7npzf7WBBOAk3b7NpB2VK1l1mE3GYP/view?usp=sharing</t>
  </si>
  <si>
    <t>Telah dilakukan pengembangan berbasis kompetensi dilingkungan Inspektorat Kota Balikpapan</t>
  </si>
  <si>
    <t xml:space="preserve">1.Surat Kebutuhan Pengembangan Kapasitas dan kapabilitas PNS
2. Surat Usulan Calon Peserta Ujian UASBK
3. Surat Usulan Calon Peserta Diklat dan Ujian Audit Forensik
</t>
  </si>
  <si>
    <t>https://drive.google.com/file/d/1z6Xu9zYaox-BPcZcxhb5NG4n2K8FcWxu/view?usp=sharing</t>
  </si>
  <si>
    <t>Penetapan Kinerja Individu telah dilakukan terhadap seluruh pegawai</t>
  </si>
  <si>
    <t xml:space="preserve">Perjanjian Kinerja Tahun 2021 dan IKI Tahun 2021 dan 
Perjanjian Kinerja Tahun 2022 dan IKI Tahun 2022 </t>
  </si>
  <si>
    <t>https://drive.google.com/drive/folders/1usTjgxGbz387-CIMunK1owVx3cteP-Ou?usp=sharing</t>
  </si>
  <si>
    <t>Perjanjian Kinerja Tahun 2021 dan IKI Tahun 2021</t>
  </si>
  <si>
    <t>Ekinerja , SKP Pegawai, Capaian kinerja pada aplikasi E-sakip</t>
  </si>
  <si>
    <t>Telah dilakukan monitoring dan evaluasi atas pencapaian kinerja individu secara bulanan</t>
  </si>
  <si>
    <t>E kinerja dan SKP</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</si>
  <si>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</si>
  <si>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 xml:space="preserve">E kinerja dan Perwali Nomor 4 Tahun 2020 </t>
  </si>
  <si>
    <t>https://drive.google.com/file/d/1aRPf5sKQ6vOArwJW0m_iJyUCx6knPSD-/view?usp=sharing</t>
  </si>
  <si>
    <t>Seluruh aturan disiplin / Kode Etik/Kode Prilaku Instansi telah di implementasikan</t>
  </si>
  <si>
    <r>
      <rPr>
        <rFont val="Calibri"/>
        <color rgb="FF000000"/>
        <sz val="11.0"/>
      </rPr>
      <t xml:space="preserve">Perwali Nomor : 25 Tahun 2021 tentang Perubahan Perwali Nomor 11 tentang Disiplin Kerja Pegawai
</t>
    </r>
    <r>
      <rPr>
        <rFont val="Calibri"/>
        <color rgb="FF000000"/>
        <sz val="11.0"/>
      </rPr>
      <t xml:space="preserve">SK Inspektur Nomor :020/899/Itkot Tentang Kode Etik Aparat Pengawasan di lingkungan Pemerintah Kota Balikpapan 
</t>
    </r>
  </si>
  <si>
    <r>
      <rPr>
        <color rgb="FF0563C1"/>
        <u/>
      </rPr>
      <t>iv. Penegakan Aturan Disiplin - Google Drive</t>
    </r>
    <r>
      <rPr/>
      <t>https://drive.google.com/drive/folders/1usKwZZ0io7QRMX4HKvPEahBeI31mxzTH</t>
    </r>
  </si>
  <si>
    <r>
      <rPr>
        <rFont val="Calibri"/>
        <color rgb="FF000000"/>
        <sz val="11.0"/>
      </rPr>
      <t xml:space="preserve">Telah dilaksankan monev atas pelaksanaan aturan penerapan disiplin kehadiran 
</t>
    </r>
    <r>
      <rPr>
        <rFont val="Calibri"/>
        <color rgb="FF000000"/>
        <sz val="11.0"/>
      </rPr>
      <t>Catatan Asesor : Tambahkan regulasi terkait Penegakan disiplin pegawai kota Bpp</t>
    </r>
  </si>
  <si>
    <t>Laporan dan Rekap Bulanan Daftar Hadir</t>
  </si>
  <si>
    <t>https://drive.google.com/drive/folders/1usKwZZ0io7QRMX4HKvPEahBeI31mxzTH</t>
  </si>
  <si>
    <t>https://drive.google.com/drive/folders/1usA6-F5c-_tFPciFNmCO1EaX4aFyq5NZ</t>
  </si>
  <si>
    <t xml:space="preserve">Evaluasi jabatan masih dalam proses bersama Bagian Organisasi Setdakot Balikpapan 
</t>
  </si>
  <si>
    <t>Lampirkan Undangan zoom dari Bagian Organisasi dan ST penugasan</t>
  </si>
  <si>
    <t>Tersaji dalam Aplikasi SIMPEG PNS dan Non PNS</t>
  </si>
  <si>
    <t>Screenshoo layar Aplikasi SIMPEG</t>
  </si>
  <si>
    <t>https://drive.google.com/drive/folders/1uqS2nK68hXwjG1bFhun-wAwjcLff2ozE?usp=sharing</t>
  </si>
  <si>
    <t>Inspektur terlibat langsung dalam setiap tahapan penyusunan Renstra, dimulai tahap persiapan, proses penyusunan dan penetapannya</t>
  </si>
  <si>
    <t>Dokumentasi rapat/ Berita Acara</t>
  </si>
  <si>
    <t>https://drive.google.com/file/d/1j1OU2ERvusfpkJCtYEK9CGeKX49bD9M_/view?usp=sharing</t>
  </si>
  <si>
    <t xml:space="preserve">
Telah ditandatangani Perjanjian Kinerja eselon II, III dan IV dengan pejabat satu level di atasnya.</t>
  </si>
  <si>
    <t>Perjanjian Kinerja dan indikator kinerja individu (Eselon II s.d IV)</t>
  </si>
  <si>
    <t>https://drive.google.com/drive/folders/1uiv2lH0bWVrMfr3qlsT6kRYAxCU9ffHj?usp=sharing</t>
  </si>
  <si>
    <t>Pimpinan unit kerja memantau pencapaian kinerja secara berkala (per semester)</t>
  </si>
  <si>
    <t>Screenshoot aplikasi e-sakip Inspektorat dan laporan evaluasi renja triwulan 4</t>
  </si>
  <si>
    <t xml:space="preserve">
Inspektur telah menetapkan rencana aksi kinerja sebagai penjabaran strategi pencapaian keberhasilan kinerja</t>
  </si>
  <si>
    <t xml:space="preserve">
Rencana Aksi dan Pengukuran Kinerja Tahun 2021 </t>
  </si>
  <si>
    <t>Inspektur memahami kinerja yang harus dicapai setiap tahun yang telah dituangkan dalam Perjanjian Kinerja</t>
  </si>
  <si>
    <t>Perjanjian Kinerja Tahun 2021 dan Tahun 2022</t>
  </si>
  <si>
    <t>pemantauan rencana aksi dilakukan setiap triwulan</t>
  </si>
  <si>
    <t>Rencana Aksi OPD Tahun 2021 dan 2022</t>
  </si>
  <si>
    <t xml:space="preserve">
Aparatur/pegawai yang menangani pengelolaan akuntabilitas secara rutin mengikuti webinar/sosialisasi/workshop dalam rangka pengembangan kompetensi (Capasity building) </t>
  </si>
  <si>
    <t>Undangan sosialisasi e- sakip, daftar hadir dan screenshoot pada saat zoom meeting</t>
  </si>
  <si>
    <t>https://drive.google.com/drive/folders/1upXC6JKWtN_Otr-tpDGIJHxSwEfFkDDX?usp=sharing</t>
  </si>
  <si>
    <t xml:space="preserve">
Pemutakhiran data kinerja dilakukan setiap triwulan</t>
  </si>
  <si>
    <t>laporan capaian kinerja per triwulan</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</si>
  <si>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</si>
  <si>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</si>
  <si>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Publik Campain dilaksankan Secara Berkala Baik melalui
Sosialisai pada moment Harkodia,
Banner
Video Sosialisasi  yang disampaikan setiap semester pada WA grup Inspektorat
kepada Pegawai Inspektorat Kota Balikpapan Apel Pagi,  Rapat Staf,</t>
  </si>
  <si>
    <t xml:space="preserve">Dokumen Peringatan Harkodia, 
</t>
  </si>
  <si>
    <t>https://drive.google.com/drive/u/3/folders/1ufwymiEnoXE7jUlP9DJC3sX5ctlogT-G</t>
  </si>
  <si>
    <t>Laporan Pengelolaan/Penanganan Gratifikasi Setiap Triwulan,  Selain untuk penerapan RB, Laporan Ini juga digunakan sebagai evidence MCP</t>
  </si>
  <si>
    <t>Laporan Pencegahan Korupsi</t>
  </si>
  <si>
    <t xml:space="preserve">Ya Evaluasi atas kebijakan penanganan gratifikasi telah dilaknakan Laporan Evaluasi Terlampir </t>
  </si>
  <si>
    <t>Laporan Evaluasi Kebijakan tersirat dalam Laporan Pencegahan Korupsi</t>
  </si>
  <si>
    <t>Inspektorat selain berperan untuk Internal, tp juga berpelan sebagai UPG TK Kota, maka yang dapat dilaporkan adalah hasil penanganan untuk seluruh OPD, termasuk Inspektorat itu sendiri</t>
  </si>
  <si>
    <t>Terlampir dalam Laporan Pencegahan Korupsi</t>
  </si>
  <si>
    <t>Inspektorat Kota Balikpapan Telah mengidentifikasi seluruh lingkungan Pengendalian, dan pada Tahun 2021 BPKP Prov. Kaltim telah melaksankan QA Maturitas SPIP pada 11 OPD di lingkungan pemerintah Kota Balikpapan (Termasuk OPD Inspektorat Kota Balikpapan) , dengan nilai 3.096 atau dengan kata lain berada pada LEVEL 3)</t>
  </si>
  <si>
    <t xml:space="preserve">- Laporan Hasil Evaluasi  Maturitas Penyelenggaraan SPIP 2021 Oleh BPKP
- Dokumen Register Risiko 
- RTP Inspektorat
</t>
  </si>
  <si>
    <t>https://drive.google.com/drive/folders/1uf-27sI0V_vPYumRLBh590f68zpmNH3z</t>
  </si>
  <si>
    <t>Pada Inspektorat Kota Balikpapan Unit Kerja telah menilai seluruh Risiko</t>
  </si>
  <si>
    <t>Register Risiko</t>
  </si>
  <si>
    <t xml:space="preserve">Inspektorat Kota Balikpapan telah melakukan identifikasi risiko dan diminimalisir melalui kegiatan pengendalian </t>
  </si>
  <si>
    <t>Dokumen RTP</t>
  </si>
  <si>
    <t>Ya, SPI Telah diinformasikan dan dikomunikasikan kepada seluruh pihak Terkait, sehingga dokumen Register Risiko dan RT dapat Tersusun</t>
  </si>
  <si>
    <t>Undangan/Foto/Dokumentasi/ Notulen</t>
  </si>
  <si>
    <t>SPI telah dimonitoring dan dievaluasi secara berkala per semester</t>
  </si>
  <si>
    <t>Dokumen Evaluasi RTP</t>
  </si>
  <si>
    <t xml:space="preserve">Monev telah telah dilakukan secara berkala </t>
  </si>
  <si>
    <t xml:space="preserve">Penanganan pengaduan masyarakat di lingkungan Inspektorat Kota Balikpapan telah ditindaklanjuti. </t>
  </si>
  <si>
    <t>Rekapitulasi daftar Pengaduan terlampir</t>
  </si>
  <si>
    <t>https://drive.google.com/drive/folders/1ueHT-a-wYXGvcYajdIq173BZd6FumQOP</t>
  </si>
  <si>
    <t>Penanganan pengaduan masyarakat di lingkungan Inspektorat Kota Balikpapan telah dimonitoring dan evaluasi secara berkala</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</si>
  <si>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</si>
  <si>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</si>
  <si>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https://drive.google.com/drive/folders/1uZLOhZvu5-W7CjaCPWoxf58jZHeFBy6W</t>
  </si>
  <si>
    <t>Penanganan benturan Kepentingan Telah Disosialisasikan ke seluruh pegawai Inspektorat, Baik melalui Sosialisasi secara Tatap muka, maupun secara digital</t>
  </si>
  <si>
    <r>
      <rPr>
        <rFont val="Calibri"/>
        <color rgb="FF000000"/>
        <sz val="11.0"/>
      </rPr>
      <t xml:space="preserve">Harkodia dan </t>
    </r>
    <r>
      <rPr>
        <rFont val="Calibri"/>
        <color theme="5"/>
        <sz val="11.0"/>
      </rPr>
      <t>Bukti tanda terima video sosialisasi</t>
    </r>
  </si>
  <si>
    <t>https://drive.google.com/drive/u/3/folders/1uPw5Flnw9lhJ_mB3jixchnRx8q7-wiWf</t>
  </si>
  <si>
    <t>SK Benturan Kepentingan, Laporan Monev Benturan Kepentingan Inspektorat, Laporan Monev Benturan Kepentingan Inspektorat</t>
  </si>
  <si>
    <t>https://drive.google.com/drive/folders/1uLXFuqkiaTbH3HHEwawCYp16B-nf8sJq</t>
  </si>
  <si>
    <t>Dalam Pembangunan Zona Integritas Inspektorat Kota Balikpapan sebagai TPI OPD ZI</t>
  </si>
  <si>
    <t>SK TPI</t>
  </si>
  <si>
    <t xml:space="preserve">Penetapan Standar layanan Baru Pada Sebagian Layanan </t>
  </si>
  <si>
    <t>https://drive.google.com/drive/folders/1qvV0bSj_1qh-qllgX33A7UHi_WAZ23f1</t>
  </si>
  <si>
    <t>Belum ada reviu atas standar layanan</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</si>
  <si>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</si>
  <si>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 xml:space="preserve">Untuk Layanan Pengaduan Inspektorat Kota Balikpapan, menggunakan Aplikasi Sitanggap dan SP4N Lapor,  dan Telah terdapat petugas Khusus sebagai Admin SP4N Lapor </t>
  </si>
  <si>
    <t>SK SP4N Lapor Inspektorat</t>
  </si>
  <si>
    <t>Telah Terdapat unit pengelola Khusus Untuk Konsultasi dan pengaduan, serta surat penugasan SP4N Lapor</t>
  </si>
  <si>
    <t>SK  SP4N Lapor</t>
  </si>
  <si>
    <t xml:space="preserve">Pengaduan Pada SP4N Lapor telad ditindaklanjuti seluruhnya </t>
  </si>
  <si>
    <t>Screenshoot layar SP4N Lapor</t>
  </si>
  <si>
    <t xml:space="preserve">Survey Kepuasan Masyarakat Internal pada tahun 2021 dilakukan 1 tahun sekali pada TW 4 sedangkan pada tahun 2022 akan dilakukan 4 kali dalam setahun (setiap triwulan) sebagai dasar pengukuran Indikator Program Penunjang Urusan Pemerintahan Daerah </t>
  </si>
  <si>
    <t>Hasil Survey Kepuasan Masyarakat Internal</t>
  </si>
  <si>
    <t>https://drive.google.com/file/d/1Lq609Oa9ZKOfGZgx6YO3glsiUBvz769z/view?usp=sharing</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</si>
  <si>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</si>
  <si>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Hasil Survey Kepuasan Masyarakat Internal  triwulan I telah dipublikasikan di website Inspektorat Kota Balikpapan</t>
  </si>
  <si>
    <t>Screeshoot publikasi Hasil SKM Internal</t>
  </si>
  <si>
    <t>https://drive.google.com/file/d/15YHYkN9oROHaVhDi4dz2aO3i1iQ_aWg1/view?usp=sharing</t>
  </si>
  <si>
    <t>Tindak lanjut atas hasil survey kepuasan masyarakat internal masih dalam proses</t>
  </si>
  <si>
    <t>Telah Dilakukan Pembahasan Bersama Diskominfo, terkait pengembangan pelayanan Klinik APBD Online. Sebagai informasi saat Ini layanan klinik APBD Online masih berjalan semi Elektronik yaitu hanya melalui Bitly, dan BA acara hasil konsultasi mengunakan aplikasi lainnya yaitu  E. office,  harapan kedepan bersama Diskominfo Kota Balikpapan dapat mewujudkan aplikasi yang lebih representatif</t>
  </si>
  <si>
    <t>1. Dokumen Peta Rencana Arsitektur SPBE
2. Undangan Pembahasan SPBE</t>
  </si>
  <si>
    <t>https://drive.google.com/drive/folders/1sgJ02W1qiHEPNYW4L883H-Pa4PVrQoEW</t>
  </si>
  <si>
    <t>Klinik APBD Online (bu dini), Rencana Tindak....... AP,  Aplikasi pelaporan gratifikasi (PEGAL) (mba Retno)</t>
  </si>
  <si>
    <r>
      <rPr>
        <rFont val="Calibri"/>
        <color rgb="FF000000"/>
        <sz val="11.0"/>
        <u/>
      </rPr>
      <t xml:space="preserve">Inovasi terkait klinik APBD Online dapat dilihat pada link </t>
    </r>
    <r>
      <rPr>
        <rFont val="Calibri"/>
        <color rgb="FF1155CC"/>
        <sz val="11.0"/>
        <u/>
      </rPr>
      <t>https://forms.gle/QLiiufb24k9EFbZ17</t>
    </r>
  </si>
  <si>
    <t>Klinik APBD Online Rencana Tindak....... AP,  Aplikasi pelaporan gratifikasi (PEGAL) (mba Retno)</t>
  </si>
  <si>
    <r>
      <rPr>
        <rFont val="Calibri"/>
        <color rgb="FF000000"/>
        <sz val="11.0"/>
        <u/>
      </rPr>
      <t xml:space="preserve">Inovasi terkait klinik APBD Online dapat dilihat pada link </t>
    </r>
    <r>
      <rPr>
        <rFont val="Calibri"/>
        <color rgb="FF1155CC"/>
        <sz val="11.0"/>
        <u/>
      </rPr>
      <t>https://forms.gle/QLiiufb24k9EFbZ17</t>
    </r>
  </si>
  <si>
    <t>Telah tercantum dalam renstra OPD Inspektorat tahun 2021-2026, renja opd inspektorat, PK Inspektur 2022</t>
  </si>
  <si>
    <t>https://drive.google.com/drive/folders/1s_kyzXFSJ7xt-M3vSs7fo7CTryEiEIFy</t>
  </si>
  <si>
    <t xml:space="preserve"> foto, undangan review dan perbaikan SP dan SOP, Kode Etik Pegawai, Perwal No. 25 Tahun 2020, Poster Budaya Malu, Poster Disiplin Kerja dan Poster Kode Etik Perilaku Pegawai</t>
  </si>
  <si>
    <t>Keputusan kebijakan yang dihasilkan inspektorat selalu mengacu pada peraturan di atasnya</t>
  </si>
  <si>
    <t>https://drive.google.com/drive/folders/1rb2s2K0olPUIy5QMwl-d9rneMrXVJbLl</t>
  </si>
  <si>
    <t xml:space="preserve">Lampirkan Draft atau SOP </t>
  </si>
  <si>
    <t>Draft Peta Proses Bisnis Telah ada Namun, belum dapat diterbitkan karena masih menunggu peta proses bisnis TK. Kota. agar antara peta proses binis TK kota dan Dan OPD Cascading atau selaras.</t>
  </si>
  <si>
    <t>Peta proses bisnis telah disusun dan mempengaruhi penyederhanaan sebagian kecil (kurang dari 50%)  jabatan</t>
  </si>
  <si>
    <t>Lampirkan Draft Peta Proses Bisnis dan Eviden di area nomor 5  atau area nomor 3</t>
  </si>
  <si>
    <t>https://drive.google.com/drive/folders/1tRXmAJHG3PUr9TcL1nCrPNkbo8EhOVI0?usp=sharing</t>
  </si>
  <si>
    <t xml:space="preserve">Implementasi SPBE telah terintegrasi dan mampu mendorong pelaksanaan pelayanan publik yang lebih cepat dan efisien </t>
  </si>
  <si>
    <t>SS E-Office, SIHARKA, E-Sakip, LPSE, SIMPEG</t>
  </si>
  <si>
    <t>https://drive.google.com/drive/folders/1tJGzHEf_3L5KojqyyRsyMtaTA02og1ob?usp=sharing</t>
  </si>
  <si>
    <t xml:space="preserve">Implementasi SPBE telah terintegrasi dan mampu mendorong pelaksanaan pelayanan internal unit kerja yang lebih cepat dan efisien </t>
  </si>
  <si>
    <t>https://drive.google.com/drive/folders/1tEbuaIuW2qyh2PBXogSc7_GvKEZSYOBN?usp=sharing</t>
  </si>
  <si>
    <t>Kriteria huruf b telah terpenuhi dan penerapan atau penggunaan dari manfaat/dampak dari transformasi digital pada bidang pelayanan publik bagi unit kerja telah dilakukan validasi dan evaluasi serta ditindaklanjuti secara berkelanjutan.</t>
  </si>
  <si>
    <t>Perjanjian Kinerja dan IKI</t>
  </si>
  <si>
    <t>https://drive.google.com/drive/folders/1sT_OyC7O8KWVisIm70OLbiDgCGCcfwyA?usp=sharing</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</si>
  <si>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</si>
  <si>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</si>
  <si>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</si>
  <si>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 xml:space="preserve">Seluruh hasil assessment dijadikan dasar mutasi internal dan pengembangan kompetensi pegawai di lingkungan Inspektorat  Kota Balikpapan
</t>
  </si>
  <si>
    <t>https://drive.google.com/drive/folders/1rs4-OnIYOyvRjxsWko5fUFAy694gS2sY</t>
  </si>
  <si>
    <t>Pelanggaran Disiplin Keterlambatan</t>
  </si>
  <si>
    <t>Rekap Pemotongan Tunjangan Kinerja</t>
  </si>
  <si>
    <t>Program Kerja Inspektorat sebagaimana tertuang dalam DPA Tahun 2021 sebanyak 3 program</t>
  </si>
  <si>
    <t>DPA 2021</t>
  </si>
  <si>
    <t>https://drive.google.com/file/d/1UxuVErd3zcXEQxvs0ReEutudAIdyA7K5/view?usp=sharing</t>
  </si>
  <si>
    <t>Program Kerja Inspektorat sebagaimana tertuang dalam DPA Tahun 2021 sebanyak 9 Kegiatan</t>
  </si>
  <si>
    <t>Program kerja Inspektorat yang mencapai target 100% sebanyak 1 program</t>
  </si>
  <si>
    <t>Laporan Evaluasi Renja TW 4</t>
  </si>
  <si>
    <t>https://drive.google.com/file/d/1T1Qpi5Ukn1C0HTTz-9oS-rOZmSm6QLkX/view?usp=sharing</t>
  </si>
  <si>
    <t>Kegiatan Inspektorat yang mencapai target 100% sebanyak 3 kegiatan</t>
  </si>
  <si>
    <t>Sesuai dengan penetapan Indikator Kinerja Utama Inspektorat Kota Balikpapan terdapat 5 sasaran</t>
  </si>
  <si>
    <t>Pernyataan Perjanjian Kinerja dan SK IKU Inspektorat Tahun 2016-2021</t>
  </si>
  <si>
    <t>https://drive.google.com/file/d/1s2Azx9Y7rWv8YqdruA1M0vbU3FYKUuKm/view?usp=sharing</t>
  </si>
  <si>
    <t>Sasaran kinerja yang mencapai 100% antara lain :  Tingkat Kapabilitas APIP, Jumlah Perangkat Daerah yang  mengimplementasikan SPIP level berkembang, Jumlah Penetapan Perangkat Daerah yang berpredikat WBK/WBBM dan Jumlah Perangkat Daerah yang nilai SAKIP minimal BAIK</t>
  </si>
  <si>
    <t>LKjIP Perangkat Daerah Tahun 2021</t>
  </si>
  <si>
    <t>https://drive.google.com/file/d/1fIGxb98W47SAI19N9LnHGBp_xJbzNAL7/view?usp=sharing</t>
  </si>
  <si>
    <t>Refocussing pada kegiatan Administrasi Keuangan Perangkat Daerah, Penyediaan jasa Penunjang Urusan Pemerintahan Daerah, Penataan organisasi, Penyelenggaraan pengawasan internal, Penyelenggaraan Pengawasan dengan tujuan tertentu, serta Pendampingan dan Asistensi</t>
  </si>
  <si>
    <t>DPPA TA. 2021</t>
  </si>
  <si>
    <t>https://drive.google.com/file/d/1XEfMsLGexAb-wND5oGqlqr8hNNmckvWw/view?usp=sharing</t>
  </si>
  <si>
    <t>Inspektorat Kota Balikpapan telah memanfaatkan aplikasi yang terintegrasi mulai dari tahap perencanaan  (SIRUP, SIPD), monitoring dan evaluasi pelaksanaan kegiatan (SIPKD, SiPerangko) dan pelaporan (e-sakip)</t>
  </si>
  <si>
    <t>Screenshoot aplikasi E Sakip Inspektorat</t>
  </si>
  <si>
    <t>https://drive.google.com/file/d/1f6eYDDn500j8lOyrJlapUF6sV-1LbVg3/view?usp=sharing</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</si>
  <si>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</si>
  <si>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</si>
  <si>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</si>
  <si>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Capaian kinerja menjadi unsur dalam pemberian reward and punishment dalam bentuk tidak dibayarkannya TKD kepada pegawai yang capaian kinerjanya di bawah 41%. Hal ini tertuang dalam Peraturan Wali Kota Balikpapan Nomor 4 Tahun 2020 tentang Pemberian Tambahan Penghasilan kepada Pegawai Negeri Sipil</t>
  </si>
  <si>
    <t>Peraturan Wali Kota Balikpapan Nomor 4 Tahun 2020 tentang Pemberian Tambahan Penghasilan kepada Pegawai Negeri Sipil</t>
  </si>
  <si>
    <t>https://drive.google.com/file/d/1FcGI9HjHI18r6ewEAwEAK3vv_nemtd6J/view?usp=sharing</t>
  </si>
  <si>
    <t>Peta Strategis sudah ada dan mengacu pada kinerja utama organisasi yang kemudian dijabarkan pada kinerja seluruh pegawai</t>
  </si>
  <si>
    <t xml:space="preserve">Cascading Kinerja </t>
  </si>
  <si>
    <t>https://drive.google.com/file/d/1sCqprq77GuiFmTe51lLkgL64rs9IPoQi/view?usp=sharing</t>
  </si>
  <si>
    <t>https://drive.google.com/drive/folders/1rqHeXl3qhWvan3BLtKkju5qNXqhihnoc</t>
  </si>
  <si>
    <t>https://drive.google.com/drive/folders/1uGIG-TKvE7Tqi4tdnJl-rNWN9ES9OQyT</t>
  </si>
  <si>
    <t>Inspektorat Kota Balikpapan telah menggunakan aplikasi
1.  E.Office dalam pelayanan (Surat Menyurat ke OPD, BA Layanan Klinik APBD)
2. esakip untuk data pencapaian kinerja dan monitoring evaluasi, 
3. siperangko untuk pelaporan realisasi anggaran, 
4. Simpeg (layanan Kepegawaian) 
5. SIRUP untuk sarana mengumumkan RUP, aplikasi
6. Sipeka untuk pengukuran kinerja, aplikasi 
7. Sitanggap untuk memudahkan masyarakat untuk menyampaikan keluhan, pertanyaan, kritik dan saran, 
8. SIPD adalah sistem informasi yang membantu penyediaan data dan informasi pembangunan daerah
9. SP4N Lapor 
10. Whistleblowersistem ( Digunakan Oleh Inspektur Untuk Menerima Pengaduan)
11. SIPTL (Layanan Penyampaian Dukumen Tindak Lanjut)
12. Sipegal (Layanan Penyampaian pelaporan Gratifikasi)</t>
  </si>
  <si>
    <t>Screenshoot Penggunaan Aplikasi</t>
  </si>
  <si>
    <t>https://drive.google.com/drive/folders/1u8pfYONjCTM0C0MPUkPPAlc1Ez_pwqPp</t>
  </si>
  <si>
    <t>https://drive.google.com/drive/folders/1rnCiEUxQlvEJTl5u23Qq3z11yG9QUMRL</t>
  </si>
  <si>
    <t>Layanan Konsultasi Klinik APBD</t>
  </si>
  <si>
    <t>SK Tim RB DISKOMINFO Kota Balikpapan Nomor 188.4/58/Diskominfo</t>
  </si>
  <si>
    <t>https://drive.google.com/file/d/1y5Hp3JF5mHJnn0EZ6aJeuJb2kaluzkk0/view?usp=sharing</t>
  </si>
  <si>
    <t>Tim RB PD Diskominfo telah melaksanakan tugas sesuai dengan rencana keja PMPRB Diskominfo</t>
  </si>
  <si>
    <t>Renja RB Diskominfo Tahun 2022</t>
  </si>
  <si>
    <t>https://drive.google.com/file/d/1ah4NifTlqgT21m2LOnq59bOXAEBq0l2b/view?usp=sharing</t>
  </si>
  <si>
    <t>Tim RB Diskominfo telah melakukan monitoring dan evaluasi oleh assesor dari OPD</t>
  </si>
  <si>
    <t>SK TIM Reformasi Birokrasi, Undangan, Daftar Hadir dan Notulen rapat.</t>
  </si>
  <si>
    <t>https://drive.google.com/drive/folders/1jq7Vi-pPLLVSb0u-MrKRF5S6UDQsveEC?usp=sharing</t>
  </si>
  <si>
    <t>Telah disusun Dokumen Rencana Kerja Pelaksanaan RB Dinas Komunkasi dan Innformatika Kota Balikpapan</t>
  </si>
  <si>
    <t>SK Kepala Diskominfo Kota Balikpapan Nomor 188.4/18/Diskominfo Tentang Rencana Kerja Pelaksanaan Reformasi Birokrasi Dinas Komunikasi dan Informatika Kota Balikpapan Tahun 2022</t>
  </si>
  <si>
    <t>https://drive.google.com/drive/folders/1Y9k-r5mdDJr22Kv3mW6_kcaXRfWz5ewL</t>
  </si>
  <si>
    <t>Road map telah disampaikan oleh pimpinan dalam kegiatan rapat evaluasi</t>
  </si>
  <si>
    <t xml:space="preserve">Renja RB Diskominfo Tahun 2022 Notulen dan Foto rapat </t>
  </si>
  <si>
    <t xml:space="preserve">Renja telah selaras dengan road map yang telah disusun oleh Tim RB Diskominfo </t>
  </si>
  <si>
    <t xml:space="preserve">Renja RB Diskominfo Tahun 2022 </t>
  </si>
  <si>
    <t>Telah ditunjuk Sekretaris Diskominfo sebagai Asesor PMPRB dan telah mengikuti pelatihan asesor PMPRB</t>
  </si>
  <si>
    <t xml:space="preserve">SK Tim RB DISKOMINFO Kota Balikpapan Nomor 188.4/58/Diskominfo, Notulen, undangan, daftar hadir, dan dokumentasi pelaksanaan penguatan asesor </t>
  </si>
  <si>
    <t>https://drive.google.com/drive/folders/1jq7Vi-pPLLVSb0u-MrKRF5S6UDQsveEC</t>
  </si>
  <si>
    <t>Konsensus pengisian kertas kerja  telah menetapkan nilai PMPRB</t>
  </si>
  <si>
    <t xml:space="preserve">RATL RB Diskominfo TA 2022, SK TIM, Screen shoot, Daftar hadir, Notulen Pelatihan dan Surat undangan pelatihan assesor </t>
  </si>
  <si>
    <t>https://drive.google.com/drive/folders/1CnBpLm7o-ZrDWKDubUPeTM3qV8vhun41?usp=sharing</t>
  </si>
  <si>
    <t>Terdapat rencana aksi  tindak lanjut</t>
  </si>
  <si>
    <t>RATL RB Diskominfo TA 2022</t>
  </si>
  <si>
    <t>https://drive.google.com/drive/folders/19xVsm6g7El-P72T4-8UMXXVV6U8JQkTG</t>
  </si>
  <si>
    <t>Penaggungjawab telah melakukan monitoring dan evaluasi  atas rencana kerja RB Diskominfo</t>
  </si>
  <si>
    <r>
      <rPr>
        <rFont val="Calibri"/>
        <color rgb="FF000000"/>
        <sz val="11.0"/>
      </rPr>
      <t>SK Tim RB DISKOMINFO Kota Balikpapan Nomor 188.4/58/Diskominfo, Notulen, undangan, daftar hadir, dan dokumentasi pelaksanaan penguatan asesor ,</t>
    </r>
    <r>
      <rPr>
        <rFont val="Calibri"/>
        <color rgb="FF000000"/>
        <sz val="11.0"/>
      </rPr>
      <t xml:space="preserve"> notulen dan dokumentasi rapat eval RB 2022</t>
    </r>
  </si>
  <si>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</si>
  <si>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</si>
  <si>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r>
      <rPr>
        <rFont val="Calibri"/>
        <color theme="1"/>
        <sz val="11.0"/>
      </rPr>
      <t xml:space="preserve">Telah terdapat </t>
    </r>
    <r>
      <rPr>
        <rFont val="Calibri"/>
        <i/>
        <color theme="1"/>
        <sz val="11.0"/>
      </rPr>
      <t>Agent of Change</t>
    </r>
    <r>
      <rPr>
        <rFont val="Calibri"/>
        <color theme="1"/>
        <sz val="11.0"/>
      </rPr>
      <t xml:space="preserve"> dan </t>
    </r>
    <r>
      <rPr>
        <rFont val="Calibri"/>
        <i/>
        <color theme="1"/>
        <sz val="11.0"/>
      </rPr>
      <t>role model</t>
    </r>
    <r>
      <rPr>
        <rFont val="Calibri"/>
        <color theme="1"/>
        <sz val="11.0"/>
      </rPr>
      <t xml:space="preserve"> yang dibentuk secara formal dan telah memberikan kontribusi perubahan terhadap unit kerja</t>
    </r>
  </si>
  <si>
    <r>
      <rPr>
        <rFont val="Calibri"/>
        <color theme="1"/>
        <sz val="11.0"/>
      </rPr>
      <t xml:space="preserve">Keputusan Walikota Balikpapan Nomor 188.45- 229/ 2021 Tentang Role Model Dan Agen Perubahan Pemerintah Kota Balikpapan , workshop Agen Perubahan, Seminar Reformasi Birokrasi, Kontribusi Agen Perubahan dengan menyusun Inovasi Pelayanan Publik (PPID,Pelayanan Jaringan Internet, Pelayanan Menara Telekomunikasi, Pelayanan Aduan Masyarakat Direct Call 112) </t>
    </r>
    <r>
      <rPr>
        <rFont val="Calibri"/>
        <color rgb="FFFF0000"/>
        <sz val="11.0"/>
      </rPr>
      <t>(nunggu SK yg baru utk di upload)</t>
    </r>
  </si>
  <si>
    <t>https://drive.google.com/file/d/1CUGq12xAG_YvORYXmx8hx6QIhi4kUzJp/view?usp=sharing</t>
  </si>
  <si>
    <t>Telah dilakukan Deregulasi terkait pelayanan administrasi Menara Telekomunikasi dengan merevisi Perwali Nomor 10 Tahun 2018  dan Peraturan Wali Kota Balikpapan Nomor 10 Tentang Tata Cara Pelaksanaan Pemungutan Retribusi Pengendalian Menara Telekomunikasi</t>
  </si>
  <si>
    <t>Tabel Identifikasi</t>
  </si>
  <si>
    <t>https://drive.google.com/drive/folders/1AY6T5Caxs5IEpPDV9mP3wNfwOx-Ofe47?usp=sharing</t>
  </si>
  <si>
    <t>Peraturan Walikota Balikpapan Nomor 10 Tahun 2018 dan Perwali Nomor 10 Tahun 2020 Implementasi tahun 2021</t>
  </si>
  <si>
    <t>Peraturan Wali Kota Balikpapan Nomor 14 Tahun 2021 tentang Susunan Organisasi, Uraian Tugas Dan Fungsi Sekretariat Daerah/Dokumentasi Rapat Urtu Setda/Undangan Rapat Urtu Setda</t>
  </si>
  <si>
    <t>https://drive.google.com/drive/folders/1D0ABLUXXL4PUA4Z8G7jDHcSETwv5ER2u</t>
  </si>
  <si>
    <t>Pada Tahun 2022 telah dilakukan perubahan atas Struktur Organisasi, uraian tugas dan fungsi Diskominfo  karena terdampak penyederhanaan stuktur organisasi. Namun saat ini Perwal tersebut masih diproses di Bagian Hukum Sekretariat Daerah Kota Balikpapan.</t>
  </si>
  <si>
    <t>Dokumentasi Rapat Urtu Setda/Undangan Rapat Urtu Setda</t>
  </si>
  <si>
    <t xml:space="preserve">Hasil evaluasi telah ditindaklanjuti dengan perubahan atas struktur organisasi, uraian tugas dan fungsi  Diskominfo Kota Balikpapan pada Perwal Nomor 55 Tahun 2016 setelah mendapat persetujuan penyederhanaan struktur organisasi dan penyetaraan jabatan dari Kementerian Pendayagunaan Aparatur Negara dan Reformasi Birokrasi. Namun saat ini Perwal tersebut masih diproses di Bagian Hukum Sekretariat Daerah Kota Balikpapan. </t>
  </si>
  <si>
    <t xml:space="preserve"> Berita Acara Pelaksanaan Identifikasi Penyederhanaan Struktur Organisasi Pemerintah Kota Balikapapan, Hasil Identifikasi Penyederhanaan Struktur Organisasi Perangkat Daerah</t>
  </si>
  <si>
    <t>https://drive.google.com/drive/folders/1Cxfqi1ndQIKOHrC5eQ8-sv29cCDw_izt</t>
  </si>
  <si>
    <t>Pejabat Struktural/ eselon IV dilingkungan Diskominfo Kota Balikpapan telah disetarakan menjadi jabatan fungsional sesuai dengan rekomendasi dari Kementerian Pendayagunaan Aparatur Negara dan Reformasi Birokrasi pada tanggal 31 Desember 2021.</t>
  </si>
  <si>
    <t xml:space="preserve">Penyusunan peta proses bisnis Diskominfo  telah disusun sesuai dengan Peraturan Menteri PANRB Nomor 19 tahun 2018 tentang Penyusunan Peta Proses Bisnis intansi Pemerintah. Namun peta proses bisnis tersebut masih mengacu pada RPJMD Kota Balikpapan tahun 2016-2021 dan belum disesuaikan dengan RPJMD Kota Balikpapan 2021-2026. Hal tersebut karena Peta Proses Bisnis yang sesuai RPJMD Kota Balikpapan 2021-2026  sedang dalam proses penyusunan pada level 0 sampai level 2 </t>
  </si>
  <si>
    <t>Peta Bisnis</t>
  </si>
  <si>
    <t>https://drive.google.com/file/d/1IOowOtORveY3nXEDufdeMZO7aEGzkHlO/view?usp=sharing</t>
  </si>
  <si>
    <t xml:space="preserve">Penyusunan peta proses bisnis disusun sesuai dengan tugas dan fungsi Diskominfo Kota Balikpapan. Namun peta proses bisnis tersebut masih mengacu pada RPJMD Kota Balikpapan tahun 2016-2021 serta masih mengacu pada Peraturan Wali Kota Balikpapan Nomor 55  Tahun 2016 tentang Susunan Organisasi, Uraian Tugas Dan Fungsi Diskominfo dan belum disesuaikan dengan RPJMD Kota Balikpapan 2021-2026 juga SOTK hasil penyederhaan struktur organisasi. Hal tersebut karena Peta Proses Bisnis yang sesuai RPJMD Kota Balikpapan 2021-2026  sedang dalam proses penyusunan pada level 0 sampai level 2 </t>
  </si>
  <si>
    <t xml:space="preserve">Peta Bisnis, Sk Perwal Urtu yang lama </t>
  </si>
  <si>
    <t xml:space="preserve">Tahun 2021 penyusunan peta proses bisnis telah disusun sesuai dengan RENSTRA 2016-2021 dan RENJA 2021 Diskominfo  Kota Balikpapan. Namun untuk tahun 2022 peta proses bisnis Diskominfo masih dilakukan penyusunan setelah peta proses bisnis level 0 dan level 2 disusun </t>
  </si>
  <si>
    <t>Renstra Diskominfo Tahun 2017 - 2021, Renstra Diskominfo Tahun 2021 - 2026, Proses bisnis 2017 - 2021, Renja Diskominfo 2021, Renja Diskominfo 2022</t>
  </si>
  <si>
    <t>https://drive.google.com/file/d/1z4V1nwytXd8ZWBarmCL1JmMmz0vTrzWH/view?usp=sharing</t>
  </si>
  <si>
    <t>Setiap jenjang organisasi dilingkungan Diskominfo Kota Balikpapan telah memiliki peta proses bisnis yang selaras dengan kinerja</t>
  </si>
  <si>
    <t>Peta bisnis sesuai dengan kinerja organisasi  secara berjenjang, Perjanjian Kinerja 2021-2022</t>
  </si>
  <si>
    <t>https://drive.google.com/file/d/1Rp17Rrq62NBlpZ9Y9epuY7PewDxSNjJh/view?usp=sharing</t>
  </si>
  <si>
    <t>Proses bussiness telah ditetapkan sesai dengan Standart Operasional Pelayanan (SOP)</t>
  </si>
  <si>
    <t>SOP, Proses Bisnis 2017 - 2021</t>
  </si>
  <si>
    <t>https://drive.google.com/file/d/1ktYtqA_CUWntGChK-_SB6JOw0ZIvQtQM/view?usp=sharing</t>
  </si>
  <si>
    <t>Telah dilakukan Peta lintas fungsi internal diskominfo Tugas pokok dan fungsi</t>
  </si>
  <si>
    <t>SOP telah di terapkan sesuai dengan jenjang proses pemetaan bussiness pada masing tupoksi</t>
  </si>
  <si>
    <t>Telah dilakukan Evaluasi terhadap efisiensi peta proses bisnis secara berkala dan implementasi dari proses bussiness tersebut telah ditindaklanjuti .</t>
  </si>
  <si>
    <r>
      <rPr>
        <rFont val="Calibri"/>
        <color theme="1"/>
        <sz val="11.0"/>
      </rPr>
      <t>Proses Bisnis 2017 - 2021</t>
    </r>
    <r>
      <rPr>
        <rFont val="Calibri"/>
        <color rgb="FFFF0000"/>
        <sz val="11.0"/>
      </rPr>
      <t>, apakah ada SOP yang direvisi? jika ada lampirkan before after</t>
    </r>
  </si>
  <si>
    <t>Telah tersedia kebijakan Kadiskominfo terkait keterbukaan informasi publik</t>
  </si>
  <si>
    <t>https://drive.google.com/file/d/1aC_hRdPA2G6AW4DL6MyNSEBZuMlEjgDY/view?usp=sharing</t>
  </si>
  <si>
    <t xml:space="preserve">telah dilakukan monev PPID oleh tim PPID </t>
  </si>
  <si>
    <t>HAsil Monev PPID</t>
  </si>
  <si>
    <t>https://drive.google.com/file/d/1stzKgBpKxfWOKKTRrxGgJ2-g4CW7Zwbm/view?usp=sharing</t>
  </si>
  <si>
    <t>Telah dilakukan Perhitungan kebutuhan pegawai diinternal PD Diskominfo Kota Balikpapan sesuai dengan Kebutuhan Edukasi sesuai uraian kerja/job list</t>
  </si>
  <si>
    <t>Evident rapat bersama Ortal terkait pemetaan pegawai</t>
  </si>
  <si>
    <t>https://drive.google.com/drive/folders/1CYgxqPsBwMHextZyXmkbd1zXCQPtIwKv?usp=sharing</t>
  </si>
  <si>
    <t xml:space="preserve">Analis jabatan dan beban kerja telah dituangkan dalam aplikasi sianjab </t>
  </si>
  <si>
    <t>Hasil Screen Shoot Aplikasi Sinjab</t>
  </si>
  <si>
    <t xml:space="preserve">telah diidentifikasi kebutuhan pengembangan kompetensi di Diskominfo Kota Balikpapan </t>
  </si>
  <si>
    <t>kebutuhan pengembangan kapasitas dan kapabilitas Pegawai Negeri Sipil (PNS)</t>
  </si>
  <si>
    <t>https://drive.google.com/file/d/1F4UqzMP1gC15pMC1Kjf0g5Ptqnu7KnZK/view?usp=sharing</t>
  </si>
  <si>
    <t xml:space="preserve">telah dilakukan pengembangan pegawai berbasis kompetensi </t>
  </si>
  <si>
    <t xml:space="preserve">Sertifikat Pendidikan dan Pelatihan dan Workshop </t>
  </si>
  <si>
    <t>https://drive.google.com/file/d/16aZ4yhB_sB6ABuIoxBKfKUxmTBJVo91g/view?usp=sharing</t>
  </si>
  <si>
    <r>
      <rPr>
        <rFont val="Calibri"/>
        <color rgb="FF000000"/>
        <sz val="11.0"/>
        <u/>
      </rPr>
      <t xml:space="preserve">SK IKI dan IKU 2021 dan 2022, Perjanjian Kinerja OPD 2021 dan 2022, SKP 2021 seluruh pegawai di OPD ) </t>
    </r>
    <r>
      <rPr>
        <rFont val="Calibri"/>
        <color rgb="FF000000"/>
        <sz val="11.0"/>
        <u/>
      </rPr>
      <t xml:space="preserve">skp nya dilengkapin </t>
    </r>
  </si>
  <si>
    <t>https://drive.google.com/drive/folders/1Dxm3PO5fKCyha14wSvCaDFKg7Lw-7Nsa?usp=sharing</t>
  </si>
  <si>
    <r>
      <rPr>
        <rFont val="Calibri"/>
        <color rgb="FF000000"/>
        <sz val="11.0"/>
        <u/>
      </rPr>
      <t>SK IKI dan IKU 2021 dan 2022 , Perjanjian Kinerja OPD 2021 dan 2022</t>
    </r>
    <r>
      <rPr>
        <rFont val="Calibri"/>
        <color rgb="FF000000"/>
        <sz val="11.0"/>
        <u/>
      </rPr>
      <t>, SKP 2021 seluruh pegawai di OPD</t>
    </r>
    <r>
      <rPr>
        <rFont val="Calibri"/>
        <color rgb="FF000000"/>
        <sz val="11.0"/>
        <u/>
      </rPr>
      <t xml:space="preserve"> </t>
    </r>
  </si>
  <si>
    <t>Perjanjian Kinerja OPD 2021 dan 2022, SK IKI dan IKU 2021 dan 2022</t>
  </si>
  <si>
    <r>
      <rPr>
        <rFont val="Calibri"/>
        <color theme="1"/>
        <sz val="11.0"/>
        <u/>
      </rPr>
      <t>Pengukuran Kinerja IKU TW 1 - 4 Tahun 2021, Pengukuran Kinerja IKU TW 1 Tahun 2022, PENGUKURAN KINERJA 2021, MONEV IKI TW 1 - 4 2021, MONEV IKI TW 1 2022</t>
    </r>
    <r>
      <rPr>
        <rFont val="Calibri"/>
        <color theme="1"/>
        <sz val="11.0"/>
        <u/>
      </rPr>
      <t xml:space="preserve">  SKP 2021 seluruh pegawai di OPD </t>
    </r>
  </si>
  <si>
    <t xml:space="preserve">Pengukuran Kinerja IKU TW 1 - 4 2021, Pengukuran Kinerja IKU TW 1 2022,  Pengukuran Kinerja 2021, MONEV IKI TW 1 - 4 2021, MONEV IKI TW 1 2022 , SKP 2021 seluruh pegawai di OPD </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</si>
  <si>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</si>
  <si>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Perwali no 4 tentang pemberian tambahan penghasilan</t>
  </si>
  <si>
    <t xml:space="preserve">seluruh aturan disiplin pegawai telah dilaksanakan dengan melakukan pemotongan tunjangan melalui aplikasi e-kinerja dengan persentase yang telah ditetapkan </t>
  </si>
  <si>
    <t>Rekap Daftar Presensi OPD, Pemotongan tunjangan yang terlambat hadir kerja OPD</t>
  </si>
  <si>
    <t>https://drive.google.com/drive/folders/1DwWVTBIeN3jwAErtwh7UOUi5-eKjVwAF?usp=sharing</t>
  </si>
  <si>
    <t>telah dilakukan monev dilingkukan OPD secara berkala dengan cara pemotongan ekinerja dikarenakan terlambat atau karena pelanggaran disiplin</t>
  </si>
  <si>
    <t xml:space="preserve">Rekap Daftar Presensi OPD, Pemotongan tunjangan yang terlambat hadir kerja OPD, </t>
  </si>
  <si>
    <t xml:space="preserve">Dokumen Analisis Kesenjangan, SK Standar Kompetensi Jabatan Pimpinan Tertinggi </t>
  </si>
  <si>
    <t>https://drive.google.com/drive/folders/1Dr8zo_oZr68MdDgBWcNkKRYGPbo4t9-E?usp=sharing</t>
  </si>
  <si>
    <t>Dokumen Analisis Kesenjangan</t>
  </si>
  <si>
    <t xml:space="preserve">Bahwa semua pegawwai dapat mengakses Simpeg masing-masing </t>
  </si>
  <si>
    <t xml:space="preserve">Screen shoot Website simpeg dari salah satu pegawai diskominfo, SK walikota tentang pembentukan Tim Pelaksanaan Pemutakhiran  Data Mandiri dan SK Walikota tentang Operator sistem informasi managemen kepegawaian pada OPD </t>
  </si>
  <si>
    <t>https://drive.google.com/drive/folders/1DfOEjuAqP9WfGmHseP96pJWResFC-20s?usp=sharing</t>
  </si>
  <si>
    <t>Kadis Kominfo terlibat secara langsung pada seluruh penyusunan Rentra</t>
  </si>
  <si>
    <t>Berita acara Renstra, SK Tim Renstra, Absensi rapat dan Dokumentasi rapat.</t>
  </si>
  <si>
    <t>https://drive.google.com/drive/folders/1DR8YKiJe4dNa-hICGZvO2yGWBjpyMBBG?usp=sharing</t>
  </si>
  <si>
    <t>Kadiskominfo terlibat langsung pada seluruh penyusunan penetapan kinerja</t>
  </si>
  <si>
    <t>Kadis Kominfo melakukan pemantauan dan evaluasi terhadap pencapaian kinerja secara berkala</t>
  </si>
  <si>
    <t>Laporan evaluasi Renja Tw I s/d 4 tahun 2021 dan Tw I 2022, Screenshoot Pemantauan  Aplikasi Esakip</t>
  </si>
  <si>
    <t>Kadiskominfo telah memahami kinerja serta strategi pencapaian dalam jangka menengah</t>
  </si>
  <si>
    <t>Kadiskominfo memahami kinerja yang tertuang dalam perjanjian kinerja dan indikator kinerja individu setiap tahunnya</t>
  </si>
  <si>
    <t xml:space="preserve"> PK Kadis 2021 dan perubahan dan PK Plt Kadis 2022, PK Keseluruhan Murni dan perubahan 2021, PK Murni 2022 (keseluruhan ) </t>
  </si>
  <si>
    <t xml:space="preserve">Kadiskominfo telah melakukan pemantauan pencapaian kinerja secara berkala </t>
  </si>
  <si>
    <t>Rencana Aksi OPD Tahun 2021 dan 2022, Kurkin (Monev IKI) 2021, Laporan evaluasi renja TW 1-4 Tahun 2021,  Laporan evaluasi renja TW 1 Tahun 2022</t>
  </si>
  <si>
    <t>Sosialisasi pengisian aplikasi e-SAKIP (undangan, daftar hadir, dokumentasi, screen shoot mengikuti kegiatan bimtek/sosialisasi sakip/sosialisasi bimtek dari pihak ke 3</t>
  </si>
  <si>
    <t>https://drive.google.com/drive/folders/1DYs1bIITLy5KgMBquasErXpi1qGbOl6O?usp=sharing</t>
  </si>
  <si>
    <t>Laporan evaluasi renja Tw I-Tw IV dan laporan evaluasi renja Tw I 2022</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</si>
  <si>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</si>
  <si>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</si>
  <si>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Telah dilakukan publikasi di media sosial milik diskominfo</t>
  </si>
  <si>
    <t>Screen shoot dari Medsos dan foto himbauan tentang gratifikasi di pintu masuk dan kegiatan hakordia</t>
  </si>
  <si>
    <t>https://drive.google.com/drive/folders/1DQsBwMNZP1pQzLR2jkud9PJ9l0rv1a5H?usp=sharing</t>
  </si>
  <si>
    <t>Telah dibentuk UPG DIskominfo</t>
  </si>
  <si>
    <t>SK UPG</t>
  </si>
  <si>
    <t xml:space="preserve">Laporan terkait gratifikasi tw  1-4 tahun 2021 dan tw 1 2022 </t>
  </si>
  <si>
    <t>Telah ada dilakukan pengendalian</t>
  </si>
  <si>
    <t>https://drive.google.com/drive/folders/1DOyzGbpkB5Ndo_bs__AgVpIFX9OW_nQO?usp=sharing</t>
  </si>
  <si>
    <t>Pegawai Diskominfo secara keseluruhan telah melakukan penilaian resiko unit kerja</t>
  </si>
  <si>
    <t>Dokumen Rencana Tindak Pengendalian (RTP) 2021 dan 2022 dan Risk Register 2021 dan 2022</t>
  </si>
  <si>
    <t xml:space="preserve">Seluruh register resiko telah dibuat dan sudah diidentifikasi </t>
  </si>
  <si>
    <t xml:space="preserve">SPI telah di komunikasikan kepada seluruh pegawai di Diskominfo </t>
  </si>
  <si>
    <t xml:space="preserve">Kegiatan SPI telah disosialisasikan </t>
  </si>
  <si>
    <t>https://drive.google.com/file/d/1FiaZ_AYISa4kqc3z4FtZ1-nVU0bSx0Dm/view?usp=sharing</t>
  </si>
  <si>
    <t xml:space="preserve">Seluruh pengaduan telah ditindak lanjuti </t>
  </si>
  <si>
    <t>Rekap Pengaduan masyarakat</t>
  </si>
  <si>
    <t>https://drive.google.com/drive/folders/1DNrEvTsTNecyBLc9Dn8zgE3kcQAGDcQD?usp=sharing</t>
  </si>
  <si>
    <t>Telah dilakukan evaluasi dengan mempermudah operator dalam penggunaan aplikasi aduan 112 dan melakukan rapat keseluruhan PIC PPID dimasing-masing Perangkat Daerah.</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</si>
  <si>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</si>
  <si>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</si>
  <si>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Penyampaian whistle blowing sistem telah disampaikan oleh Kepala Dinas pada rapat evaluasi, serta melalui media sosial milik Dinas Komunikasi dan Informatika</t>
  </si>
  <si>
    <t>daftar hadir dan dokumentasi rapat dan notulen,Kegiatan sosialisasi Hakordia , Screen shoot Media Sosial Dinas Komunikasi dan Informatika</t>
  </si>
  <si>
    <t>https://drive.google.com/drive/folders/1DGJopdkrt4BLAZf6C4eRnzchLjq_8_1r?usp=sharing</t>
  </si>
  <si>
    <t>Terkait penanganan Benturan Kepentingan telah disampaikan oleh Kepala OPD dalam kesempatan rapat evaluasi kegiatan yang dihadiri oleh Pejabat Struktural dan satff</t>
  </si>
  <si>
    <r>
      <rPr>
        <rFont val="Calibri"/>
        <color theme="1"/>
        <sz val="11.0"/>
      </rPr>
      <t>daftar hadir, notulen dan dokumentasi kegiatan rapat, Kegiatan sosialisasi Hakordia</t>
    </r>
    <r>
      <rPr>
        <rFont val="Calibri"/>
        <color rgb="FFFF0000"/>
        <sz val="11.0"/>
      </rPr>
      <t xml:space="preserve">, </t>
    </r>
    <r>
      <rPr>
        <rFont val="Calibri"/>
        <color theme="1"/>
        <sz val="11.0"/>
      </rPr>
      <t>sk walikota terkait penanganan benturan keoentingan</t>
    </r>
    <r>
      <rPr>
        <rFont val="Calibri"/>
        <color rgb="FFFF0000"/>
        <sz val="11.0"/>
      </rPr>
      <t xml:space="preserve"> </t>
    </r>
  </si>
  <si>
    <t>https://drive.google.com/drive/folders/1DDOkftjVNS0md3VBsgItmVpZbeoOKZtw?usp=sharing</t>
  </si>
  <si>
    <t xml:space="preserve">Laporan Penanganan benturan Kepentingan, </t>
  </si>
  <si>
    <t xml:space="preserve">Diskominfo telah menerapkan penandatanganan Pakta Integritas </t>
  </si>
  <si>
    <t>Pakta Integritas Diskominfo</t>
  </si>
  <si>
    <t>https://drive.google.com/drive/folders/1DD4UE1eKBfDFM7TJljqJm3MAQIHcjbvQ?usp=sharing</t>
  </si>
  <si>
    <t>Diskominfo belum dicanangkan untuk pembangunan Zona Integritas</t>
  </si>
  <si>
    <t>Telah tersedia Surat Kebijakan Kepala Dinas Komunikasi dan Infrmatika terkait Standar Peayanan di Diskominfo</t>
  </si>
  <si>
    <t xml:space="preserve">SK Standar Pelayanan Diskominfo </t>
  </si>
  <si>
    <t>https://drive.google.com/drive/folders/1B647bQKIZfYOQblAi3D-umc10ZkBZVuV?usp=sharing</t>
  </si>
  <si>
    <t xml:space="preserve">Standar Pelayanan yang ada pada Diskominfo telah dipublikasikan melalui website Diskominfo </t>
  </si>
  <si>
    <t xml:space="preserve">SS website diskominfo </t>
  </si>
  <si>
    <t>yang melakukan Review dari KI provinsi</t>
  </si>
  <si>
    <t>hasil review PPID dari Komisi Informasi</t>
  </si>
  <si>
    <t xml:space="preserve">Petugas PPID yang ada di Diskominfo mengikuti kegiatan BImtek PPID dari tim PPID Kota dan dari Komisi Informasi Provinsi Kaltim </t>
  </si>
  <si>
    <t xml:space="preserve">Dokumentasi kegiatan bimtek PPID, , undangan , daftar hadir </t>
  </si>
  <si>
    <t>https://drive.google.com/drive/folders/1B5zPjswEWw_OIGpfz2QsXwC482jS-IOs?usp=sharing</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</si>
  <si>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</si>
  <si>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 xml:space="preserve">  </t>
  </si>
  <si>
    <t>Screenshoot SP4N Lapor</t>
  </si>
  <si>
    <t>terdapat pelayanan SP4N Lapor, NTPD 112 terkait pengaduan masyarakat</t>
  </si>
  <si>
    <t>Hasil Screen shoot pelayanan SP4N Lapor dan NTPD 112</t>
  </si>
  <si>
    <t>Screen shoot Sp4n Lapor</t>
  </si>
  <si>
    <t>https://drive.google.com/file/d/1xOwP3WZHN2CLJZUKdxCBmTraIeHeYiQU/view?usp=sharing</t>
  </si>
  <si>
    <t>SK Span Lapor OPD</t>
  </si>
  <si>
    <t>https://docs.google.com/document/d/1RGTmJ3kdAkVOsC_FxJD-eqlJit2VyDVy/edit?usp=sharing&amp;ouid=105251271128776285715&amp;rtpof=true&amp;sd=true</t>
  </si>
  <si>
    <t>rekap pengaduan</t>
  </si>
  <si>
    <t>https://docs.google.com/spreadsheets/d/1qItEMC2yT-9HwJ5dx7Jtbilc1_Vr1_iS/edit?usp=sharing&amp;ouid=105251271128776285715&amp;rtpof=true&amp;sd=true</t>
  </si>
  <si>
    <t>Telah dilakukannya survey kepuasan masyarakat</t>
  </si>
  <si>
    <t>Data survey hasil Kepuasan Masyarakat</t>
  </si>
  <si>
    <t>https://drive.google.com/file/d/1Wj7o8LuilmslOsI04KhhxkZE4l75eq6k/view?usp=sharing</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</si>
  <si>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</si>
  <si>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Hasil survey dapat dilihat secara online</t>
  </si>
  <si>
    <t xml:space="preserve">Screen shoot hasil Nilai survey kepuasan masyarakat dari web Diskominfo </t>
  </si>
  <si>
    <t>https://docs.google.com/document/d/1x0yA91Exp7qzllrNW2bR9BLEGgctDMkd/edit?usp=sharing&amp;ouid=105251271128776285715&amp;rtpof=true&amp;sd=true</t>
  </si>
  <si>
    <t>Dilakukan tindaklanjut hasil survey sebagai bahan referensi dari masukan masyarakat ataupun dari Komisi Informasi Publik</t>
  </si>
  <si>
    <t xml:space="preserve"> Laporan tindak lanjut </t>
  </si>
  <si>
    <t>https://drive.google.com/file/d/1FoD0DxQrhIFItU-aGHryUPTD0yaDkdgY/view?usp=sharing</t>
  </si>
  <si>
    <t>Telah diterapkan teknologi informasi dalam memberikan pelayanan kepada masyarakat</t>
  </si>
  <si>
    <t>Layanan Informasi Sp4n Lapor</t>
  </si>
  <si>
    <t>https://drive.google.com/file/d/1c1CBMI44i7N1Iu_L9jW4WJv8MK0fENQd/view?usp=sharing</t>
  </si>
  <si>
    <t xml:space="preserve">Telah dilakukan upaya perbaikan dalam memberikan pelayanan kepada masyarakat </t>
  </si>
  <si>
    <t>agen perubahan sebanyak 3 orang</t>
  </si>
  <si>
    <t>SK AGEN PERUBAHAN TAHUN 2022</t>
  </si>
  <si>
    <t>https://drive.google.com/file/d/1xuzs1u0lReDfvciNKR4BNhMlkMkSZu_D/view?usp=sharing</t>
  </si>
  <si>
    <t>1. Penyiapan Konten Informasi yang Tepat dan Aktual                                                                                              2. Optimalisasi Layanan Panggilan Darurat Balikpapan                                                                              3. Seputar Balikpapan</t>
  </si>
  <si>
    <t xml:space="preserve">Screen shoot judul agen perubahan </t>
  </si>
  <si>
    <t>https://drive.google.com/drive/folders/1BjfsdWbnh5dwjF9wTuiYuCgGR6yvcFJ9?usp=sharing</t>
  </si>
  <si>
    <t>Telah diterapkan</t>
  </si>
  <si>
    <r>
      <rPr>
        <rFont val="Calibri"/>
        <color theme="1"/>
        <sz val="11.0"/>
      </rPr>
      <t>Renstra Diskominfo 2017 - 2021 dan Renstra Diskominfo 2021-2026, RENJA RB OPD 2022</t>
    </r>
    <r>
      <rPr>
        <rFont val="Calibri"/>
        <color rgb="FFFF0000"/>
        <sz val="11.0"/>
      </rPr>
      <t>,</t>
    </r>
    <r>
      <rPr>
        <rFont val="Calibri"/>
        <color theme="1"/>
        <sz val="11.0"/>
      </rPr>
      <t xml:space="preserve"> PK Kepala Diskominfo 2021 dan 2022</t>
    </r>
  </si>
  <si>
    <t>https://drive.google.com/drive/folders/1BZ_KNfFtB-fuh85HCdZVMb-_oAXxJBhZ?usp=sharing</t>
  </si>
  <si>
    <t xml:space="preserve">Contoh poster budaya malu, Contoh poster disiplin kerja, contoh poster kode etik, perwali kota balikpapan nomor 25 Tahun 2020 dan surat edara Implementasi core value dan employe branding </t>
  </si>
  <si>
    <t>https://drive.google.com/drive/folders/1BMv03Rkt-emQ9yAyeLx0-DRUcWq-kbIV?usp=sharing</t>
  </si>
  <si>
    <t>Perwali nomor 10 tentang retribusi menara telekomunikasi</t>
  </si>
  <si>
    <t>https://drive.google.com/drive/folders/1BJ680cPvpKhnkNxTyj6kCvpH3S1knMzs?usp=sharing</t>
  </si>
  <si>
    <t xml:space="preserve">Sudah ada usulan perubahan organisasi sesuai dengan proses bisnis dengan mempertimbangkan kinerja utama yang dihasilkan. Namun perubahan organisasi dari hasil penyederhaan struktur organisasi masih dalam proses di bagian hukum dan Peta Proses Bisnis sedang dalam proses penyusunan pada level 0 sampai level 2 </t>
  </si>
  <si>
    <t>Peta Proses Bisnis</t>
  </si>
  <si>
    <t>https://drive.google.com/drive/folders/1CSrlBeczVubAxZsGt0tmNKSvuEswBi0e?usp=sharing</t>
  </si>
  <si>
    <t>Peta probis,persetujuan penyetaraan kab/prov, indentifikasi penyederhanaan struktur,BA identifikasi penyederhanaan struktur</t>
  </si>
  <si>
    <t>Tmplementasi SPBE telah terintegrasi sehingga pelayanan publik lebih mudah, cepat dan efisien</t>
  </si>
  <si>
    <t>Aplikasi pelayanan kelurahan, Datawarehouse Disdukcapil, IP Yankel - SIAK</t>
  </si>
  <si>
    <t>https://drive.google.com/drive/folders/1CRbfVh5pU0SEyFaRXyiP88aaiu1IPQzn?usp=sharing</t>
  </si>
  <si>
    <t>Aplikasi e-office, aplikasi SIMPEG, e-office SIMPEG dan IP E Office - SIMPEG</t>
  </si>
  <si>
    <t>https://drive.google.com/drive/folders/1CNomtYPy7O7uVQMmH5LRg55Dp6ewTlhc?usp=sharing</t>
  </si>
  <si>
    <t xml:space="preserve">proses bisnis Transformasi digital  mampu memberikan nilai manfaat bagi unit kerja </t>
  </si>
  <si>
    <t>Transformasi digital bidang administrasi mampu memberikan nilai manfaat bagi unit kerja secara optimal</t>
  </si>
  <si>
    <t>Transformasi disgital bidang pelayanan publik telah mampu memberikan nilai manfaat bagi unit kerja secara optimal</t>
  </si>
  <si>
    <t>sesuai contoh</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</si>
  <si>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</si>
  <si>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</si>
  <si>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</si>
  <si>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https://drive.google.com/drive/folders/1E-JqUkG9AYymj4Vk7thFWN_ODcs4Jzo1?usp=sharing</t>
  </si>
  <si>
    <t>Laporan pemotongan pegawai pns tahun2020</t>
  </si>
  <si>
    <t>data pemotongan tunjangan kinerja PNS Tahun 2020</t>
  </si>
  <si>
    <t>https://docs.google.com/spreadsheets/d/1i8ViomGYhVmM4vFchCHHErKUf4UXnEap/edit?usp=sharing&amp;ouid=105251271128776285715&amp;rtpof=true&amp;sd=true</t>
  </si>
  <si>
    <t>Laporan pemotongan pegawai pns tahun2021</t>
  </si>
  <si>
    <t>Data pemotongan tunjangan kinerja PNS Tahun 2021</t>
  </si>
  <si>
    <t>https://docs.google.com/spreadsheets/d/1s3_LxnwCxfmNjhj7dZdh2qbsV8Nsm7nb/edit?usp=sharing&amp;ouid=105251271128776285715&amp;rtpof=true&amp;sd=true</t>
  </si>
  <si>
    <t>Jumlah pemotongan tidak dapat diakumulasikan dalam persentase</t>
  </si>
  <si>
    <t>DPA Diskominfo Tahun 2021</t>
  </si>
  <si>
    <t>https://drive.google.com/drive/folders/1C3m-b61RPggsXvDz7jJ85bmrsei0gd_a?usp=sharing</t>
  </si>
  <si>
    <t xml:space="preserve">Dari 5 program yang ada, 4 program mendapatkan capaian kinerja sebsar 100% dan lebih dari 100%, adapun program yang belum mencapai adalah program penunjang urusan pemerintah daerah dikarenakan program ini menggunakan indikator kinerja baru yang menyesuaikan dengan perubahan nomenklatur yang disesuaikan dengan Kepmendagri 050-0378 tahun 2020 </t>
  </si>
  <si>
    <r>
      <rPr>
        <rFont val="Calibri"/>
        <color theme="1"/>
        <sz val="11.0"/>
      </rPr>
      <t xml:space="preserve">Laporan Evaluasi RENJA TW 1 - 4, </t>
    </r>
    <r>
      <rPr>
        <rFont val="Calibri"/>
        <color theme="1"/>
        <sz val="11.0"/>
      </rPr>
      <t>Pengukuran Kinerja TW 1 - 4</t>
    </r>
  </si>
  <si>
    <r>
      <rPr>
        <rFont val="Calibri"/>
        <color theme="1"/>
        <sz val="11.0"/>
      </rPr>
      <t xml:space="preserve">Laporan Evaluasi RENJA TW 1 - 4, </t>
    </r>
    <r>
      <rPr>
        <rFont val="Calibri"/>
        <color theme="1"/>
        <sz val="11.0"/>
      </rPr>
      <t>Pengukuran Kinerja TW 1 - 4</t>
    </r>
  </si>
  <si>
    <t xml:space="preserve">2 Sasaran kinerja Diskominfo yang dapat mencapai 100% yakni Meningkatnya Kualitas
Pelayanan Informasi Publik dan Meningkatnya penyelenggaraan Sistem Pemerintah berbasis elektronik  (SPBE) atau e government dalam meningkatkan kualitas penyelenggaraan pemerintah terhadap masyarakat </t>
  </si>
  <si>
    <t>Perjanjian Kinerja 2021 - 2022, KLJIP Diskominfo Tahun 2021</t>
  </si>
  <si>
    <t>LKJIP Diskominfo 2021</t>
  </si>
  <si>
    <t>DPA Diskominfo Tahun 2021, Laporan Evaluasi Renja TW 1 - 4 Tahun 2021</t>
  </si>
  <si>
    <t>Diskominfo pada tahun 2021 melaksanakan refocusing namun tidak ada pengurangan anggaran melainkan penambahan anggaran pada beberapa sub kegiatan, lalu juga terdapat perubahan anggaran sehingga menjadi Rp. 14.152.763.981.</t>
  </si>
  <si>
    <t>DPPA Diskominfo Tahun 2021, Laporan Evaluasi Renja TW 1 - 4 Tahun 2021</t>
  </si>
  <si>
    <t xml:space="preserve">Diskominfo telah memanfaatkan aplikasi yang terintegrasi sebagai alat monitoring kinerja sehingga menghasilkan efektifitas dan efisiensi penganggaran </t>
  </si>
  <si>
    <t>Screenshoot Aplikasi esakip</t>
  </si>
  <si>
    <t>https://drive.google.com/drive/folders/1C68I3cI3Te2m54vJE53oi7Djswvy1uJQ?usp=sharing</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</si>
  <si>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</si>
  <si>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</si>
  <si>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</si>
  <si>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Seluruh capaian kinerja yang tertuang dalam perjanjian kinerja Diskominfo merupakan unsur dalam pemberian reward and punishment dan tertuang dalam Peraturan Wali Kota Balikpapan Nomor 4 Tahun 2020 tentang TKD</t>
  </si>
  <si>
    <t xml:space="preserve">Peraturan Wali Kota Balikpapan Nomor 4 Tahun 2020 terkait TKD </t>
  </si>
  <si>
    <t>https://drive.google.com/drive/folders/1C0t87qwu2kPuzzHMeaBt2kYjq257sGAV?usp=sharing</t>
  </si>
  <si>
    <t>Diskominfo telah memiliki peta strategis dan telah mengacu pada kinerja utama organisasi dan digunakan dalam penjabaran kinerja selurtuh pegawai</t>
  </si>
  <si>
    <t>Cascading kinerja Tahun 2017 - 2021 dan Tahun 2021 - 2026</t>
  </si>
  <si>
    <t>https://drive.google.com/drive/folders/1BvRITy1sA7-6eCNG_Z29S9EBFZJ2sZjX?usp=sharing</t>
  </si>
  <si>
    <t>Seluruh pejabat DISKOMINFO telah mengisi LHKPN</t>
  </si>
  <si>
    <t>Rekap pegawai yang menyampaikan LHKPN</t>
  </si>
  <si>
    <t>https://drive.google.com/drive/folders/1DAbl9ebtE3N0myXiBDif80hWHhCFLhtl</t>
  </si>
  <si>
    <t>Sebagian pegawai Diskominfo telah mengisi LHKSN</t>
  </si>
  <si>
    <t>Rekap Pegawai Yang menyampaikan LHKSN</t>
  </si>
  <si>
    <t>https://drive.google.com/drive/folders/1DAPqVwfTpGX8nfS3wuw8Bji46sJa1HIb</t>
  </si>
  <si>
    <r>
      <rPr>
        <rFont val="Calibri"/>
        <color theme="1"/>
        <sz val="11.0"/>
      </rPr>
      <t xml:space="preserve">Rekap pengaduan melalui SP4N Lapor dan Wa, </t>
    </r>
    <r>
      <rPr>
        <rFont val="Calibri"/>
        <color theme="1"/>
        <sz val="11.0"/>
      </rPr>
      <t>Jumlah aduan 210 aduan dari Sp4n lapor dan sitanggap</t>
    </r>
  </si>
  <si>
    <t>https://drive.google.com/drive/folders/1D94jW2Vc0bWZl-27gk_brTUEqpGyHHAF</t>
  </si>
  <si>
    <t>Bahwa pelayanan pengaduan masyarakat yang selama ini bernsama sitanggap telah diintegrasikan ke Sp4N Lapor utk mempermudah masyarakat mengakses kanal pengaduan</t>
  </si>
  <si>
    <t>SS SP4N Lapor</t>
  </si>
  <si>
    <t>https://drive.google.com/file/d/1Ui3QvxiQFDkDtldNJIKx5VhrGgyET2o5/view?usp=sharing</t>
  </si>
  <si>
    <t>Pada tahun 2021 diskominfo masih melayani terkait rekomendasi menara telekomunikasi yang teregister 461, dan yang dipermudah 459.</t>
  </si>
  <si>
    <t>Screen Shoot Aplikasi Menara Telekomunikasi</t>
  </si>
  <si>
    <t>https://drive.google.com/drive/folders/1D60FfXdXoQVVin8ZSD__7f09IQ3-UVqm?usp=sharing</t>
  </si>
  <si>
    <t>Pelayanan pengaduan masyarakat sudah dilaknakan melalui berbagai kanal, taitu melalui media sosial, Sp4N lapor dan whatsup si tanggap.</t>
  </si>
  <si>
    <t>Data laporan melalui kanal media sosial Sp4an dan sitanggap</t>
  </si>
  <si>
    <t>https://docs.google.com/spreadsheets/d/1wDGL9ywQjdP8KHSBNTaJHE8ahpnNr2ki/edit?usp=sharing&amp;ouid=105251271128776285715&amp;rtpof=true&amp;sd=true</t>
  </si>
  <si>
    <t>Tim RB Disdikbud Kota Balikpapan telah dibentuk berdasarkan SK Disdikbud Kota Balikpapan No 188.46/0361/Disdikbud tentang Tim RB Disdikbud Kota Balikpapan</t>
  </si>
  <si>
    <r>
      <rPr>
        <rFont val="Calibri"/>
        <color theme="1"/>
        <sz val="11.0"/>
      </rPr>
      <t>SK Tim Reformasi Birokrasi Disdikbud Kota Balikpapan</t>
    </r>
    <r>
      <rPr>
        <rFont val="Calibri"/>
        <color rgb="FF000000"/>
        <sz val="11.0"/>
      </rPr>
      <t xml:space="preserve">
</t>
    </r>
  </si>
  <si>
    <t>https://drive.google.com/drive/folders/1OY6ALdjM-8mvbNkYLcvMFCDn0tqad5Wd?usp=sharing</t>
  </si>
  <si>
    <t>Tugas Tim RB telah dilaksanakan, baik yang tertuang dalam Renja RB maupun belum disebabkan adanya dinamika kebijakan pimpinan daerah dan pusat, antara lain : Laporan Realisasi Penggunaan Dana BOP PAUD</t>
  </si>
  <si>
    <t xml:space="preserve">- Dokumen Renja RB
- Rapat RB
</t>
  </si>
  <si>
    <t>Monitoring terhadap Renja RB dilakukan secara berkala dan hasilnya ditindaklanjuti guna perbaikan pelaksanaannya secara terus menerus.</t>
  </si>
  <si>
    <t>Monev Renja RB</t>
  </si>
  <si>
    <t>Renja RB Disdikbud di formalkan dalam Keputusan Kepala Dinas No 188.46/0362/Disdikbud Tanggal 22 April 2022</t>
  </si>
  <si>
    <t>Rencana Kerja pelaksanaan RB</t>
  </si>
  <si>
    <t>https://drive.google.com/drive/folders/1OYNYgna9OzJtpfkcnkIi0n2Dwx4-3qpR?usp=sharing</t>
  </si>
  <si>
    <t>Sosialisasi/internalisasi Road Map/rencana kerja RB unit kerja kepada anggota organisasi telah dilaksanakan pada tanggal 24 Mei 2022</t>
  </si>
  <si>
    <t>Rapat RB</t>
  </si>
  <si>
    <t>Rencana Kerja RB unit kerja telah diselaraskan dengan Road Map</t>
  </si>
  <si>
    <r>
      <rPr>
        <rFont val="Calibri"/>
        <color theme="1"/>
        <sz val="11.0"/>
      </rPr>
      <t>- Dokumen renja RB</t>
    </r>
    <r>
      <rPr>
        <rFont val="Calibri"/>
        <color theme="1"/>
        <sz val="11.0"/>
      </rPr>
      <t xml:space="preserve">
- SK Road Map RB no 188.45-205/2019</t>
    </r>
    <r>
      <rPr>
        <rFont val="Calibri"/>
        <color theme="1"/>
        <sz val="11.0"/>
      </rPr>
      <t xml:space="preserve">
</t>
    </r>
  </si>
  <si>
    <t>Pejabat struktural yang ditunjuk sebagai Asesor PMPRB adalah Sekretaris Dinas dan yang bersangkutan diberikan tanggung jawab untuk melakukan pendampingan serta pemantauan  dari tahap awal hingga akhir proses pelaksanaan RB</t>
  </si>
  <si>
    <r>
      <rPr>
        <rFont val="Calibri"/>
        <color theme="1"/>
        <sz val="11.0"/>
      </rPr>
      <t>SK Tim Reformasi Birokrasi, Pelatihan penguatan Asesor</t>
    </r>
    <r>
      <rPr>
        <rFont val="Calibri"/>
        <color rgb="FF000000"/>
        <sz val="11.0"/>
      </rPr>
      <t xml:space="preserve">
</t>
    </r>
  </si>
  <si>
    <t>https://drive.google.com/drive/folders/1OgxvxUgkrbhMOiHqFB073QeUN3N0W1Vr?usp=sharing</t>
  </si>
  <si>
    <t>telah tercapai konsensus dan seluruh kriteria telah dibahas</t>
  </si>
  <si>
    <t>Berita Acara</t>
  </si>
  <si>
    <t>RATL telah dikomunikasikan kepada tim RB Disdikbud tanggal 24 Mei 2022 dan di komunikasikan lebih lanjut melalui WA grup Disdikbud Kota Balikpapan</t>
  </si>
  <si>
    <r>
      <rPr>
        <rFont val="Calibri"/>
        <color rgb="FF000000"/>
        <sz val="11.0"/>
      </rPr>
      <t>- RATL</t>
    </r>
    <r>
      <rPr>
        <rFont val="Calibri"/>
        <color rgb="FF000000"/>
        <sz val="11.0"/>
      </rPr>
      <t xml:space="preserve">
- Rapat RB</t>
    </r>
  </si>
  <si>
    <t>Monev terhadap Renja RB baru terlaksana untuk dua bulan ( April dan Mei 2022). Adapun monev  bulan selanjutnya on progress</t>
  </si>
  <si>
    <t>Pimpinan unit kerja terlibat secara aktif pada tahap pembentukan, pelaksanaan dan monev RB</t>
  </si>
  <si>
    <t>https://drive.google.com/drive/folders/1OmG8Kee2NfM4zmRRfVZg72YokFgGvzd4?usp=sharing</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</si>
  <si>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</si>
  <si>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</si>
  <si>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Agent of change ataupun role model pada Disdikbud ditetapkan dalam Keputusan Kadis No 188.46/0365/Disdikbud</t>
  </si>
  <si>
    <t>Telah dilakukan identifikasi, analisis dan pemetaan terhadap sebagian kebijakan yang tidak harmonis/sinkron/bersifat menghambat</t>
  </si>
  <si>
    <t>Daftar Identifikasi Kebijakan di OPD  yang dilakukan revisi</t>
  </si>
  <si>
    <t>https://drive.google.com/drive/folders/1Onp4Xb5Z-ILy-KZ5Q1U80RKBqlsAosXC?usp=sharing</t>
  </si>
  <si>
    <t>Upaya revisi atas kebijakan yang tidak harmonis/tidak sinkron/bersifat menghambat telah dilakukan namun belum selesai</t>
  </si>
  <si>
    <t>Daftar Identifikasi Kebijakan di OPD  yang dilakukan revisi, Contoh kebijakan di revisi</t>
  </si>
  <si>
    <t>Evaluasi telah dilakukan dengan format penyelarasan Kepmendagri no 050/3708 tahun 2020 dalam penyusunan uraian tugas urusan pemerintah bidang Pendidikan dan Kebudayaan tanggal 22 Februari 2021</t>
  </si>
  <si>
    <t>Perwal uraian tugas OPD dan Rapat urtusi, BA No 005/0567/Disdikbud</t>
  </si>
  <si>
    <t>https://drive.google.com/drive/folders/1C-VMT_6o4CANnOk1Cm-4Yb81Ul2yqBg_?usp=sharing</t>
  </si>
  <si>
    <t>Evaluasi telah dilakukan</t>
  </si>
  <si>
    <t xml:space="preserve">Hasil evaluasi telah ditindaklanjuti dengan perubahan atas struktur organisasi, uraian tugas dan fungsi Dinas Pendidikan dan Kebudayaan Kota Balikpapan pada Perwal Nomor 53 Tahun 2016 setelah mendapat persetujuan penyederhanaan struktur organisasi dan penyetaraan jabatan dari Kementerian Pendayagunaan Aparatur Negara dan Reformasi Birokrasi. Namun saat ini Perwal tersebut masih diproses di Bagian Hukum Sekretariat Daerah Kota Balikpapan. </t>
  </si>
  <si>
    <t>Perwal No 53 tahun 2016 tentang susunan organisasi, tugas dan fungsi Disdikbud, BA pelaksanaan identifikasi penyederhanaan struktur organisasi pemerintah kota Balikpapan, Hasil Identifikasi penyederhanaan struktur</t>
  </si>
  <si>
    <t>https://drive.google.com/drive/folders/1MeIrdKkgwUw-ZY5tiqZji-CX6yXPx6dx?usp=sharing</t>
  </si>
  <si>
    <t xml:space="preserve">Pejabat Struktural/ eselon IV dilingkungan Dinas Pendidikan dan Kebudayaan Kota Balikpapan telah disetarakan menjadi jabatan fungsional sesuai dengan rekomendasi dari Kementerian Pendayagunaan Aparatur Negara dan Reformasi Birokrasi pada tanggal 31 Desember 2021. </t>
  </si>
  <si>
    <t>BA pelaksanaan identifikasi penyederhanaan struktur organisasi pemerintah Kota Balikpapan, Hasil identifikasi penyederhanaan struktur organisasi, surat rekom penyetaraan jabatan, SK Pelantikan 31 Desember 2021</t>
  </si>
  <si>
    <t>seluruh peta proses bisnis telah disusun sesuai pedoman</t>
  </si>
  <si>
    <t>https://drive.google.com/drive/folders/1Nf5LcgLcvRsEdGk1a6njT5n-nGg3Y6w2?usp=sharing</t>
  </si>
  <si>
    <t>seluruh peta proses bisnis telah sesuai dengan tugas dan fungsi</t>
  </si>
  <si>
    <r>
      <rPr>
        <rFont val="Calibri"/>
        <color theme="1"/>
        <sz val="11.0"/>
      </rPr>
      <t xml:space="preserve">- Peta Proses Bisnis </t>
    </r>
    <r>
      <rPr>
        <rFont val="Calibri"/>
        <color theme="1"/>
        <sz val="11.0"/>
      </rPr>
      <t xml:space="preserve">
- Perwal uraian tugas
</t>
    </r>
  </si>
  <si>
    <t>peta proses bisnis telah sesuai</t>
  </si>
  <si>
    <r>
      <rPr>
        <rFont val="Calibri"/>
        <color theme="1"/>
        <sz val="11.0"/>
      </rPr>
      <t>- Peta Proses Bisnis</t>
    </r>
    <r>
      <rPr>
        <rFont val="Calibri"/>
        <color theme="1"/>
        <sz val="11.0"/>
      </rPr>
      <t xml:space="preserve">
- Renstra 2016-2021
- Renstra 2022-2026</t>
    </r>
    <r>
      <rPr>
        <rFont val="Calibri"/>
        <color theme="1"/>
        <sz val="11.0"/>
        <u/>
      </rPr>
      <t xml:space="preserve">
</t>
    </r>
    <r>
      <rPr>
        <rFont val="Calibri"/>
        <color theme="1"/>
        <sz val="11.0"/>
      </rPr>
      <t xml:space="preserve">- Renja 2021
- Renja 2022
</t>
    </r>
  </si>
  <si>
    <t>peta proses bisnis telah disusun</t>
  </si>
  <si>
    <r>
      <rPr>
        <rFont val="Calibri"/>
        <color theme="1"/>
        <sz val="11.0"/>
      </rPr>
      <t>- Peta Proses Bisnis</t>
    </r>
    <r>
      <rPr>
        <rFont val="Calibri"/>
        <color theme="1"/>
        <sz val="11.0"/>
      </rPr>
      <t xml:space="preserve">
- Perjanjian Kinerja 2021
- Perjanjian Kinerja 2022
</t>
    </r>
  </si>
  <si>
    <r>
      <rPr>
        <rFont val="Calibri"/>
        <color theme="1"/>
        <sz val="11.0"/>
      </rPr>
      <t>- Peta Proses Bisnis</t>
    </r>
    <r>
      <rPr>
        <rFont val="Calibri"/>
        <color theme="1"/>
        <sz val="11.0"/>
      </rPr>
      <t xml:space="preserve">
- SOP 
</t>
    </r>
  </si>
  <si>
    <r>
      <rPr>
        <rFont val="Calibri"/>
        <color theme="1"/>
        <sz val="11.0"/>
      </rPr>
      <t>- Peta Proses Bisnis</t>
    </r>
    <r>
      <rPr>
        <rFont val="Calibri"/>
        <color theme="1"/>
        <sz val="11.0"/>
      </rPr>
      <t xml:space="preserve">
- SOP
</t>
    </r>
  </si>
  <si>
    <t>SOP telah diterapkan</t>
  </si>
  <si>
    <r>
      <rPr>
        <rFont val="Calibri"/>
        <color theme="1"/>
        <sz val="11.0"/>
      </rPr>
      <t xml:space="preserve">SOP </t>
    </r>
    <r>
      <rPr>
        <rFont val="Calibri"/>
        <color theme="1"/>
        <sz val="11.0"/>
      </rPr>
      <t xml:space="preserve">
</t>
    </r>
  </si>
  <si>
    <r>
      <rPr>
        <rFont val="Calibri"/>
        <color theme="1"/>
        <sz val="11.0"/>
      </rPr>
      <t>- Peta Proses Bisnis</t>
    </r>
    <r>
      <rPr>
        <rFont val="Calibri"/>
        <color theme="1"/>
        <sz val="11.0"/>
      </rPr>
      <t xml:space="preserve">
- SOP
</t>
    </r>
  </si>
  <si>
    <t>evaluasi terhadap proses bisnis akan dilaksanakan tahun 2023</t>
  </si>
  <si>
    <t xml:space="preserve">SK PPID </t>
  </si>
  <si>
    <t>https://drive.google.com/drive/folders/1NNOqeQuoA2RvB-ZLOZpcegc0RShxxumk?usp=sharing</t>
  </si>
  <si>
    <t xml:space="preserve">Monev PPID </t>
  </si>
  <si>
    <t>telah dilakukan pemutakhiran data pada aplikasi Sinjab untuk pemenuhan kebutuhan pegawai pada OPD</t>
  </si>
  <si>
    <t xml:space="preserve">Surat usulan kebutuhan pegawai </t>
  </si>
  <si>
    <t>https://drive.google.com/drive/folders/1P2BFvAJ8ok3eseZ5iNVk_OGurMopRN29?usp=sharing</t>
  </si>
  <si>
    <t>Dokumen ANJAB dan ABK</t>
  </si>
  <si>
    <r>
      <rPr>
        <rFont val="Calibri"/>
        <color theme="1"/>
        <sz val="11.0"/>
      </rPr>
      <t xml:space="preserve">- Rekap usulan kebutuhan pengembangan kompetensi tahun 2021
</t>
    </r>
    <r>
      <rPr>
        <rFont val="Calibri"/>
        <color theme="1"/>
        <sz val="11.0"/>
      </rPr>
      <t xml:space="preserve">- analisis kesenjangan pegawai </t>
    </r>
  </si>
  <si>
    <t>https://drive.google.com/drive/folders/1P4EujdgMtOhQNFLKJHqrLMmzqayXgTSg?usp=sharing</t>
  </si>
  <si>
    <t>Rekap Dokumentasi/sertifikat bimtek</t>
  </si>
  <si>
    <t>- SK IKI
- Perjanjian Kinerja
- Rekap SKP</t>
  </si>
  <si>
    <t>https://drive.google.com/drive/folders/1P7Aq2POhyucYbdilrocaKPgBMPpUptzX?usp=sharing</t>
  </si>
  <si>
    <t>Terdapat penilaian kinerja individu yang terkait dengan kinerja organisasi</t>
  </si>
  <si>
    <t>Sebagian besar ukuran kinerja individu sesuai dengan indikator kinerja individu level diatasnya</t>
  </si>
  <si>
    <t>- SK IKI
- Perjanjian Kinerja
- cascading 2021</t>
  </si>
  <si>
    <r>
      <rPr>
        <rFont val="Calibri"/>
        <color theme="1"/>
        <sz val="11.0"/>
      </rPr>
      <t xml:space="preserve">- Pengukuran kinerja
</t>
    </r>
    <r>
      <rPr>
        <rFont val="Calibri"/>
        <color theme="1"/>
        <sz val="11.0"/>
      </rPr>
      <t>- Rekap SKP</t>
    </r>
  </si>
  <si>
    <t>Telah dilakukan monev atas pencapaian kinerja individu secara triwulan</t>
  </si>
  <si>
    <r>
      <rPr>
        <rFont val="Calibri"/>
        <color theme="1"/>
        <sz val="11.0"/>
      </rPr>
      <t xml:space="preserve">- Monev IKU/Kurkin
</t>
    </r>
    <r>
      <rPr>
        <rFont val="Calibri"/>
        <color theme="1"/>
        <sz val="11.0"/>
      </rPr>
      <t>- SS capaian kinerja di aplikasi esakip
- Rekap SKP</t>
    </r>
  </si>
  <si>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</si>
  <si>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hasil penilaian atas IKI eselon 3 -4 (yang disetarakan, telah dijadikan sebagai dasar untuk pemberian reward dan punishment</t>
  </si>
  <si>
    <t>- Perwal TKD
- SK Reward and Punishment</t>
  </si>
  <si>
    <t>Pegawai yang tidak disiplin (datang terlambat, pulang cepat, tidak masuk kerja tanpa izin) dikenakan sanksi berupa pemotongan TKD.</t>
  </si>
  <si>
    <t>Perwal Kode Etik No 25 Tahun 2020, SK Wali Kota Majelis Kode Etik 188.45/269/2021 ,SPK Naban 2021, rekap potongan absen, rekap daftar hadir</t>
  </si>
  <si>
    <t>https://drive.google.com/drive/folders/1PCK-k8PMS_W_hXWMVMBRju8Pbenktmvs?usp=sharing</t>
  </si>
  <si>
    <t>monev pelaksanaan aturan disiplin dilaksanakan sesuai dengan kondisi/kasus</t>
  </si>
  <si>
    <r>
      <rPr>
        <rFont val="Calibri"/>
        <color theme="1"/>
        <sz val="11.0"/>
      </rPr>
      <t xml:space="preserve">- Rekap daftar hadir </t>
    </r>
    <r>
      <rPr>
        <rFont val="Calibri"/>
        <color rgb="FFFF0000"/>
        <sz val="11.0"/>
      </rPr>
      <t xml:space="preserve">
</t>
    </r>
    <r>
      <rPr>
        <rFont val="Calibri"/>
        <color theme="1"/>
        <sz val="11.0"/>
      </rPr>
      <t xml:space="preserve">- Rekap potongan absen </t>
    </r>
  </si>
  <si>
    <t>Standar kompetensi Jabatan (SKJ) telah diimplementasikan sesuai dengan kebutuhan unit kerja.</t>
  </si>
  <si>
    <t>Keputusan Wali Kota Balikpapan Nomor 188.45-81/2021 tentang Standar Kompetensi Jabatan Pimpinan Tinggi</t>
  </si>
  <si>
    <t>https://drive.google.com/drive/folders/1PFS531LpDVPZcc3NRAbGsKPY_TLWD_rG?usp=sharing</t>
  </si>
  <si>
    <t>Dokumen analisis kesenjangan jabatan</t>
  </si>
  <si>
    <t>SS SIMPEG, SK Wali Kota Operator Simpeg, SK Wali Kota Tim Pelaksana PDM</t>
  </si>
  <si>
    <t>https://drive.google.com/drive/folders/1PVPE-jh3H-HcteDOhMiTxuArtVByWUIA?usp=sharing</t>
  </si>
  <si>
    <t>Kepala Dinas memimpin rapat penyusunan renstra mulai tahapan pembahasan rancangan renstra</t>
  </si>
  <si>
    <t>Rapat penyusunan renstra</t>
  </si>
  <si>
    <t>https://drive.google.com/drive/folders/1P_OKqlITmqQKHuYUnSaAIIF1DT0iMIe0?usp=sharing</t>
  </si>
  <si>
    <t xml:space="preserve">Penetapan kinerja berdasar pada indikator kinerja sasaran pada Renstra OPD </t>
  </si>
  <si>
    <t>Pemantauan pencapaian kinerja secara berkala setiap bulan pada seluruh kinerja</t>
  </si>
  <si>
    <t xml:space="preserve">- Laporan evaluasi renja TW 1 s.d 4 tahun 2021
- Laporan evaluasi renja TW 1 tahun 2022
</t>
  </si>
  <si>
    <t>Target kinerja jangka menengah telah diperjanjikan antara  Kepala OPD dan Wali Kota setiap tahun</t>
  </si>
  <si>
    <t>- Rencana Aksi tahun 2021 dan 2022
- Rencana Kerja 2022</t>
  </si>
  <si>
    <t>Target kinerja jangka menengah diformalkan dalam Perjanjian Kinerja tahunan antara Kepala OPD dan Wali Kota</t>
  </si>
  <si>
    <t>PK tahun 2021 dan 2022</t>
  </si>
  <si>
    <t>Pemantauan Rencana Aksi dilakukan setiap triwulan dan hasilnya ditindaklanjuti guna perbaikan secara terus menerus</t>
  </si>
  <si>
    <r>
      <rPr>
        <rFont val="Calibri"/>
        <color theme="1"/>
        <sz val="11.0"/>
      </rPr>
      <t xml:space="preserve">Rencana Aksi OPD Tahun 2021 dan 2022, </t>
    </r>
    <r>
      <rPr>
        <rFont val="Calibri"/>
        <color theme="1"/>
        <sz val="11.0"/>
      </rPr>
      <t>Pengukuran kinerja 2021</t>
    </r>
    <r>
      <rPr>
        <rFont val="Calibri"/>
        <color theme="1"/>
        <sz val="11.0"/>
      </rPr>
      <t>, Laporan evaluasi renja TW 1-4 Tahun 2021,  Laporan evaluasi renja TW 1 Tahun 2022</t>
    </r>
  </si>
  <si>
    <t>sosialisasi pengisian esakip</t>
  </si>
  <si>
    <t>https://drive.google.com/drive/folders/1NlARzDpUWGaOjJvTCkLiM3BYmv5INwq0?usp=sharing</t>
  </si>
  <si>
    <t>Pemantauan pencapaian kinerja secara berkala tiap triwulan</t>
  </si>
  <si>
    <t>- Laporan evaluasi renja TW 1 s.d 4 tahun 2021
- Laporan evaluasi renja TW 1 tahun 2022</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</si>
  <si>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</si>
  <si>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</si>
  <si>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kampanye public anti gratifikasi dilakukan setiap tahun melalui program masuk sekolah</t>
  </si>
  <si>
    <t>Banner/poster</t>
  </si>
  <si>
    <t>https://drive.google.com/drive/folders/1PcGm1tPJJ3JUhF16sdwxZeY3d-miwlt2?usp=sharing</t>
  </si>
  <si>
    <t xml:space="preserve">- SK gratifikasi
</t>
  </si>
  <si>
    <t>Identifikasi lingkungan pengendalian baru dilakukan sebatas program prioritas</t>
  </si>
  <si>
    <t>SK Tim MR 2021</t>
  </si>
  <si>
    <t>https://drive.google.com/drive/folders/1PdSbH0P8LPZLwEcmNg5YsAt7-iFuGDuz?usp=sharing</t>
  </si>
  <si>
    <t>Penilaian risiko unit kerja baru dilakukan sebatas program prioritas</t>
  </si>
  <si>
    <t>Risk Register dan RTP 2022</t>
  </si>
  <si>
    <t>Pengendalian untuk meminimalisir risiko baru dilakukan sebatas program prioritas</t>
  </si>
  <si>
    <t>Sistem Pengendalian Internal (SPI) telah diinformasikan dan dikomunikasikan kepada seluruh pihak terkait melalui rapat-rapat atau sosialisasi tentang sistem pengendalian internal</t>
  </si>
  <si>
    <t>RTP 2022</t>
  </si>
  <si>
    <t>Pemantauan Pengendalian Internal dilakukan per semester</t>
  </si>
  <si>
    <t>Hasil pengendalian internal setiap semester belum ditindak lanjuti</t>
  </si>
  <si>
    <t>Hasil penanganan pengaduan masyarakat telah ditindaklanjuti</t>
  </si>
  <si>
    <t>SS aduan masyarakat di Sitanggap dan SPAN LAPOR</t>
  </si>
  <si>
    <t>https://drive.google.com/drive/folders/1PhNye3FaRwCcZ0aMptkGUXZY7NH7j4aP?usp=sharing</t>
  </si>
  <si>
    <t>Telah dilakukan monitoring pengaduan masyarakat pada aplikasi Sitanggap</t>
  </si>
  <si>
    <t>Hasil evaluasi atas penanganan pengaduan masyarakat telah ditindaklanjuti</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</si>
  <si>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</si>
  <si>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</si>
  <si>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sosialisasi dilakukan melalui website</t>
  </si>
  <si>
    <t>Dokumentasi kegiatan sosialisasi whistle blowing</t>
  </si>
  <si>
    <t>https://drive.google.com/drive/folders/1Pm0Za_L5J586ZPszOCYxu8t1IvzP0rv0?usp=sharing</t>
  </si>
  <si>
    <t>Sosialisasi penanganan benturan kepentingan dilaksanakan sebatas internal Disdikbud</t>
  </si>
  <si>
    <t>SK Tim benturan kepentingan</t>
  </si>
  <si>
    <t>https://drive.google.com/drive/folders/1PmXonIzey0_bVOULUy4jXj4TINmlo6QJ?usp=sharing</t>
  </si>
  <si>
    <t>implementasi benturan kepentingan melalui penandatanganan pakta integritas setiap tahunnya dan reviu perilaku pegawai setiap bulan</t>
  </si>
  <si>
    <t>Laporan benturan kepentingan berdasar pelaporan reviu perilaku kinerja yang terkait dengan penanganan benturan kepentingan dilakukan setiap bulan. (note : SS rekap reviu perilaku aplikasi ekin)</t>
  </si>
  <si>
    <t xml:space="preserve">Laporan penanganan benturan kepentingan </t>
  </si>
  <si>
    <t>Seluruh hasil evaluasi atas penanganan benturan kepentingan telah ditindaklanjuti</t>
  </si>
  <si>
    <t>Laporan penanganan benturan kepentingan</t>
  </si>
  <si>
    <t>Dokumen pakta integritas</t>
  </si>
  <si>
    <t>https://drive.google.com/drive/folders/1Pr3popVd8Bk28th6JaOE88cwPIOtYs3V?usp=sharing</t>
  </si>
  <si>
    <t>Sesuai Kep.Disdikbud no 420/0286/Disdikbud tentang penetapan standar pelayanan dan maklumat pelayanan Dinas Pendidikan dan Kebudayaan terdapat 23 layanan</t>
  </si>
  <si>
    <t>SK Kebijakan standar pelayanan</t>
  </si>
  <si>
    <t>https://drive.google.com/drive/folders/1PsaP3TYoc0F62Z7hjhgWCcWzf8FSenHO?usp=sharing</t>
  </si>
  <si>
    <t>Standar pelayanan telah dimaklumatkan pada seluruh jenis pelayanan dan dipublikasikan pada website Disdikbud Balikpapan</t>
  </si>
  <si>
    <t>- SK Kebijakan standar pelayanan
- SS standar pelayanan minimal di website</t>
  </si>
  <si>
    <t>Reviu dan perbaikan dilakukan secara internal disesuaikan dengan kondisii OPD</t>
  </si>
  <si>
    <r>
      <rPr>
        <rFont val="Calibri"/>
        <color theme="1"/>
        <sz val="11.0"/>
      </rPr>
      <t xml:space="preserve">Hasil SKM, Undangan Rapat Reviu standar pelayanan, notulen dan dokumentasi. </t>
    </r>
    <r>
      <rPr>
        <rFont val="Calibri"/>
        <color theme="1"/>
        <sz val="11.0"/>
      </rPr>
      <t>(note: rapat dengan DPMPT membahas ijin operasional sekolah yang dihadiri Bu Triyuni dan Bu Emmy)</t>
    </r>
  </si>
  <si>
    <t>Pelatihan/Sosialisasi layanan prima direncanakan dilaksanakan tahun 2023 dengan menggunakan APBD maupun non APBD</t>
  </si>
  <si>
    <t>https://drive.google.com/drive/folders/1PvA18a32cmALyc0aRZKXlUhbzQ27G3Jd?usp=sharing</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</si>
  <si>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</si>
  <si>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Layanan yang sudah di akses secara online antara lain pengaduan masyarakat (SPAN Lapor), Siap PPDB sudah terhubung dengan ombudsman</t>
  </si>
  <si>
    <t>SS informasi pelayanan di website</t>
  </si>
  <si>
    <t>Pemberian penghargaan dan sanksi untuk kinerja individu belum sepenuhnya diatur, kondisi saat ini penghargaan dan sanksi diberikan kepada sekolah dengan penyerapan anggaran bosreg tertinggi dan terendah</t>
  </si>
  <si>
    <t>SK reward and punishment BOSREG, SK Pedoman Pemberian Penghargaan Pelayanan Publik</t>
  </si>
  <si>
    <t>Sistem pemberian kompensasi atas layanan yang tidak sesuai standar akan diatur lebih lanjut</t>
  </si>
  <si>
    <t xml:space="preserve"> SK Pedoman Pemberian Penghargaan Pelayanan Publik</t>
  </si>
  <si>
    <t>layanan sudah dilakukan secara terpadu dan memenuhi standar sarpras</t>
  </si>
  <si>
    <t>SS aplikasi layanan esakip, siperangko, SIRUP, Sipeka, Sitanggap, SIPD , rekap aplikasi internal Disdikbud</t>
  </si>
  <si>
    <t xml:space="preserve">Inovasi pelayanan belum mendapatkan pengakuan secara internasional/nasional </t>
  </si>
  <si>
    <t>Penyelenggaraan konsultasi dan pengaduan secara offline dan online tersedia petugas khusus yang melayani</t>
  </si>
  <si>
    <t>SS aplikasi sitanggap</t>
  </si>
  <si>
    <t>https://drive.google.com/drive/folders/1PxQTvabCZrCd838dIkfQ6HTdhauCrDTj?usp=sharing</t>
  </si>
  <si>
    <t>Pengaduan masyarakat secara offline/online telah ditindaklanjuti</t>
  </si>
  <si>
    <t>laporan aduan dan tindak lanjut</t>
  </si>
  <si>
    <t>Evaluasi tindak lanjut pengaduan dilakukan sesuai kebutuhan atau kondisi tiap kasus</t>
  </si>
  <si>
    <t>kepuasan masyarakat terhadap pelayanan baru dilakukan 1 kali dalam setahun</t>
  </si>
  <si>
    <t>hasil SKM</t>
  </si>
  <si>
    <t>https://drive.google.com/drive/folders/1Q1AJ2MUYdzbPvPZZmXGq3k88gdZEw3jt?usp=sharing</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</si>
  <si>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</si>
  <si>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hasil survey dapat di akses online</t>
  </si>
  <si>
    <t>Belum ada laporan hasil tindak lanjut SKM</t>
  </si>
  <si>
    <t>Terdapat pelayanan yang menggunakan teknologi informasi (PPDB online, KGB OK, Semar Mesem, Sip Serasi, Simada dll)</t>
  </si>
  <si>
    <t>SS layanan online</t>
  </si>
  <si>
    <t>https://drive.google.com/drive/folders/1Q2LMENlbQAjSeNN0zEnCjWdkPoiSljUN?usp=sharing</t>
  </si>
  <si>
    <t>Perbaikan terhadap sistem aplikasi dilakukan dalam rangka percepatan dan kemudahan pemberian layanan. contoh : Aplikasi SIMADA</t>
  </si>
  <si>
    <t>Telah dibuat SK Agen Perubahan</t>
  </si>
  <si>
    <t>https://drive.google.com/drive/folders/1Q6w978RElR37fadXWRh00UmsvRgjTyUV?usp=sharing</t>
  </si>
  <si>
    <t>SIP SERASI dan SIMPORE BANSOBAN telah terintegrasi dalam satu sistem</t>
  </si>
  <si>
    <t>Rekap aplikasi layanan Disdikbud</t>
  </si>
  <si>
    <t>Target capaian reformasi sudah ada di dokumen perencanaan unit kerja dan sebagian (diatas 80 %) sudah tercapai</t>
  </si>
  <si>
    <t>Renja RB</t>
  </si>
  <si>
    <t>https://drive.google.com/drive/folders/1Q7RzdEtGe7mrM93D2p52y6dULt0C5txd?usp=sharing</t>
  </si>
  <si>
    <t>Instansi telah membangun budaya kerja positif dan menerapkan nilai-nilai organisasi dalam pelaksanaan tugas sehari-hari</t>
  </si>
  <si>
    <t>- Perwal/SK kode etik
- SOP</t>
  </si>
  <si>
    <t>https://drive.google.com/drive/folders/1Q8iD8h_ESS_leoulYWl0_kNE14wkSUfQ?usp=sharing</t>
  </si>
  <si>
    <t>Sebagian kebijakan yang terbit telah memiliki peta keterkaitan dengan kebijakan lain</t>
  </si>
  <si>
    <t xml:space="preserve">Juknis PPDB, Juknis Bosda, inovasi </t>
  </si>
  <si>
    <t>https://drive.google.com/drive/folders/1QB6CoZ_FDTips1ZjlJKhnMvJbDxzFm56?usp=sharing</t>
  </si>
  <si>
    <t>Usulan perubahan organisasi telah dilakukan tahun 2021, namun peta proses bisnis masih dalam proses penyusunan</t>
  </si>
  <si>
    <t>Perwal uraian tugas OPD</t>
  </si>
  <si>
    <t>https://drive.google.com/drive/folders/1QBToYrMy0D3gOxug7NBzLsi_gM8DYXtF?usp=sharing</t>
  </si>
  <si>
    <t>Peta Proses Bisnis telah disusun dan mempengaruhi penyederhanaan sebagian kecil (kurang dari 50%) jabatan</t>
  </si>
  <si>
    <t>Peta proses bisnis</t>
  </si>
  <si>
    <t>https://drive.google.com/drive/folders/1QIgUfvGGu_SDgCxkOL9adHVLwFays2D1?usp=sharing</t>
  </si>
  <si>
    <t>SPBE pelaksanaan pelayanan publik yang lebih cepat dan efisien namun belum terintegrasi</t>
  </si>
  <si>
    <t>SS aplikasi, Rekap layanan disdikbud</t>
  </si>
  <si>
    <t>https://drive.google.com/drive/folders/1QIowM6PUT1u04g_w4Z_lLsZAh5awAY3W?usp=sharing</t>
  </si>
  <si>
    <t>Kriteria huruf b telah terpenuhi dan penerapan atau penggunaan dari manfaat/dampak dari transformasi digital pada bidang proses bisnis utama bagi unit kerja telah dilakukan validasi dan evaluasi serta ditindaklanjuti secara berkelanjutan</t>
  </si>
  <si>
    <t>Link pelayanan online (PPDB)</t>
  </si>
  <si>
    <t>https://drive.google.com/drive/folders/1QObswU7bvs9UVMdBjizb3-pMvznxta5i?usp=sharing</t>
  </si>
  <si>
    <t>Kriteria huruf b telah terpenuhi dan penerapan atau penggunaan dari manfaat/dampak dari transformasi digital pada bidang administrasi pemerintahan bagi unit kerja telah dilakukan validasi dan evaluasi serta ditindaklanjuti secara berkelanjutan</t>
  </si>
  <si>
    <t>simpeg, esakip, LPSE</t>
  </si>
  <si>
    <t>Kriteria huruf b telah terpenuhi dan penerapan atau penggunaan dari manfaat/dampak dari transformasi digital pada bidang pelayanan publik bagi unit kerja telah dilakukan validasi dan evaluasi serta ditindaklanjuti secara berkelanjutan</t>
  </si>
  <si>
    <t>Ukuran kinerja individu sebagaimana dituangkan dalam perjanjian kinerja baru sampai eselon II, III dan IV</t>
  </si>
  <si>
    <r>
      <rPr>
        <rFont val="Calibri"/>
        <color rgb="FF000000"/>
        <sz val="11.0"/>
      </rPr>
      <t xml:space="preserve">- Perjanjian kinerja 2021 dan 2022
</t>
    </r>
    <r>
      <rPr>
        <rFont val="Calibri"/>
        <color rgb="FF000000"/>
        <sz val="11.0"/>
      </rPr>
      <t>- Pengukuran kinerja</t>
    </r>
  </si>
  <si>
    <t>https://drive.google.com/drive/folders/1QQEE2mG4I8lLNyTcV_0j3jB8DxhGj3B_?usp=sharing</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</si>
  <si>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</si>
  <si>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</si>
  <si>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</si>
  <si>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Seluruh hasil assesment dijadikan dasar mutasi internal dan pengembangan kompetensi pegawai</t>
  </si>
  <si>
    <t>Bezzeting dan ABK</t>
  </si>
  <si>
    <t>https://drive.google.com/drive/folders/1QQIzZFmXMQrR3mf7wE2fQ5CekIcnT0v_?usp=sharing</t>
  </si>
  <si>
    <t>Pelanggaran disiplin yang dimaksudkan dalam hal ini adalah keterlambatan masuk kerja</t>
  </si>
  <si>
    <t>https://drive.google.com/drive/folders/1QYqGqvvzkc4xe-odFccjp9i5UjvFtaPP?usp=sharing</t>
  </si>
  <si>
    <t>Pemberian sanksi berupa pemotongan tunker</t>
  </si>
  <si>
    <t>pemotongan tunker januari 2021-juni 2021</t>
  </si>
  <si>
    <t>Jumlah program</t>
  </si>
  <si>
    <t>https://drive.google.com/drive/folders/1Qcf2Vq9UYpTVDy0xMQlLFCQNh8ejQZyv?usp=sharing</t>
  </si>
  <si>
    <t>Jumlah kegiatan</t>
  </si>
  <si>
    <t>Evaluasi Renja TW 1 s.d 4</t>
  </si>
  <si>
    <t>Jumlah sasaran kinerja</t>
  </si>
  <si>
    <t>LAKIP 2021</t>
  </si>
  <si>
    <t>Jumlah sasaran kinerja yang tercapai 100%</t>
  </si>
  <si>
    <t>Jumlah anggaran</t>
  </si>
  <si>
    <t>Jumlah anggaran yang di recofusing</t>
  </si>
  <si>
    <t>Aplikasi yang terintegrasi telah dimanfaatkan sebagai alat monitoring kinerja</t>
  </si>
  <si>
    <t>SS aplikasi esakip</t>
  </si>
  <si>
    <t>https://drive.google.com/drive/folders/1AQX_4ju_Q0eW3sgJZgNImjdAFoLp_o9F?usp=sharing</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</si>
  <si>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</si>
  <si>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</si>
  <si>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</si>
  <si>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Pemberian reward and punishment telah diatur dalam Keputusan Kadisdikbud</t>
  </si>
  <si>
    <t>- Perwal TKD
- SK reward and punishment</t>
  </si>
  <si>
    <t>https://drive.google.com/drive/folders/1Qe3Yqnevx-KL7P_fUk_o4y_fwMkCYHrY?usp=sharing</t>
  </si>
  <si>
    <t>https://drive.google.com/drive/folders/1Qymmzz9Ww1k5id0M3AJxfEf5a9kA-IR8?usp=sharing</t>
  </si>
  <si>
    <t>Seluruh pegawai (unsur jabatan struktural/jabatan fungsional/staf yang wajib menyampaikan pelaporan harta kekayaan sebagaimana peraturan perundang-undangan yang berlaku) telah menyampaikan laporannya</t>
  </si>
  <si>
    <t>Rekap LHKPN</t>
  </si>
  <si>
    <t>https://drive.google.com/drive/folders/1R2QiI4NdmjMk4uzzk0b-toU-7xoSm483?usp=sharing</t>
  </si>
  <si>
    <t>Rekap LHKSN</t>
  </si>
  <si>
    <t>https://drive.google.com/drive/folders/1RDxJ5cz4jQOfrV2lrlOClstG8wV_XfEW?usp=sharing</t>
  </si>
  <si>
    <t>Pengaduan masyarakat melalui email/sosial media</t>
  </si>
  <si>
    <t>SS aduan masyarakat di media sosial</t>
  </si>
  <si>
    <t>https://drive.google.com/drive/folders/1RH-m-cdeBjTi3qZBlpHFov5vNSD9iaMC?usp=sharing</t>
  </si>
  <si>
    <t>Dinas Pendidikan dan Kebudayaan memiliki aplikasi pelayanan yang telah dipermudah</t>
  </si>
  <si>
    <t>https://drive.google.com/drive/folders/1RSOZ305b78TT_aF7UxA6H-gEm3xI_BIZ?usp=sharing</t>
  </si>
  <si>
    <t>Layanan aduan telah direspon melalui email/sosial media dan SPAN LAPOR</t>
  </si>
  <si>
    <t>SS aduan masyarakat di media sosial, SPAN LAPOR</t>
  </si>
  <si>
    <t>https://drive.google.com/drive/folders/1RUMCLuuUKKpfTdDtJdhUs6Y3WulW7xKZ?usp=sharing</t>
  </si>
  <si>
    <t>Tim Reformasi Birokrasi BPBD Kota Balikpapan telah dibentuk dengan Nomor 814.1/045/BPBD tentang Tim Reformasi Birokrasi BPBD Kota Balikpapan tanggal 13 Mei 2022. SK tersebut merupakan SK pertama dari BPBD Kota Balikpapan terkait SK Tim Reformasi Birokrasi BPBD Kota Balikpapan, SK tersebut ditandatangani oleh Kepala Pelaksana BPBD Kota Balikpapan.</t>
  </si>
  <si>
    <t>SK Tim Reformasi Birokrasi BPBD Kota Balikpapan</t>
  </si>
  <si>
    <r>
      <rPr>
        <rFont val="Calibri, sans-serif"/>
        <color theme="1"/>
        <sz val="11.0"/>
      </rPr>
      <t xml:space="preserve">SK Tim Reformasi Birokrasi Pemerintah OPD/ Format terlampir pada link </t>
    </r>
    <r>
      <rPr>
        <rFont val="Calibri, sans-serif"/>
        <color theme="1"/>
        <sz val="11.0"/>
      </rPr>
      <t>https://drive.google.com/drive/folders/14VxsaSjwYfaZ0clXNEVHwJhlvTzgUBME?usp=sharing</t>
    </r>
  </si>
  <si>
    <t>Tim Reformasi Birokrasi BPBD Kota Balikpapan baru merencanakan Reformasi Birokrasi dalam rencana kerja Reformasi Birokrasi BPBD Kota Balikpapan. Seluruh tugas telah dilaksanakan oleh Tim Reformasi Birokrasi BPBD Kota Balikpapan sesuai dengan rencana kerja yang telah ditetapkan dengan SK 814.1/047/BPBD</t>
  </si>
  <si>
    <t>Dokumen Rencana Kerja Pelaksanaan RB OPD, Undangan Rapat, Notulen Rapat, Dokumentasi Kegiatan</t>
  </si>
  <si>
    <t>Dokumen Rencana Kerja Pelaksanaan Reformasi Birokrasi Pemerintah BPBD pada link https://drive.google.com/drive/folders/14VxsaSjwYfaZ0clXNEVHwJhlvTzgUBME?usp=sharing</t>
  </si>
  <si>
    <t>Tahun 2022 merupakan tahun awal dari pelaksanaan rencana kerja tim reformasi birokrasi, sehingga rencana kerja belum dimonitoring dan di evaluasi.</t>
  </si>
  <si>
    <t>Tidak Ada</t>
  </si>
  <si>
    <t>https://drive.google.com/drive/folders/14VxsaSjwYfaZ0clXNEVHwJhlvTzgUBME?usp=sharing</t>
  </si>
  <si>
    <t>Rencana Kerja Reformasi Birokrasi telah disusun dan diformalkan berdasarkan SK Road Map RB No. 188.45-205/2019 tentang Road Map Reformasi Birokrasi Pemerintah Kota Balikpapan Tahun 2016-2021</t>
  </si>
  <si>
    <t>Dokumen Rencana Kerja Pelaksanaan RB OPD, Undangan Rapat</t>
  </si>
  <si>
    <t>Dokumen Rencana Kerja Pelaksanaan Reformasi Birokrasi Pemerintah BPBD pada link https://drive.google.com/drive/folders/14NTJccZUQz6HQuJTGHvdixiUH2zc0FOG?usp=sharing</t>
  </si>
  <si>
    <t>Rencana Kerja Reformasi Birokrasi telah disusun dan diformalkan berdasarkan SK Road Map RB No. 188.45-205/2019 tentang Road Map Reformasi Birokrasi Pemerintah Kota Balikpapan Tahun 2016-2021, sedangkan untuk Road Map Tahun 2022 masih dalam tahap Penyusunan.</t>
  </si>
  <si>
    <t>Undangan/ Notulen/ Daftar Hadir/ Laporan Kegiatan/ Dokumentasi Kegiatan</t>
  </si>
  <si>
    <t>Dokumen dapat diunduh pada link https://drive.google.com/drive/folders/14NTJccZUQz6HQuJTGHvdixiUH2zc0FOG?usp=sharing</t>
  </si>
  <si>
    <t>Dokumen Rencana Kerja Pelaksanaan RB OPD, SK Road Map Reformasi Birokrasi Pemerintah Kota Balikpapan</t>
  </si>
  <si>
    <t>Dokumen Rencana Kerja Pelaksanaan RB OPD, SK Road Map Reformasi Birokrasi Pemerintah Kota Balikpapan dapat diunduh pada link https://drive.google.com/drive/folders/14NTJccZUQz6HQuJTGHvdixiUH2zc0FOG?usp=sharing</t>
  </si>
  <si>
    <t>Sampai dengan tahun 2021 Roadmap Reformasi Birokrasi Kota Balikpapan tahun 2016-2021 telah disosialisasikan antara lain kepada perangkat daerah yang ditetapkan sebagai perangkat daerah zona integritas dan kepada sepuluh perangkat daerah yang ditunjuk sebagai sampel pelaksanaan PMPRB, sedangkan untuk Road Map Tahun 2022 masih dalam tahap Penyusunan.</t>
  </si>
  <si>
    <t>SK Tim Reformasi Birokrasi OPD, Pelatihan Penguatan Asesor (Undangan,Notulen, Daftar Hadir, Dokumentasi)</t>
  </si>
  <si>
    <t>SK Tim Reformasi Birokrasi OPD, Pelatihan Penguatan Asesor (Undangan,Notulen, Daftar Hadir, Dokumentasi) Dapat diunduh pada link https://drive.google.com/drive/folders/14MEtw4M7JeCPX8I-2cYQjOrjCGtrLr-X?usp=sharing</t>
  </si>
  <si>
    <t>Konsensus para assesor di lingkungan pemerintah Kota Balikpapan terhadap hasil PMPRB BPBD Kota Balikpapandinyatakan dalam Berita Acara.</t>
  </si>
  <si>
    <t>Berita Acara Hasil PMPRB OPD</t>
  </si>
  <si>
    <r>
      <rPr>
        <rFont val="Calibri, sans-serif"/>
        <color theme="1"/>
        <sz val="11.0"/>
      </rPr>
      <t xml:space="preserve">Berita Acara Hasil PMPRB OPD (Format dapat diunduh pada link </t>
    </r>
    <r>
      <rPr>
        <rFont val="Calibri, sans-serif"/>
        <color theme="1"/>
        <sz val="11.0"/>
      </rPr>
      <t>https://drive.google.com/drive/folders/14MEtw4M7JeCPX8I-2cYQjOrjCGtrLr-X?usp=sharing</t>
    </r>
  </si>
  <si>
    <t>Pelaksanaan PMPRB dilaksanakan pada lingkup BPBD Kota Balikpapan (berdasarkan SK Kepala Pelaksana BPBD Kota Balikpapan nomor 188.14/045/BPBD tentang Tim Reformasi Birokrasi BPBD Kota Balikpapan).</t>
  </si>
  <si>
    <t>SK Rencana Kerja, Undangan/ Notulen/Dokumentasi Rapat</t>
  </si>
  <si>
    <r>
      <rPr>
        <rFont val="Calibri, sans-serif"/>
        <color theme="1"/>
        <sz val="11.0"/>
      </rPr>
      <t xml:space="preserve">Rencana aksi tindak lanjut (RATL) Pelaksanaan RB OPD Rapat RB (Undangan/Notulen/Daftar Hadir/Laporan Kegiatan/Berita Acara/Dokumentasi Kegiatan (Format dapat diunduh pada link </t>
    </r>
    <r>
      <rPr>
        <rFont val="Calibri, sans-serif"/>
        <color theme="1"/>
        <sz val="11.0"/>
      </rPr>
      <t>https://drive.google.com/drive/folders/14MEtw4M7JeCPX8I-2cYQjOrjCGtrLr-X?usp=sharing</t>
    </r>
  </si>
  <si>
    <t>Tahun 2022 merupakan tahun awal dari pelaksanaan rencana kerja tim reformasi birokrasi. Sehingga rencana kerja belum dimonitoring dan di evaluasi.</t>
  </si>
  <si>
    <t>https://drive.google.com/drive/folders/14MEtw4M7JeCPX8I-2cYQjOrjCGtrLr-X?usp=sharing</t>
  </si>
  <si>
    <t>Untuk pelaksanaan PMPRB di Lingkungan BPBD Kota Balikpapan, assesor adalah Sekretaris BPBD Kota Balikpapan.</t>
  </si>
  <si>
    <t>Undangan/ Notulen/ / Dokumentasi Rapat pelaksanaan RB OPD</t>
  </si>
  <si>
    <t>Dokumen dapat diunduh pada link https://drive.google.com/drive/folders/14LsB4nLw7zXGAkynP3hy535EqSSwLfEQ?usp=sharing</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</si>
  <si>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</si>
  <si>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</si>
  <si>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Sampai dengan tahun 2022 di lingkungan Pemerintah Kota Balikpapan terdapat 102 orang Agen Perubahan dan di tetapkan berdasarkan Keputusan Wali Kota Balikpapan Nomor 188.45-227/2022 tentang Role Model dan Agen Perubahan Pemerintah Kota Balikpapan.</t>
  </si>
  <si>
    <t>SK Agen Perubahan OPD</t>
  </si>
  <si>
    <t>Belum Ada Daftar Identifikasi Kebijakan di OPD yang dilakukan revisi</t>
  </si>
  <si>
    <t>https://drive.google.com/drive/folders/14ZIMAOppbk4RhEtrTBXwoqq2ZaWL2qWb?usp=sharing</t>
  </si>
  <si>
    <t>Upaya revisi atas kebijakan yang tidak harmonis/tidak singkron/bersifat menghambat telah dilakukan, namun belum selesai</t>
  </si>
  <si>
    <t>Peraturan Menteri Dalam Negeri Nomor 46 tahun 2008 tentang Pedoman Organisasi dan Tata Kerja BPBD, Perka BNPB Nomor 3 tentang Pedoman Pembentukan BPBD, Perka BNPB Nomor 4 tentang Pedoman Penyusunan Rencana Penanggulangan Bencana, Perwali No.37 Tahun 2013 tentang Uraian Tugas dan Fungsi BPBD</t>
  </si>
  <si>
    <r>
      <rPr>
        <rFont val="Calibri, sans-serif"/>
        <color theme="1"/>
        <sz val="11.0"/>
      </rPr>
      <t xml:space="preserve">Perwal Uraian Tugas OPD/ Draf Perwal Uraian Tugas OPD, Rapat Urtusi (Undangan/Notulen/Daftar Hadir/Laporan Kegiatan/Berita Acara/Dokumentasi Kegiatan) Dapat diunduh pada link </t>
    </r>
    <r>
      <rPr>
        <rFont val="Calibri, sans-serif"/>
        <color theme="1"/>
        <sz val="11.0"/>
      </rPr>
      <t>https://drive.google.com/drive/folders/14c1tr4RAoFGycLv9mGAdV9IYJasDCbBJ?usp=sharing</t>
    </r>
  </si>
  <si>
    <t>Perwal Uraian Tugas OPD/ Draf Perwal Uraian Tugas OPD, Rapat Urtusi (Undangan/Notulen/Daftar Hadir/Laporan Kegiatan/Berita Acara/Dokumentasi Kegiatan) Dapat diunduh pada link https://drive.google.com/drive/folders/14c1tr4RAoFGycLv9mGAdV9IYJasDCbBJ?usp=sharing</t>
  </si>
  <si>
    <t>Hasil evaluasi telah ditindaklanjuti dengan perubahan atas struktur organisasi, uraian tugas dan fungsi BPBD Kota Balikpapan pada Perwali No.37 Tahun 2013 tentang Uraian Tugas dan Fungsi BPBD setelah mendapat persetujuan penyederhanaan struktur organisasi dan penyetaraan jabatan dari Kementerian Pendayagunaan Aparatur Negara dan Reformasi Birokrasi. Namun saat ini Perwal tersebut masih diproses di Bagian Hukum Sekretariat Daerah Kota Balikpapan.</t>
  </si>
  <si>
    <t>Berita Acara Pelaksanaan Identifikasi Penyederhanaan Struktur Organisasi Pemerintah Kota Balikpapan, Hasil Identifikasi Penyederhanaan Struktur Organisasi Perangkat Daerah/Surat Rekom Penyetaraan Jabatan/SK Pelantikan 31 Desember 2021</t>
  </si>
  <si>
    <t>Perwal Uraian Tugas OPD/ Draf Perwal Uraian Tugas OPD, Berita Acara Pelaksanaan Identifikasi Penyederhanaan Struktur Organisasi Pemerintah Kota Balikapapan, Hasil Identifikasi Penyederhanaan Struktur Organisasi Perangkat Daerah dapat diunduh pada link https://drive.google.com/drive/folders/14adluynd-W9aQ3UuMGkh87PHP0vEuqsN?usp=sharing</t>
  </si>
  <si>
    <t>Pejabat Struktural/ eselon IV dilingkungan BPBD Kota Balikpapan telah disetarakan menjadi jabatan fungsional sesuai dengan rekomendasi dari Kementerian Pendayagunaan Aparatur Negara dan Reformasi Birokrasi pada tanggal 31 Desember 2021.</t>
  </si>
  <si>
    <t>Berita Acara Pelaksanaan Identifikasi Penyederhanaan Struktur Organisasi Pemerintah Kota Balikpapan, Hasil Identifikasi Penyederhanaan Struktur Organisasi Perangkat Daerah, Surat Rekom Penyetaraan Jabatan, SK Pelantikan 31 Desember 2021 (Dapat diunduh pada link https://drive.google.com/drive/folders/14adluynd-W9aQ3UuMGkh87PHP0vEuqsN?usp=sharing</t>
  </si>
  <si>
    <t>Penyusunan peta proses bisnis BPBD telah disusun sesuai dengan Peraturan Menteri PANRB Nomor 19 tahun 2018 tentang Penyusunan Peta Proses Bisnis intansi Pemerintah. Namun peta proses bisnis tersebut masih mengacu pada RPJMD Kota Balikpapan tahun 2016-2021 dan belum disesuaikan dengan RPJMD Kota Balikpapan 2021-2026. Hal tersebut karena Peta Proses Bisnis yang sesuai RPJMD Kota Balikpapan 2021-2026 sedang dalam proses penyusunan pada level 0 sampai level 2</t>
  </si>
  <si>
    <t>Peta Proses Bisnis BPBD</t>
  </si>
  <si>
    <r>
      <rPr>
        <rFont val="Calibri, sans-serif"/>
        <color theme="1"/>
        <sz val="11.0"/>
      </rPr>
      <t xml:space="preserve">Dokumen dapat diunduh pada link </t>
    </r>
    <r>
      <rPr>
        <rFont val="Calibri, sans-serif"/>
        <color theme="1"/>
        <sz val="11.0"/>
      </rPr>
      <t>https://drive.google.com/drive/folders/14EXVPDziI-Au4yypeV-kq5AJrK1MKU9U?usp=sharing</t>
    </r>
  </si>
  <si>
    <t>Penyusunan peta proses bisnis disusun sesuai dengan tugas dan fungsi BPBD Kota Balikpapan. Namun peta proses bisnis tersebut masih mengacu pada RPJMD Kota Balikpapan tahun 2016-2021 serta masih mengacu pada Peraturan Wali Kota Balikpapan No.37 Tahun 2013 tentang Uraian Tugas dan Fungsi BPBD dan belum disesuaikan dengan RPJMD Kota Balikpapan 2021-2026 juga SOTK hasil penyederhaan struktur organisasi. Hal tersebut karena Peta Proses Bisnis yang sesuai RPJMD Kota Balikpapan 2021-2026 sedang dalam proses penyusunan pada level 0 sampai level 2</t>
  </si>
  <si>
    <t>Peta Proses Bisnis BPBD, Perwali No.37 Tahun 2013 tentang Uraian Tugas dan Fungsi BPBD</t>
  </si>
  <si>
    <t>Dokumen dapat diunduh pada link https://drive.google.com/drive/folders/14EXVPDziI-Au4yypeV-kq5AJrK1MKU9U?usp=sharing</t>
  </si>
  <si>
    <t>Tahun 2021 penyusunan peta proses bisnis telah disusun sesuai dengan RENSTRA 2021-2026 dan RENJA 2021 BPBD Kota Balikpapan. Namun untuk tahun 2022 peta proses bisnis BPBD masih dilakukan penyusunan setelah peta proses bisnis level 0 dan level 2 disusun</t>
  </si>
  <si>
    <t>Peta Proses Bisnis BPBD, Renstra BPBD 2021-2026</t>
  </si>
  <si>
    <t>Setiap jenjang organisasi dilingkungan BPBD Kota Balikpapan telah memiliki peta proses bisnis yang selaras dengan kinerja</t>
  </si>
  <si>
    <t>Peta Proses Bisnis BPBD, PK BPBD</t>
  </si>
  <si>
    <t>Peta Proses Bisnis yang sesuai RPJMD Kota Balikpapan 2021-2026 sedang dalam proses penyusunan pada level 0 sampai level 2</t>
  </si>
  <si>
    <t>Peta Proses Bisnis BPBD, SOP BPBD</t>
  </si>
  <si>
    <t>SOP BPBD</t>
  </si>
  <si>
    <t>SK PPID BPBD</t>
  </si>
  <si>
    <t>SK PPID BPBD dapat diunduh pada link https://drive.google.com/drive/folders/14FeD2hkRhX-dkgGDAPI0W8bMELftvMcI?usp=sharing</t>
  </si>
  <si>
    <t>Hasil Monev PPID</t>
  </si>
  <si>
    <r>
      <rPr>
        <rFont val="Calibri, sans-serif"/>
        <color theme="1"/>
        <sz val="11.0"/>
      </rPr>
      <t xml:space="preserve">Hasil Monev PPID OPD (Dapat berkoordinasi dengan Ibu Meta Diskominfo CP. 085247938800) </t>
    </r>
    <r>
      <rPr>
        <rFont val="Calibri, sans-serif"/>
        <color theme="1"/>
        <sz val="11.0"/>
      </rPr>
      <t>https://drive.google.com/drive/folders/14FeD2hkRhX-dkgGDAPI0W8bMELftvMcI?usp=sharing</t>
    </r>
  </si>
  <si>
    <t>Saat ini BPBD memiliki 157 tenaga PNS dan 138 tenaga Non PNS, perhitungan kebutuhan pegawai telah dilakukan sesuai kebutuhan unit kerja</t>
  </si>
  <si>
    <t>Surat Usulan kebutuhan pegawai dan Peta Jabatan BPBD</t>
  </si>
  <si>
    <t>Surat Usulan kebutuhan pegawai OPD, Peta Jabatan OPD (Dapat berkoordinasi dengan Ibu Rosaly Bag. Organisasi CP. 08115910114)cc</t>
  </si>
  <si>
    <t>Analisa Jabatan, Screenshoot Aplikasi Sianjab</t>
  </si>
  <si>
    <r>
      <rPr>
        <rFont val="Calibri, sans-serif"/>
        <color theme="1"/>
        <sz val="11.0"/>
      </rPr>
      <t xml:space="preserve">Dokumen ANJAB dan ABK OPD/Screenshoot Aplikasi sianjab (Dapat berkoordinasi dengan Ibu Rosaly Bag. Organisasi CP. 08115910114) </t>
    </r>
    <r>
      <rPr>
        <rFont val="Calibri, sans-serif"/>
        <color theme="1"/>
        <sz val="11.0"/>
      </rPr>
      <t>https://drive.google.com/drive/folders/145Pqui_hn4QtmnXgwIcr7tc4ewX-UpDU?usp=sharing</t>
    </r>
  </si>
  <si>
    <t>Dokumen ANJAB dan ABK OPD/Screenshoot Aplikasi sianjab (Dapat berkoordinasi dengan Ibu Rosaly Bag. Organisasi CP. 08115910114) https://drive.google.com/drive/folders/145Pqui_hn4QtmnXgwIcr7tc4ewX-UpDU?usp=sharing</t>
  </si>
  <si>
    <t>Surat usulan kebutuhan pengembangan kompetensi</t>
  </si>
  <si>
    <t>Rekap usulan kebutuhan pengembangan kompetensi 2021 dapat di unduh pada link https://drive.google.com/drive/folders/16-O_cI6z8DwhFnToxNYEKvmCO4Rqb3gw?usp=sharing</t>
  </si>
  <si>
    <t>https://drive.google.com/drive/folders/16-O_cI6z8DwhFnToxNYEKvmCO4Rqb3gw?usp=sharing</t>
  </si>
  <si>
    <t>Penerapan penetapan kinerja individu telah dilakukan terhadap sebagian besar pegawai</t>
  </si>
  <si>
    <t>SK IKI, Perjanjian Kinerja BPBD, SKP seluruh pegawai di BPBD</t>
  </si>
  <si>
    <t>https://drive.google.com/drive/folders/15z667MGGFwIVC9qbjRT4Pp9hM-b7UjVo?usp=sharing</t>
  </si>
  <si>
    <t>Seluruh pegawai telah dilakukan penilaian kinerja individu terkait dengan kinerja organisasi</t>
  </si>
  <si>
    <t>SK IKI, Perjanjian Kinerja BPBD, SKP seluruh pegawai di BPBD dapat didownload pada link https://drive.google.com/drive/folders/15z667MGGFwIVC9qbjRT4Pp9hM-b7UjVo?usp=sharing</t>
  </si>
  <si>
    <t>Seluruh pegawai telah dilakukan penilaian kinerja individu terkait dengan kinerja organisasi dan telah sesuai dengan indikator kinerja individu level diatasnya.</t>
  </si>
  <si>
    <t>PK, SK IKI, Cascading Kinerja BPBD</t>
  </si>
  <si>
    <t>PK, SK IKI, Cascading Kinerja BPBD dapat didownload pada link https://drive.google.com/drive/folders/15z667MGGFwIVC9qbjRT4Pp9hM-b7UjVo?usp=sharing</t>
  </si>
  <si>
    <t>Pengukuran kinerja individu dilakukan secara Bulanan</t>
  </si>
  <si>
    <t>Rekap Ekinerja dan SKP 2020-2021</t>
  </si>
  <si>
    <t>Rekap Ekinerja dan SKP 2021 dapat didownload pada link https://drive.google.com/drive/folders/15z667MGGFwIVC9qbjRT4Pp9hM-b7UjVo?usp=sharing</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</si>
  <si>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</si>
  <si>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Seluruh penilaian kinerja individu telah dijadikan dasar untuk pengembangan karir individu/pemberian reward and punishment lainnya</t>
  </si>
  <si>
    <t>SK Mutasi Pegawai sebagai Punishment</t>
  </si>
  <si>
    <t>Perwali No.25 Tahun 2020 tentang Kode Etik dan Kode Perilaku Pegawai di Lingkungan Pemerintah Kota Balikpapan, SK Walikota Nomor 188.45-269/2021 tentang Susunan Keanggotaan dan Tugas Majelis Kode Etik/Kode Perilaku Pemerintah Kota Balikpapan</t>
  </si>
  <si>
    <t>Perwal Kode Etik No 25 Tahun 2020, SK Wali Kota Majelis Kode Etik 188.45/269/2021 dapat diunduh pada link https://drive.google.com/drive/folders/15n7uWivlf4fHmEkCkJhsJW67jc6lQwUM?usp=sharing</t>
  </si>
  <si>
    <t>Rekap Daftar Presensi BPBD, Pemotongan tunjangan yang terlambat hadir kerja BPBD</t>
  </si>
  <si>
    <t>Rekap Daftar Presensi OPD, Pemotongan tunjangan yang terlambat hadir kerja OPD, Undangan Rapat Kepegawaian dan foto kegiatan yang dilaksanakan OPD, Notulen Rapat Terkait Peningkatan Disiplin Internal Pegawai di OPD dapat diunduh pada link https://drive.google.com/drive/folders/15n7uWivlf4fHmEkCkJhsJW67jc6lQwUM?usp=sharing</t>
  </si>
  <si>
    <t>Implementasi SKJ OPD masih pada japatan JPT Pratama, untuk jabatan lainnya masih dilakukan penyusunan oleh Bagian Organisasi</t>
  </si>
  <si>
    <t>Keputusan Wali Kota Balikpapan Nomor 188.45-81/2021 tentang Standar Kompetensi Jabatan Pimpinan Tinggi, Draf SKJ Jabatan Administrator dan Jabatan Pengawas dapat diunduh pada link https://drive.google.com/drive/folders/15idKU7TTUf11Hc-dd9JPEvbzf4pEY5TL?usp=sharing</t>
  </si>
  <si>
    <t>Kota Balikpapan telah memiliki dan menggunakan aplikasi SIMPEG (simpeg.balikpapan.go.id) yang dapat mengakses sistem informasi kepegawaian</t>
  </si>
  <si>
    <t>Screenshot Aplikasi Simpeg, SK Walikota Balikpapan Nomor 188.45-79/2018 Tentang Operator SIMPEG Pada Perangkat daerah di Lingkungan Pemerintah Kota Baikpapan</t>
  </si>
  <si>
    <t>Screenshot Aplikasi Simpeg, SK Walikota Balikpapan Nomor 188.45-79/2018 Tentang Operator SIMPEG Pada Perangkat daerah di Lingkungan Pemerintah Kota Baikpapan dapat diunduh pada link https://drive.google.com/drive/folders/15hi1lF-ToJX7RqBvQG7KgdyD9oceWVId?usp=sharing</t>
  </si>
  <si>
    <t>Kepala Pelaksana terlibat secara langsung pada seluruh penyusunan Renstra</t>
  </si>
  <si>
    <t>Undangan/ Edaran/ Daftar Hadir/ Laporan/ Notulen/ Dokumentasi Kegiatan Penyusunan Renstra dan Forum OPD, Renstra BPBD 2021-2026</t>
  </si>
  <si>
    <t>Dokumen dapat diunduh pada link https://drive.google.com/drive/folders/15XHhzoSZ8KICuYz4PW97Wo9W1RM1QhQm?usp=sharing</t>
  </si>
  <si>
    <t>Kepala Pelaksana terlibat secara langsung pada seluruh penyusunan Penetapan Kinerja</t>
  </si>
  <si>
    <t>Kepala Pelaksana memantau seluruh pencapaian kinerja secara berkala</t>
  </si>
  <si>
    <t>Screenshot Pemantauan Kinerja melalui aplikasi esakip, Laporan evaluasi kinerja</t>
  </si>
  <si>
    <t>Kepala Pelaksana memahami kinerja serta strategi pencapaiannya dalam jangka menengah</t>
  </si>
  <si>
    <t>Pengukuran Kinerja Tahun 2020, Rencana Aksi, Renja 2022</t>
  </si>
  <si>
    <t>Kepala Pelaksana memahami kinerja yang harus dicapai setiap tahun</t>
  </si>
  <si>
    <t>Kepala Pelaksana menindaklanjuti hasil pemantauan rencana aksi secara berkala</t>
  </si>
  <si>
    <t>Undangan Sosialisasi/Bimtek SAKIP, Edaran/ Daftar Hadir/ Laporan/ Notulen/ Dokumentasi Kegiatan</t>
  </si>
  <si>
    <t>Undangan Sosialisasi/Bimtek SAKIP, Edaran/ Daftar Hadir/ Laporan/ Notulen/ Dokumentasi Kegiatan dapat diunduh pada link https://drive.google.com/drive/folders/15Y2G7IkzjABfZ4FKO-JxqYxBmamRxWK1?usp=sharing</t>
  </si>
  <si>
    <t>Laporan ekinerja, screenshoot ekinerja</t>
  </si>
  <si>
    <t>Laporan ekinerja bulanan dapat diunduh pada link https://drive.google.com/drive/folders/15Y2G7IkzjABfZ4FKO-JxqYxBmamRxWK1?usp=sharing</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</si>
  <si>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</si>
  <si>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</si>
  <si>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Foto-foto tentang public campaign</t>
  </si>
  <si>
    <t>Foto-foto tentang public campaign dapat diunduh pada link https://drive.google.com/drive/folders/15RcDgzOs5lt7UYlqFI1iMUTfvfs1F-_H?usp=sharing</t>
  </si>
  <si>
    <t>Melaporkan secara berkala tentang praktek gratifikasi</t>
  </si>
  <si>
    <t>Laporan Gratifikasi, Sp4n Lapor</t>
  </si>
  <si>
    <r>
      <rPr>
        <rFont val="Calibri, sans-serif"/>
        <color theme="1"/>
        <sz val="11.0"/>
      </rPr>
      <t xml:space="preserve">Laporan Gratifikasi, Sp4n Lapor dapat diunduh pada link </t>
    </r>
    <r>
      <rPr>
        <rFont val="Calibri, sans-serif"/>
        <color theme="1"/>
        <sz val="11.0"/>
      </rPr>
      <t>https://drive.google.com/drive/folders/15RcDgzOs5lt7UYlqFI1iMUTfvfs1F-_H?usp=sharing</t>
    </r>
  </si>
  <si>
    <r>
      <rPr>
        <rFont val="Calibri, sans-serif"/>
        <color theme="1"/>
        <sz val="11.0"/>
      </rPr>
      <t xml:space="preserve">Laporan Gratifikasi, Sp4n Lapor dapat diunduh pada link </t>
    </r>
    <r>
      <rPr>
        <rFont val="Calibri, sans-serif"/>
        <color theme="1"/>
        <sz val="11.0"/>
      </rPr>
      <t>https://drive.google.com/drive/folders/15RcDgzOs5lt7UYlqFI1iMUTfvfs1F-_H?usp=sharing</t>
    </r>
  </si>
  <si>
    <t>Ya, terdapat laporan tindak lanjut</t>
  </si>
  <si>
    <t xml:space="preserve">Laporan Gratifikasi </t>
  </si>
  <si>
    <r>
      <rPr>
        <rFont val="Calibri, sans-serif"/>
        <color theme="1"/>
        <sz val="11.0"/>
      </rPr>
      <t xml:space="preserve">Laporan Gratifikasi, Sp4n Lapor dapat diunduh pada link </t>
    </r>
    <r>
      <rPr>
        <rFont val="Calibri, sans-serif"/>
        <color theme="1"/>
        <sz val="11.0"/>
      </rPr>
      <t>https://drive.google.com/drive/folders/15RcDgzOs5lt7UYlqFI1iMUTfvfs1F-_H?usp=sharing</t>
    </r>
  </si>
  <si>
    <t>SK Rencana Tindak Pengendalian, SPIP dapat diunduh pada link https://drive.google.com/drive/folders/15C5kPpK5EuRUAyaOfaguiFFCfD64ChLW?usp=sharing</t>
  </si>
  <si>
    <t>Register Resiko dan RTP Tahun 2021</t>
  </si>
  <si>
    <t>Register Resiko dan RTP Tahun 2021 dapat diunduh pada link https://drive.google.com/drive/folders/15C5kPpK5EuRUAyaOfaguiFFCfD64ChLW?usp=sharing</t>
  </si>
  <si>
    <t>SPI telah diinformasikan dan dikomunikasikan kepada kepada seluruh pihak terkait</t>
  </si>
  <si>
    <t>Undangan/ daftar hadir/ notulen/ Dokumentasi kegiatan dapat diunduh pada link https://drive.google.com/drive/folders/15C5kPpK5EuRUAyaOfaguiFFCfD64ChLW?usp=sharing</t>
  </si>
  <si>
    <t>https://drive.google.com/drive/folders/15C5kPpK5EuRUAyaOfaguiFFCfD64ChLW?usp=sharing</t>
  </si>
  <si>
    <t>Rekapitulasi penanganan pengaduan masyarakat dari aplikasi SP4N Lapor dapat diunduh pada link https://drive.google.com/drive/folders/158MLckDOKkKwRkGTMAB3ASC9qKJmj5UO?usp=sharing</t>
  </si>
  <si>
    <t>Bimtek, dokumen rapat SP4N Lapor</t>
  </si>
  <si>
    <t>Bimtek, dokumen rapat SP4N Lapor dapat diunduh pada link https://drive.google.com/drive/folders/158MLckDOKkKwRkGTMAB3ASC9qKJmj5UO?usp=sharing</t>
  </si>
  <si>
    <t>Terdapat laporan hasil evaluasi atas tindak lanjut penanganan pengaduan masyarakat</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</si>
  <si>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</si>
  <si>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</si>
  <si>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Dokumentasi Sosialisasi WBS</t>
  </si>
  <si>
    <t>Dokumentasi Sosialisasi WBS dapat diunduh pada link https://drive.google.com/drive/folders/157iE-82JRrmvL6Z98JwS3B43tRsiYrou?usp=sharing</t>
  </si>
  <si>
    <t>SK Walikota ttg Pedoman Umum Penanganan Benturan Kepentingan di Lingkungan Pemerintah Kota Balikpapan</t>
  </si>
  <si>
    <r>
      <rPr>
        <rFont val="Calibri, sans-serif"/>
        <color theme="1"/>
        <sz val="11.0"/>
      </rPr>
      <t xml:space="preserve">SK Walikota ttg Pedoman Umum Penanganan Benturan Kepentingan di Lingkungan Pemerintah Kota Balikpapan diunduh pada link </t>
    </r>
    <r>
      <rPr>
        <rFont val="Calibri, sans-serif"/>
        <color theme="1"/>
        <sz val="11.0"/>
      </rPr>
      <t>https://drive.google.com/drive/folders/156EnxTdJmX2KI3Zwlk9Oov5hBlHw1KaG?usp=sharing</t>
    </r>
  </si>
  <si>
    <t>Laporan Benturan Kepentingan</t>
  </si>
  <si>
    <t>Laporan Benturan Kepentingan diunduh pada link https://drive.google.com/drive/folders/156EnxTdJmX2KI3Zwlk9Oov5hBlHw1KaG?usp=sharing</t>
  </si>
  <si>
    <t>https://drive.google.com/drive/folders/156EnxTdJmX2KI3Zwlk9Oov5hBlHw1KaG?usp=sharing</t>
  </si>
  <si>
    <t>Ya terdapat Dokumen penandatanganan pakta integritas</t>
  </si>
  <si>
    <t>Pakta Integritas</t>
  </si>
  <si>
    <t>https://drive.google.com/drive/folders/151VxkGtK0F8tUqyeBq69kcbohDZ_q1G2?usp=sharing</t>
  </si>
  <si>
    <t>Pembangunan zona integritas dimonitor dan evaluasi secara berkala</t>
  </si>
  <si>
    <t>Perwal/SK ttg kebijakan standar pelayanan OPD, SOP, Screenshoot Standar pelayanan di website</t>
  </si>
  <si>
    <r>
      <rPr>
        <rFont val="Calibri, sans-serif"/>
        <color theme="1"/>
        <sz val="11.0"/>
      </rPr>
      <t xml:space="preserve">Dokumen dapat diunduh pada link </t>
    </r>
    <r>
      <rPr>
        <rFont val="Calibri, sans-serif"/>
        <color theme="1"/>
        <sz val="11.0"/>
      </rPr>
      <t>https://drive.google.com/drive/folders/139D44CWEwFTG5TEY8M93HJPQlfQDCFYS?usp=sharing</t>
    </r>
  </si>
  <si>
    <t>Dokumen dapat diunduh pada link https://drive.google.com/drive/folders/139D44CWEwFTG5TEY8M93HJPQlfQDCFYS?usp=sharing</t>
  </si>
  <si>
    <t>Dilakukan reviu dan perbaikan atas standar pelayanan dan dilakukan dengan melibatkan stakeholders (antara lain: tokoh masyarakat, akademisi, dunia usaha, dan lembaga Swadaya masyarakat) , serta memanfaatkan masukan hasil SKM dan pengaduan masyarakat</t>
  </si>
  <si>
    <t>https://drive.google.com/drive/folders/139D44CWEwFTG5TEY8M93HJPQlfQDCFYS?usp=sharing</t>
  </si>
  <si>
    <t>Undangan sosialisasi/daftar hadir/ dokumentasi kegiatan</t>
  </si>
  <si>
    <t>Dokumen dapat diunduh pada link https://drive.google.com/drive/folders/13667eRbcxrAi1VZjXyOmEpG-sNVpqEGc?usp=sharing</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</si>
  <si>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</si>
  <si>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Screenshoot infomasi pelayanan di media sosial OPD</t>
  </si>
  <si>
    <t>Telah terdapat kebijakan pemberian penghargaan dan sanksi, namun belum memenuhi unsur penilaian minimal : disiplin, kinerja, dan hasil penilaian pengguna layanan</t>
  </si>
  <si>
    <t>https://drive.google.com/drive/folders/13667eRbcxrAi1VZjXyOmEpG-sNVpqEGc?usp=sharing</t>
  </si>
  <si>
    <t>Apabila seluruh pelayanan sudah dilakukan secara terpadu dan sarana prasarana layanan memenuhi standar sarpras</t>
  </si>
  <si>
    <t>Data sarana layanan terpadu/integrasi OPD</t>
  </si>
  <si>
    <t>Dokumen dapat diunduh pada link https://drive.google.com/drive/folders/136-U8VA2m4uwibwg7Wb7GzWkQwoMc_uW?usp=sharing</t>
  </si>
  <si>
    <t>Screen shoot inovasi pelayanan</t>
  </si>
  <si>
    <t>Terdapat unit pengelola khusus untuk konsultasi dan pengaduan, serta surat penugasan pengelola SP4N-LAPOR! di level organisasi</t>
  </si>
  <si>
    <t>Rekapitulasi laporan aduan masyarakat dan tindak lanjut</t>
  </si>
  <si>
    <t>Pemutakhiran data kinerja saat ini dilakukan secara tahunan</t>
  </si>
  <si>
    <t>Dokumen dapat diunduh pada link https://drive.google.com/drive/folders/133Y_cMq1SP-_7E40pBapj4Zb7M1-3FKl?usp=sharing</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</si>
  <si>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</si>
  <si>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Screen shoot Hasil SKM telah diunggah di medsos OPD</t>
  </si>
  <si>
    <t>BPBD Memiliki Layanan Online Simpel Darurat sebagai Layanan Pelaporan Kebencanaan</t>
  </si>
  <si>
    <t>Screenshoot Layanan Online</t>
  </si>
  <si>
    <t>Dokumen dapat diunduh pada link https://drive.google.com/drive/folders/12y1fS0YLoRD0h0E97a6TZLOMbQ_OVd8k?usp=sharing</t>
  </si>
  <si>
    <t>BPBD Kota Balikpapan memiliki 2 Agen</t>
  </si>
  <si>
    <t>Data inovasi atau perubahan yang dibuat oleh Agen Perubahan OPD dapat di lihat pada link https://drive.google.com/drive/folders/13T86oRFeRnwIdSATl1iDCCbTgAM_cpnE?usp=sharing</t>
  </si>
  <si>
    <t>BPBD Kota Balikpapan memiliki 2 Agen 2 Perubahan</t>
  </si>
  <si>
    <t>Data inovasi atau perubahan yang dibuat oleh Agen Perubahan OPD, yaitu Pemakaian Atribut dan Tertib Permohonan Piutang ASN dan Non ASN</t>
  </si>
  <si>
    <t>Target capaian reformasi sudah ada di dokumen perencanaan unit kerja dan sebagian besar (diatas 80%) sudah tercapai</t>
  </si>
  <si>
    <t>Renstra OPD , RENJA, Perjanjian Kinerja, Renaksi</t>
  </si>
  <si>
    <t>Dokumen dapat diunduh pada link https://drive.google.com/drive/folders/13T1q5yHB8h_5woIbqtAd25xuC2FVrMN3?usp=sharing</t>
  </si>
  <si>
    <t>Budaya kerja dan nilai-nilai organisasi telah dinternalisasi ke seluruh anggota organisasi, namun belum dituangkan dalam standar operasional pelaksanaan kegiatan/tugas</t>
  </si>
  <si>
    <t>Perwal/SK tentang Kode Etik dan Kode Perilaku Pegawai dan dokumentasi pemasangan poster budaya kerja</t>
  </si>
  <si>
    <t>Dokumen dapat diunduh pada link https://drive.google.com/drive/folders/13SpSBnyAXlraIlUgSG5DTZzdvPy7JzK-?usp=sharing</t>
  </si>
  <si>
    <t>Belum memiliki peta keterkaitan kebijakan yang baru terbit dengan kebijakan lainnya</t>
  </si>
  <si>
    <t>https://drive.google.com/drive/folders/13MiuP_TOO-J2C65siHzfYT_aUvW06KMo?usp=sharing</t>
  </si>
  <si>
    <t>Belum selesai</t>
  </si>
  <si>
    <t>Peta Proses Bisnis OPD 2016-2021, Perwali No.37 Tahun 2013 tentang Uraian Tugas dan Fungsi BPBD</t>
  </si>
  <si>
    <t>Peta Proses Bisnis OPD 2016-2021, Perwali No.37 Tahun 2013 tentang Uraian Tugas dan Fungsi BPBD dapat diunduh pada link https://drive.google.com/drive/folders/13voV2FZI3ryjJBpnkyZoYR0D-Y-hZU2r?usp=sharing</t>
  </si>
  <si>
    <t>Hasil Identifikasi Penyederhanaan Struktur Organisasi Perangkat Daerah, Surat Rekom Penyetaraan Jabatan</t>
  </si>
  <si>
    <t>Hasil Identifikasi Penyederhanaan Struktur Organisasi Perangkat Daerah, Surat Rekom Penyetaraan Jabatan dapat diunduh pada link https://drive.google.com/drive/folders/14539aCL8eMGrSVZbqCyrM6zGiIrQCsjr?usp=sharing</t>
  </si>
  <si>
    <t>Data dan screen shoot aplikasi yang mendorong pelaksanaan pelayanan publik BPBD</t>
  </si>
  <si>
    <t>Dokumen dapat diunduh pada link https://drive.google.com/drive/folders/141rJDr3XrhEPrM6Ip2UhENPeVF_bQQGS?usp=sharing</t>
  </si>
  <si>
    <t>Sasaran dan target manfaat/dampak dari transformasi digital pada bidang administrasi pemerintahan telah direncanakan, didefinisikan, dan ditetapkan, kapabilitas prakiraan dan pelacakan terhadap sasaran dan target manfaat/dampak dari transformasi digital pada bidang administrasi pemerintahan, dan manfaat/dampak dari transformasi digital pada bidang administrasi pemerintahan telah mampu direalisasikan pada unit kerja sesuai dengan sasaran dan target manfaat/dampak dan telah dilakukan validasi dan evaluasi serta ditindaklanjuti secara berkelanjutan</t>
  </si>
  <si>
    <t>https://drive.google.com/drive/folders/13yGFGRB8PYHs3i9Kb-bnWtmhr_TFUrt7?usp=sharing</t>
  </si>
  <si>
    <t>Sasaran dan target manfaat/dampak dari transformasi digital pada bidang administrasi pemerintahan telah direncanakan, didefinisikan, dan ditetapkan, kapabilitas prakiraan dan pelacakan terhadap sasaran dan target manfaat/dampak dari transformasi digital pada bidang administrasi pemerintahan, dan manfaat/dampak dari transformasi digital pada bidang administrasi pemerintahan telah mampu direalisasikan pada unit kerja sesuai dengan sasaran dan target manfaat/dampak serta telah dilakukan validasi dan evaluasi serta ditindaklanjuti secara berkelanjutan</t>
  </si>
  <si>
    <t xml:space="preserve">Sasaran dan target manfaat/dampak dari transformasi digital pada bidang administrasi pemerintahan telah direncanakan, didefinisikan, dan ditetapkan, kapabilitas prakiraan dan pelacakan terhadap sasaran dan target manfaat/dampak dari transformasi digital pada bidang administrasi pemerintahan, dan manfaat/dampak dari transformasi digital pada bidang administrasi pemerintahan telah mampu direalisasikan pada unit kerja sesuai dengan sasaran dan target manfaat/dampak telah dilakukan validasi dan evaluasi serta ditindaklanjuti secara berkelanjutan. </t>
  </si>
  <si>
    <t>Perjanjian Kinerja OPD , Pengukuran Kinerja OPD</t>
  </si>
  <si>
    <t>Dokumen dapat diunduh pada link https://drive.google.com/drive/folders/13I3D2cEmWp-NHLAHBAuKWekATv71h4uy?usp=sharing</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</si>
  <si>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</si>
  <si>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</si>
  <si>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</si>
  <si>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Screen Shot Simpeg</t>
  </si>
  <si>
    <t>Dokumen dapat diunduh pada link https://drive.google.com/drive/folders/13AP-Pbf9z-0HPXWVGe8stZlhjcMH89vn?usp=sharing</t>
  </si>
  <si>
    <t>BPBD telah menerapkan Potongan Kehadiran bagi pegawai yang tidak hadir tanpa keterangan dan telat melakukan absensi</t>
  </si>
  <si>
    <t>Rekapitulasi Potongan Kehadiran</t>
  </si>
  <si>
    <t>Dokumen dapat diunduh pada link https://drive.google.com/drive/folders/139lX1oNMoYxnPIE8RkUdRVLIDViAmu94?usp=sharing</t>
  </si>
  <si>
    <t>Di Tahun 2021, BPBD telah menggunakan anggaran secara efektif dan efisien dengan rincian realisasi fisik 100% dan Realisasi Keuangan 99,27%</t>
  </si>
  <si>
    <t>Renja OPD, DPA OPD</t>
  </si>
  <si>
    <t>Dokumen dapat diunduh pada link https://drive.google.com/drive/folders/13lgMYu0KZhkkiCqyMNmGgEM1iImEdO7X?usp=sharing</t>
  </si>
  <si>
    <r>
      <rPr>
        <rFont val="Calibri, sans-serif"/>
        <color theme="1"/>
        <sz val="11.0"/>
      </rPr>
      <t xml:space="preserve">Dokumen dapat diunduh pada link </t>
    </r>
    <r>
      <rPr>
        <rFont val="Calibri, sans-serif"/>
        <color theme="1"/>
        <sz val="11.0"/>
      </rPr>
      <t>https://drive.google.com/drive/folders/13lgMYu0KZhkkiCqyMNmGgEM1iImEdO7X?usp=sharing</t>
    </r>
  </si>
  <si>
    <t>RENJA OPD</t>
  </si>
  <si>
    <t>Lap.Monev</t>
  </si>
  <si>
    <t>LAKIP/ LKjIP OPD</t>
  </si>
  <si>
    <t>PK/Lakip OPD 2021</t>
  </si>
  <si>
    <t>Lakip OPD 2021</t>
  </si>
  <si>
    <t>RENJA OPD dan DPA OPD</t>
  </si>
  <si>
    <t>DPPA 2021</t>
  </si>
  <si>
    <t>Aplikasi eSakip yang terintegrasi telah dimanfaatkan sebagai alat monitoring kinerja sehingga menghasilkan efektivitas dan efisiensi penganggaran</t>
  </si>
  <si>
    <t>Screenshoot aplikasi ESAKIP</t>
  </si>
  <si>
    <r>
      <rPr>
        <rFont val="Calibri, sans-serif"/>
        <color theme="1"/>
        <sz val="11.0"/>
      </rPr>
      <t xml:space="preserve">Dokumen dapat diunduh pada link </t>
    </r>
    <r>
      <rPr>
        <rFont val="Calibri, sans-serif"/>
        <color theme="1"/>
        <sz val="11.0"/>
      </rPr>
      <t>https://drive.google.com/drive/folders/13tCkiCzu4N46PBp9_NbzLBaBcWDKg-Fj?usp=sharing</t>
    </r>
  </si>
  <si>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</si>
  <si>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</si>
  <si>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</si>
  <si>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Seluruh Capaian Kinerja (Perjanjian kinerja) merupakan unsur dalam pemberian reward and punishment</t>
  </si>
  <si>
    <t>https://drive.google.com/drive/folders/13g3lJWXghpoNjGsIOSUQPefHYv1_IFyk?usp=sharing</t>
  </si>
  <si>
    <t>Peta strategis (Kerangka Logis) ada dan mengacu pada kinerja utama organisasi digunakan dalam penjabaran kinerja seluruh pegawai</t>
  </si>
  <si>
    <t>Perjanjian Kinerja, cascading kinerja 2021</t>
  </si>
  <si>
    <t>Dokumen dapat diunduh pada link https://drive.google.com/drive/folders/13VaU6wMG9HiMN-1KebINn5tV_JGQJMpR?usp=sharing</t>
  </si>
  <si>
    <t>LHKPN BPBD telah dilaporkan sebesar 100%</t>
  </si>
  <si>
    <t>Screenshot rekapitulasi laporan LHKPN, Rekap Lapor LHKPN OPD</t>
  </si>
  <si>
    <t>Dokumen dapat diunduh pada link https://drive.google.com/drive/folders/15-Ypo7g79h3Nq7LeejOoHsFpHd4HlyVl?usp=sharing</t>
  </si>
  <si>
    <t>LHKSN BPBD telah dilaporkan sebesar 95,62%</t>
  </si>
  <si>
    <t>Screenshot rekapitulasi laporan LHKASN, Rekap Lapor LHKASN OPD</t>
  </si>
  <si>
    <t>Dokumen dapat diunduh pada link https://drive.google.com/drive/folders/14zMQ3H31QsPtWLggBefGrCzHDpzw3Vdc?usp=sharing</t>
  </si>
  <si>
    <t>Seluruh pengaduan masyarakat telah ditangani</t>
  </si>
  <si>
    <t>Dokumen dapat diunduh pada link https://drive.google.com/drive/folders/14l_SfpODdyCazeC5BqlFeq6KBPdauftc?usp=sharing</t>
  </si>
  <si>
    <t>Telah dilakukan Upaya dan/atau inovasi, Upaya dan/atau inovasi yang dilakukan telah mendorong perbaikan seluruh pelayanan publik yang prima (lebih Cepat dan mudah)</t>
  </si>
  <si>
    <t>Data inovasi yang mendorong perbaikan pelayanan publik OPD</t>
  </si>
  <si>
    <t>Dokumen dapat diunduh pada link https://drive.google.com/drive/folders/14ks3hkAQts4H-d0irqzfiYDeKOqEm4Ci?usp=sharing</t>
  </si>
  <si>
    <t>BPBD selalu berupaya memberikan inovasi yang sifatnya dapat memberikan pelayanan menjadi lebih mudah</t>
  </si>
  <si>
    <t>BPBD selalu berupaya memberikan memberikan Penanganan pengaduan pelayanan dan konsultasi dilakukan melalui berbagai kanal/media secara responsive dan bertanggung jawab</t>
  </si>
  <si>
    <t>Data aduan melalui layanan medsos dan Data aduan melalui medsos yang telah direspon</t>
  </si>
  <si>
    <t>Dokumen dapat diunduh pada link https://drive.google.com/drive/folders/14eMuQres0wOhd7EDRJrV85L55gujm00P?usp=sharing</t>
  </si>
  <si>
    <t xml:space="preserve">Telah Dibentuk Tim Reformasi Birokrasi  RSUD Beriman Balikpapan berdasarkan  SK no. 445. 025/2020                                                                                             </t>
  </si>
  <si>
    <t xml:space="preserve"> Dokumen Pendukung :                                                                                                                                                                                                                     . Tim Reformasi Birokrasi        </t>
  </si>
  <si>
    <t>https://drive.google.com/drive/u/0/folders/1HT-f4oJ-iQ8-WchvlILktb-IDJ99vaS-</t>
  </si>
  <si>
    <t xml:space="preserve">seluruh tugas telah dilaksanakan  oleh Tim Reformasi Birokrasi sesuai dengan Rencana kerja yang telah ditetapkan pada tahun 2021 dan 2022                                                                                                                                                                  Dokumen Pendukung :                                                                                               Dokumen Rencana Kerja RB 2021 -2022                                                                              Rapat RB  ( undangan, lap kegiatan, daftar hadir , Dokumentasi )                </t>
  </si>
  <si>
    <t xml:space="preserve">Dokumen Pendukung :                                                                                               Dokumen Rencana Kerja RB 2021 -2022                                                                              Rapat RB  ( undangan, lap kegiatan, daftar hadir , Dokumentasi )                </t>
  </si>
  <si>
    <t>https://drive.google.com/drive/u/0/folders/1HRi7MDZRPk2TI-VVlnIKYf82ifI-IO23</t>
  </si>
  <si>
    <t xml:space="preserve">Seluruh rencana kerja telah dilakukan monitoring dan evaluasi serta sudah ditindaklanjuti                                                                                                                                                                                                                            </t>
  </si>
  <si>
    <t xml:space="preserve">Dokumen Pendukung :                                                                                            laporan Monitoring Evaluasi dan Tindak Lanjut RB 2021-2022                                                                                            Rapat RB (Undangan, lap kegiatan, daftar hadir dan dokumentasi )                                                                                                                                                                                                                   </t>
  </si>
  <si>
    <t>https://drive.google.com/drive/u/0/folders/1HQibBI9uX2X-sT3U_RiG798zzTYP97t5</t>
  </si>
  <si>
    <t xml:space="preserve">Rencana Kerja Reformasi Birokrasi 2021-2022 telah disusun  dan diformalkan                                              Dokumen pendukung  : Dokumen Rencana kerja pelaksanaan RB RSUD Beriman . Format terlampir pada link.......                                                                                                              Rapat RB  ( Undangan, hasil kegiatan, daftar hadir dan dokumentasi )        </t>
  </si>
  <si>
    <t xml:space="preserve">Sosialisasi Rencana Kerja Reformasi Birokrasi                                                                                                                                                                                                                                                                   Kepada Civitas Hospitalia RSUD Beriman Balikpapan saat Apel Pagi, Melalui Server Rumah Sakit                                                                                                       </t>
  </si>
  <si>
    <t>Dokumen Pendukung :                                                                                                         - Laporan Sosialisasi Reformasi Birokrasi</t>
  </si>
  <si>
    <t>https://drive.google.com/drive/u/0/folders/1HPQdnB3RSMi18GPXGEV9xhi0Z4yLyZ2b</t>
  </si>
  <si>
    <t xml:space="preserve">Dokumen Rencana Kerja pelaksanaan Reformasi Birokrasi RSUD Beriman Balikapapn, SK Road Map Reformasi Birokrasi Pemerintah Kota Balikpapan No 188.45-205/2019 ( dapat diunduh pada link..... ....   </t>
  </si>
  <si>
    <t xml:space="preserve">Terdapat penunjukan Pejabat Struktural lapis kedua sebagai Tim Asesor PMPRB                                                                                                                                                                                                   </t>
  </si>
  <si>
    <t>Dokumen Pendukung :                                                                                                         - SK Tim Asessor Reformasi Birokrasi                                                                                  - Pelatihan penguatan Assesor ( Undangan, Laporan kegiatan, daftar hadir dan dokumentasi )</t>
  </si>
  <si>
    <t xml:space="preserve">Mayoritas Koordinator Assessor mencapai konsensus dan seluruh kriteria dibahas   dinayatakan dalam Berita acara konsensus..... (format berita acara hasil PMPRB RSUD Beriman Balikpapan  dapat diunduh......           </t>
  </si>
  <si>
    <t xml:space="preserve">Rencana Aksi dan Tindak Lanjut pelaksanaan RB RSUD Beriman Balikpapan sudah dilaksanakan                                                                                                                                                  </t>
  </si>
  <si>
    <t>Dokumen pendukung :                                                                                                                             Rapat RB ( Undangan, laporan kegiatan, Daftar hadir dan Dokumentasi )</t>
  </si>
  <si>
    <t xml:space="preserve">Monitoring dan Evaluasi serta Tindak Lanjut Rencana Kerja                                                                                                                </t>
  </si>
  <si>
    <t xml:space="preserve"> Dokumen pendukung :                                                                                                                   laporan Monev Renja Pelaksanaan Reformasi Birokrasi RSUD Beriman Balikpapan</t>
  </si>
  <si>
    <t xml:space="preserve">Pimpinan Unit Kerja terlibat dalam pelaksanaan Reformasi Birokrasi                                                                                                                                                                                                                         Dokumen pendukung :                                                                                                                      Rapat RB ( Undangan , laporan kegiatan, Daftar hadir dan dokumentasi ) , screenshoot sarana komunikasi Tim RB RSUD Beriman  melalui WA Group           </t>
  </si>
  <si>
    <t xml:space="preserve">Dokumen pendukung :                                                                                                                      Rapat RB ( Undangan , laporan kegiatan, Daftar hadir dan dokumentasi ) , screenshoot sarana komunikasi Tim RB RSUD Beriman  melalui WA Group           </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</si>
  <si>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</si>
  <si>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</si>
  <si>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 xml:space="preserve">Telah terbentuk Agen Perubahan dan Role Model                                                                                    Surat usulan Agen perubahan                                                                                                               Dokumen Pendukung :                                                                                                                                                                                                                                      SK. Agent Perubahan             </t>
  </si>
  <si>
    <t xml:space="preserve">Dokumen Pendukung :                                                                                                                                                                                                                                      SK. Agent Perubahan             </t>
  </si>
  <si>
    <t xml:space="preserve">Telah dilakukan identifikasi, analisis dan pemetaan seluruh kebijakan : Tidak Harmonis / Sinkron / Bersifat Menghambat                                                                                                                   </t>
  </si>
  <si>
    <t xml:space="preserve">Dokumen Pendukung :                                                                              II.1.A. Kebijakan Rumah Sakit                  </t>
  </si>
  <si>
    <t>https://drive.google.com/drive/folders/1H_zrfuEMRp07qmXrYDXr9iXO82IQFWsF</t>
  </si>
  <si>
    <t xml:space="preserve">Telah dilakukan revisi kebijakan yang tidak harmonis  /tidak sinkron / bersifat menghambat                                                                                                                                                                     </t>
  </si>
  <si>
    <t xml:space="preserve"> Dokumen Pendukung :                                                                                                                      II.1.B. Penyesuaian Kebijakan</t>
  </si>
  <si>
    <t xml:space="preserve">Telah dilakukan evaluasi dengan menilai ketepatan seluruh fungsi dan ukuran organisasi mengacu pada Peraturan Daerah Nomer 07 Tahun 2014 Tentang Struktur Organisasi RSUD Balikpapan                                                                                                      </t>
  </si>
  <si>
    <t>Dokumen Pendukung :                                                                     I.3.A. Sub Dimensi Komleksitas</t>
  </si>
  <si>
    <t>https://drive.google.com/drive/folders/1HeGxyfQownJRy6hgZY0RolbJJxf32ZpA</t>
  </si>
  <si>
    <t xml:space="preserve">Dilakukan evaluasi dengan menilai ketepatan seluruh fungsi dan ukuran organisasi mengacu pada Peraturan Daerah Nomer 07 Tahun 2014 Tentang Struktur Organisasi RSUD Balikpapan                                                                                                                        </t>
  </si>
  <si>
    <t>Dokumen Pendukung :                                                                                        I.3.B. Sub Dimensi Formalisasi</t>
  </si>
  <si>
    <t>Dilakukan evaluasi dengan menilai ketepatan seluruh fungsi dan ukuran organisasi mengacu pada Peraturan Daerah Nomer 07 Tahun 2014 Tentang Struktur Organisasi RSUD Balikpapan                                                                                                                                                                                                                                                                                                                                          Dokumen Pendukung :                                                                           I.3.C. Sub Dimensi Keselarasan</t>
  </si>
  <si>
    <t>Dokumen Pendukung :                                                                           I.3.C. Sub Dimensi Keselarasan</t>
  </si>
  <si>
    <t xml:space="preserve">Dilakukan evaluasi dengan menilai ketepatan seluruh fungsi dan ukuran organisasi mengacu pada Peraturan Daerah Nomer 07 Tahun 2014 Tentang Struktur Organisasi RSUD Balikpapan                                                                                                     </t>
  </si>
  <si>
    <t>Dokumen Pendukung :                                                                          I.3.D. Sub Dimensi Tata Kelola dan Kepatuhan</t>
  </si>
  <si>
    <t xml:space="preserve">Dilakukan evaluasi kesesuaian seluruh tugas dan fungsi dengan sasaran kinerja mengacu pada Peraturan Daerah Nomer 07 Tahun 2014 Tentang Struktur Organisasi RSUD Balikpapan                                                                                                                                                                                    </t>
  </si>
  <si>
    <t>Dokumen Pendukung :                                                                                                                                                                                                                                                                                                                                                               I.3.E. Sub Dimensi  Kompleksitas dan Sub Dimensi Keselarasan</t>
  </si>
  <si>
    <t xml:space="preserve">Struktur organisasi yang mempunyai rentang kendali yang luas dengan jumlah struktur langsung dibawahnya dengan mengacu pada Peraturan Daerah Nomer 07 Tahun 2014 Tentang Struktur Organisasi RSUD Balikpapan                                                                                                                                                                                                              </t>
  </si>
  <si>
    <t>Dokumen Pendukung :                                                                                                                           I.3.F. Sub Dimensi Kompleksitas dan Sub Dimensi Sentralisasi</t>
  </si>
  <si>
    <t xml:space="preserve">Dilakukan evaluasi yang menganalisis kesesuaian seluruh struktur organisasi dengan kinerja yang akan dihasilkan dengan mengacu pada Peraturan Daerah Nomer 07 Tahun 2014 Tentang Struktur Organisasi RSUD Balikpapan                                                                                                  </t>
  </si>
  <si>
    <t>Dokumen Pendukung :                                                                               I.3.G. Sub Dimensi Kompleksitas dan Sub Dimensi Keselarasan</t>
  </si>
  <si>
    <t xml:space="preserve">Dilakukan evaluasi kesesuaian seluruh struktur organisasi dengan mandat dengan mengacu pada Peraturan Daerah Nomer 07 Tahun 2014 Tentang Struktur Organisasi RSUD Balikpapan                                                                                                     </t>
  </si>
  <si>
    <t>Dokumen Pendukung :                                                               I.3.H. Sub Dimensi Kompleksitas                                                                        dan sub Dimensi Sentralisasi</t>
  </si>
  <si>
    <t xml:space="preserve">Dilakukan evaluasi yang menganalisis kemungkinan tumpang tindih seluruh fungsi dengan mengacu pada Peraturan Daerah Nomer 07 Tahun 2014 Tentang Struktur Organisasi RSUD Balikpapan                                                                                                                                                                                                                                                                                                                              </t>
  </si>
  <si>
    <t>Dokumen Pendukung :                                                                                                                                                 I.3.I. Sub Dimensi Keselarasan</t>
  </si>
  <si>
    <t xml:space="preserve">Dilakukan evaluasi dengan menganalisis kemungkinan tumpang tindih seluruh fungsi dengan mengacu pada Peraturan Daerah Nomer 07 Tahun 2014 Tentang Struktur Organisasi RSUD Balikpapan                                                                                                                                                                                   </t>
  </si>
  <si>
    <t>Dokumen Pendukung :                                                                I.3.J. Sub Dimensi Manajemen Resiko dan Sub Dimensi Perbaikan dan Peningkatan Proses dan Sub Dimensi Teknologi Informasi</t>
  </si>
  <si>
    <t xml:space="preserve">Seluruh hasil evaluasi telah ditindaklanjuti dengan tidak ada perubahan organisasi                                                                                                                                                                         </t>
  </si>
  <si>
    <t xml:space="preserve">Dokumen Pendukung :                                                                                                                                                                                                                     III.2.A. Monev dan tindak Lanjut Kelembagaan    </t>
  </si>
  <si>
    <t>https://drive.google.com/drive/folders/1HcPFD6fYyF4NXCmYOUr0q5SFFfNE4X6M</t>
  </si>
  <si>
    <t xml:space="preserve">Seluruh hasil evaluasi telah ditindaklanjuti dengan tidak ada penyederhanaan birokrasi                                                              </t>
  </si>
  <si>
    <t xml:space="preserve">Dokumen Pendukung :                                                                                                                                                 III.2.B. Struktur Organisasi      </t>
  </si>
  <si>
    <t xml:space="preserve">Sebagian Peta Proses Bisnis telah disusun sesuai dengan pedoman penyusunan Peta Proses Bisnis Pemerintah Kota Balikpapan dan Dinas Kesehatan Kota Balikpapan                                                                                     </t>
  </si>
  <si>
    <t>Dokumen Pendukung :                                                               IV.1.A. Peta Proses Bisnis Kota Balikpapan</t>
  </si>
  <si>
    <t>https://drive.google.com/drive/u/1/folders/1HG7xIoiDjZVnZKxyzxlVpU6kxbaHyEH8</t>
  </si>
  <si>
    <t xml:space="preserve">Seluruh Peta Proses Bisnis telah sesuai dengan tugas dan fungsi                                                                                                                                                        </t>
  </si>
  <si>
    <t>Dokumen Pendukung :                                                                 IV.1.B. Peta Proses Bisnis RSUD Beriman Balikpapan</t>
  </si>
  <si>
    <t xml:space="preserve">Seluruh Peta Proses Bisnis telah sesuai dengan dokumen rencana strategis dan rencana kerja organisasi                                                                                         </t>
  </si>
  <si>
    <t>Dokumen Pendukung :                                                                                                                                                              IV.1.C.1. Renstra 2016-2021                                                           IV.1.C.2. Renja RSUD 2021</t>
  </si>
  <si>
    <t>Setiap jenjang organisasi telah memiliki Peta Proses Bisnis yang selaras dengan kinerja                                                                                                        Dokumen Pendukung :                                                                                      IV.1.D. Peta Proses Bisnis RSUD Beriman Balikpapan</t>
  </si>
  <si>
    <t>Dokumen Pendukung :                                                                                      IV.1.D. Peta Proses Bisnis RSUD Beriman Balikpapan</t>
  </si>
  <si>
    <t xml:space="preserve">Seluruh Peta Proses Bisnis telah dijabarkan dalam SOP                                                                                             </t>
  </si>
  <si>
    <t>Dokumen Pendukung :                                                                        IV.1.E. SOP Struktural</t>
  </si>
  <si>
    <t xml:space="preserve">Telah dilakukan penjabaran seluruh Peta lintas fungsi (peta level n) ke dalam SOP                                                                                                                       </t>
  </si>
  <si>
    <t>Dokumen Pendukung :                                                                         IV.1.F. SOP Unit Kerja</t>
  </si>
  <si>
    <t xml:space="preserve">Seluruh Prosedur Operasional Tetap (SOP) telah diterapkan                                                                                                                                             </t>
  </si>
  <si>
    <t>Dokumen Pendukung :                                                          IV.1.G. Monev dan TL SOP</t>
  </si>
  <si>
    <t xml:space="preserve">Terdapat evaluasi terhadap efisiensi dan efektivitas peta proses bisnis dan SOP secara berkala dan seluruh hasilnya telah ditindaklanjuti                                                                                          </t>
  </si>
  <si>
    <t xml:space="preserve">Dokumen Pendukung :                                                               IV.1.H. Monev Peta Broses Bisnis </t>
  </si>
  <si>
    <t xml:space="preserve">Telah dilakukan evaluasi terhadap sebagian peta proses bisnis yang sesuai dengan efektivitas hubungan kerja antar unit organisasi untuk menghasilkan kinerja sesuai dengan tujuan pendirian organisasi                                                                                                                        </t>
  </si>
  <si>
    <t>Dokumen Pendukung :                                                                          IV.1.I. Monev Peta Proses Bisnis</t>
  </si>
  <si>
    <t xml:space="preserve">Sudah ada kebijakan pimpinan tentang keterbukaan informasi publik                                                                                                                                                  </t>
  </si>
  <si>
    <t>Dokumen Pendukung :                                                                                              IV.2.A. Kebijakan Keterbukaan Informasi Publik</t>
  </si>
  <si>
    <t>https://drive.google.com/drive/u/1/folders/1HP3fX3xdywJcRv88QfzUlotF7O2ekxMS</t>
  </si>
  <si>
    <t xml:space="preserve">Telah dilakukan monitoring dan evaluasi pelaksanaan keterbukaan informasi publik dilakukan secara berkala                                                                                  </t>
  </si>
  <si>
    <t>Dokumen Pendukung :                                                                    IV.2.B. Monev KIPP</t>
  </si>
  <si>
    <t xml:space="preserve">Perhitungan kebutuhan pegawai telah dilakukan sesuai Kebutuhan Unit Kerja                                                                                                   </t>
  </si>
  <si>
    <t>Dokumen Pendukung :                                                                                                                                          V.1.A. Perencanaan Kebutuhan Pegawai</t>
  </si>
  <si>
    <t>https://drive.google.com/file/d/1O6kyMVP4KUcN2Zcs268TyjCZ84UKkBm4/view?usp=sharing</t>
  </si>
  <si>
    <t xml:space="preserve">Analisis seluruh jabatan dan beban kerja telah dilakukan                                                                                                                                                                                        </t>
  </si>
  <si>
    <t>Dokumen Pendukung :                                                                                                          V.1.B. Analisa Jabatan dan Analisa Beban Kerja</t>
  </si>
  <si>
    <t>https://drive.google.com/file/d/1lLnwinfaEWvgzf-FKqq_YW5ugTVSR-h1/view?usp=sharing</t>
  </si>
  <si>
    <t xml:space="preserve">Analisis jabatan dan analisis beban kerja telah sesuai kinerja yang dihasilkan                                                                                        </t>
  </si>
  <si>
    <t>Dokumen Pendukung :                                                                                          V.1.C. Kesesuaian Kinerja Dengan Analisa jabatan</t>
  </si>
  <si>
    <t>https://drive.google.com/file/d/1uroOV2Y9Z36W7UF7tjO_5RDfBc3DZmPn/view?usp=sharing</t>
  </si>
  <si>
    <t xml:space="preserve">Identifikasi kebutuhan pengembangan kompetensi kepada seluruh pegawai                                                                                                                                                                                                                       </t>
  </si>
  <si>
    <t>Dokumen Pendukung :                                                                                    V.2.A.1. Panduan Analisis Kebutuhan Diklat                                                                                                                   V.2.A.2. Hasil Analisa Kebutuhan Diklat</t>
  </si>
  <si>
    <t>https://drive.google.com/drive/folders/1J-l-FX5Yzqy9BBzTuSEUqClFB_3g48Ym</t>
  </si>
  <si>
    <t xml:space="preserve">Telah dilakukan pengembangan berbasis kompetensi kepada seluruh pegawai sesuai dengan rencana dan pengembangan kompetensi                                                                                                                                                                                                                      </t>
  </si>
  <si>
    <t>Dokumen Pendukung :                                                                                                              V.2.B.1. Pedoman Penyelenggaraan Diklat                                                                                                                                  V.2.B.2. Program Kerja dan Laporan Diklat                                                                                                                     V.2.B.3. Bukti Penyelenggaraan Diklat</t>
  </si>
  <si>
    <t xml:space="preserve">Penerapan penetapan kinerja individu telah dilakukan terhadap seluruh pegawai                                                                                 </t>
  </si>
  <si>
    <t>Dokumen Pendukung :                                                                    V.3.A. Penetapan Kinerja Individu</t>
  </si>
  <si>
    <t>https://drive.google.com/drive/folders/1IsHxKiPjii7u3EZtazo6DG68Nq_7daq8</t>
  </si>
  <si>
    <t xml:space="preserve">Seluruh penilaian kinerja individu terkait dengan kinerja organisasi                                                                                                  </t>
  </si>
  <si>
    <t>Dokumen Pendukung :                                                                                                                                                          V.3.B.1. Target Kinerja Individu                                                  V.3.B.2. Kesesuaian Kinerja Pegawai                                                 V.3.B.3. Rekapitulasi Logbook Pegawai</t>
  </si>
  <si>
    <t xml:space="preserve">Seluruh ukuran kinerja individu sesuai dengan indikator kinerja individu level diatasnya                                                     </t>
  </si>
  <si>
    <t xml:space="preserve">Dokumen Pendukung :                                                                                            V.3.C. Kinerja Direktur dan Staf  </t>
  </si>
  <si>
    <t xml:space="preserve">Pengukuran kinerja individu dilakukan secara bulanan </t>
  </si>
  <si>
    <t>Dokumen Pendukung :                                                                                     V.3.D. Pengisian Logbook Pegawai</t>
  </si>
  <si>
    <t xml:space="preserve">Telah dilakukan monev atas pencapaian individu secara bulanan                                                                                                                        </t>
  </si>
  <si>
    <t>Dokumen Pegawai :                                                                                  V.3.E. Panduan Penilaian Kinerja</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</si>
  <si>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</si>
  <si>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 xml:space="preserve">Seluruh hasil penilaian kinerja individu telah dijadikan dasar untuk pengembangan karir individu / pemberian reward dan punishment lainnya                                                                             </t>
  </si>
  <si>
    <t xml:space="preserve">Dokumen Pendukung :                                                                                                                                                                                                                                                                                                                              V.3.F.1. Penetapan Pegawai Teladan                                               V.3.F.2. Pelanggaran Pegawai </t>
  </si>
  <si>
    <t xml:space="preserve">Seluruh aturan disiplin/kode etik/perilaku instansi telah diimplemintasikan                                                                                  </t>
  </si>
  <si>
    <t>Dokumen Pendukung :                                                                                            V.4.A.1. Panduan Etika dan Perilaku                                         V.4.A.2. Keputusan Direktur dan Implementasi</t>
  </si>
  <si>
    <t>https://drive.google.com/drive/folders/1IrXzmO4Dggiq9byMX2xEmnrZK4X7PRL-</t>
  </si>
  <si>
    <t xml:space="preserve">Adanya monev atas pelaksanaan aturan disiplin/kode etik / kode perilku secara berkala                                                                                                                             </t>
  </si>
  <si>
    <t xml:space="preserve">Dokumen Pendukung :                                                                                                      V.4.B.1. Monev Disiplin, Etika dan Perilaku Pegawai  </t>
  </si>
  <si>
    <t xml:space="preserve">Unit kerja telah mengimplementasikan SKJ pada seluruh jabatan sesuai kebutuhan unit kerja                                           </t>
  </si>
  <si>
    <t xml:space="preserve">Dokumen Pendukung :                                                                                    Pemberian TKD sudah sesuai dengan Standar Kompetensi Jabatan Pemkot Balikpapan mengacu pada :  V.5.A.1. Permendagri Nomor 061-5449 Tahun 2019                                  V.5.A.2. Peraturan Wali Kota Balikpapan Nomor 4 Tahun 2020      </t>
  </si>
  <si>
    <t>https://drive.google.com/drive/folders/1Il67hSbLZYQdm9NOxHxmranl3iGAi_Fk</t>
  </si>
  <si>
    <t xml:space="preserve">Evaluasi jabatan telah dilaksanakan pada seluruh jabatan berdasarkan SKJ dan telah memberikan dampak pengembangan SDM                                                                            </t>
  </si>
  <si>
    <t>Dokumen Pendukung :                                                                              V.5.B. Evaluasi Jabatan</t>
  </si>
  <si>
    <r>
      <rPr>
        <rFont val="Calibri"/>
        <color theme="1"/>
        <sz val="11.0"/>
      </rPr>
      <t xml:space="preserve">Dokumen Analisis Kesenjangan ( </t>
    </r>
    <r>
      <rPr>
        <rFont val="Calibri"/>
        <color rgb="FF1155CC"/>
        <sz val="11.0"/>
        <u/>
      </rPr>
      <t>https://drive.google.com/drive/folders/1Il67hSbLZYQdm9NOxHxmranl3iGAi_Fk)</t>
    </r>
  </si>
  <si>
    <t xml:space="preserve">Pegawai dapat mengakses sistem informasi kepegawaian                                                                 </t>
  </si>
  <si>
    <t xml:space="preserve">Dokumen Pendukung :                                                                                                                              VI.6.A.1.Pemuktahiran Data Pegawai                         VI.6.A.2.Simpeg Pegawai                                                          VI.6.A.3.Simpeg Non PNS  dan Aplikasi Sim RS SDM                                                           </t>
  </si>
  <si>
    <t>https://drive.google.com/drive/folders/1Iir7gx8uwELwE16Lt9poPGp6SZAki2Dd</t>
  </si>
  <si>
    <t xml:space="preserve">Pimpinan unit kerja terlibat secara langsung pada seluruh penyusunan Renstra                                                                          </t>
  </si>
  <si>
    <t>Dokumen Pendukung :                                                                                                       VI.1.A. Rapat Anggaran</t>
  </si>
  <si>
    <t>https://drive.google.com/file/d/13Gxe7cygnnRfc4K2l8QYLY1A_XB5uOe7/view?usp=sharing</t>
  </si>
  <si>
    <t>Pimpinan unit kerja terlibat secara langsung pada seluruh penyusunan Penetapan Kinerja                                                 Dokumen Pendukung :                                                                          VI.1.B. Rapat Kinerja</t>
  </si>
  <si>
    <t>Dokumen Pendukung :                                                                          VI.1.B. Rapat Kinerja</t>
  </si>
  <si>
    <r>
      <rPr>
        <rFont val="Calibri"/>
        <color rgb="FF1155CC"/>
        <sz val="11.0"/>
        <u/>
      </rPr>
      <t>https://drive.google.com/file/d/13Gxe7cygnnRfc4K2l8QYLY1A_XB5uOe7/view?usp=sharing</t>
    </r>
    <r>
      <rPr>
        <rFont val="Calibri"/>
        <color theme="1"/>
        <sz val="11.0"/>
      </rPr>
      <t>g</t>
    </r>
  </si>
  <si>
    <t xml:space="preserve">Pimpinan unit kerja memantau seluruh pencapaian kinerja secara berkala                                                                                         </t>
  </si>
  <si>
    <t>Dokumen Pendukung :                                                                                                                                            VI.1.C. Pemantauan Kinerja Pegawai</t>
  </si>
  <si>
    <t>https://drive.google.com/file/d/1redjaYDhTuiARaagUSD5MvkH-zn-XLe0/view?usp=sharing</t>
  </si>
  <si>
    <t xml:space="preserve">Pimpinan unit kerja memahami kinerja serta strategi pencapaiannya dalam jangka menengah                                                                                                          </t>
  </si>
  <si>
    <t>Dokumen Pendukung :                                                                                                                                        VI.1.D.1. Renja 2020                                                                               VI.1.D.2. Renja 2021</t>
  </si>
  <si>
    <t>https://drive.google.com/file/d/1B2RjyP6oeY7-47maQTxuxUtgW7pJLoZ2/view?usp=sharing</t>
  </si>
  <si>
    <t xml:space="preserve">Pimpinan unit kerja menindaklanjuti hasil pemantauan rencana aksi secara berkala                                                           </t>
  </si>
  <si>
    <t>Dokumen Pendukung :                                                                                                                                                                                                              VI.1.F.1. Laporan Kinerja Tahun 2020                                                                                                                                                                                        VI.1.F.2. Laporan Kinerja Tahun 2021</t>
  </si>
  <si>
    <t>https://drive.google.com/file/d/1vdqDAuWpYTQhTV3a3O-7R1h5IPX2CRzO/view?usp=sharing</t>
  </si>
  <si>
    <t xml:space="preserve">Pimpinan unit kerja menindaklanjuti hasil pemantauan rencana aksi secara berkala                                                          </t>
  </si>
  <si>
    <r>
      <rPr>
        <rFont val="Calibri"/>
        <color rgb="FF1155CC"/>
        <sz val="11.0"/>
        <u/>
      </rPr>
      <t>https://drive.google.com/file/d/1vdqDAuWpYTQhTV3a3O-7R1h5IPX2CRzO/view?usp=sharing</t>
    </r>
    <r>
      <rPr>
        <rFont val="Calibri"/>
        <color rgb="FF1155CC"/>
        <sz val="11.0"/>
        <u/>
      </rPr>
      <t>g</t>
    </r>
  </si>
  <si>
    <t xml:space="preserve">Terdapat upaya peningkatan kapasitas sebagian besar  SDM yang menangani akuntabilitas kinerja                                                 </t>
  </si>
  <si>
    <t>Dokumen Pendukung :                                                                      VI.2.A. Sertifikat Akuntabilitas</t>
  </si>
  <si>
    <t>https://drive.google.com/drive/folders/1IiPEj3qKkp-g0qGY1YJ1M7Q5MiKTf9IZ?usp=sharing</t>
  </si>
  <si>
    <t xml:space="preserve">Pemutakhiran data kinerja dilakukan secara bulanan </t>
  </si>
  <si>
    <t>Dokumen Pendukung :                                                                   VI.2.B. Laporan Kinerja</t>
  </si>
  <si>
    <t>https://drive.google.com/file/d/1HSjmR4otUBaCboYRj3EUa9SdjphbypxT/view?usp=sharing</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</si>
  <si>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</si>
  <si>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</si>
  <si>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Gratifikasi telah telah disosialisasikan secara berkala melalui Banner, Leaflet dan Pengumuman di Server</t>
  </si>
  <si>
    <t>Banner, Leaflet Gratifikasi</t>
  </si>
  <si>
    <t>https://drive.google.com/drive/folders/1INtJk8hR8NQmmuSV_y_ybGW3NnHk72xf</t>
  </si>
  <si>
    <t>Telah dibentuk Unit Pengendaliaan Gratifikasi</t>
  </si>
  <si>
    <t>Keputusan Direktur RSUD Beriman Balikpapan No. 445.013.1/2018 tentang Pembentukan UPG pada RSUD Beriman Balikpapan</t>
  </si>
  <si>
    <t>Telah dilakukan Monev gratifikasi</t>
  </si>
  <si>
    <t>Laporan Monev gratifikasi</t>
  </si>
  <si>
    <t>Telah dilakukan Tindak lanjut Gratifikasi</t>
  </si>
  <si>
    <t>Laporan tindak Lanjut gratifikasi</t>
  </si>
  <si>
    <t>Program kerja SPI, Pakta Integritas  Pegawai dan Penyedia, Panduan Etik dan Perilaku, struktur organisasi, pendelegasian wewenang, kebijakan pembinaan staf, peran API(Laporan Inspektorat), dan MOU dengan Pihak eksternal</t>
  </si>
  <si>
    <t>https://drive.google.com/drive/folders/1IBzQdVlcmfFlvOYH9APJR5ZYx4WQfA19</t>
  </si>
  <si>
    <t>Rencana Tindak Pengendalian 2021 (RTP)</t>
  </si>
  <si>
    <t>Rencana Tindak Pengendalian - Identifikasi Risiko (RTP)</t>
  </si>
  <si>
    <t>Informasi dan Komunikasi (RTP)</t>
  </si>
  <si>
    <t>Daftar Rancangan pemantauan (RTP), Laporan Audit SPI, Tindak Lanjut Audit Eksternal (Laporan Audit Inspektorat)</t>
  </si>
  <si>
    <t>Rencana Tindak Pengendalian (RTP)</t>
  </si>
  <si>
    <t>Laporan Pengaduan 2021-2022 (Sipandumas)</t>
  </si>
  <si>
    <t>https://drive.google.com/drive/folders/1IBHHfVoyGfCjmoybwv1wEDnOE1FBxt7z</t>
  </si>
  <si>
    <t>LaporanEvaluasi Pengaduan 2021-2022 (Sipandumas)</t>
  </si>
  <si>
    <t>Laporan Tindak Lanjut Pengaduan 2021-2022</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</si>
  <si>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</si>
  <si>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</si>
  <si>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SK Whistle Blower, Sosialisasi WBS 2021-Mei 2022, Laporan Evaluasi dan Tindak Lanjut WBS 2021 - Mei 2022</t>
  </si>
  <si>
    <t>No.445.045/2017 tentang perlindungan terhadap Whistle Blower di lingkungan RSUD Beriman Balikpapan, Sosialisasi WBS 2021-Mei 2022, Laporan Evaluasi dan Tindak Lanjut WBS 2021 - Mei 2022</t>
  </si>
  <si>
    <t>https://drive.google.com/drive/folders/1I26EA3QHmc8hAHX-1uZXeUt0pXOul13j</t>
  </si>
  <si>
    <t>Pedoman Benturan Kepentingan , Laporan Sosialisasi Benturan Kepentingan, Brosur</t>
  </si>
  <si>
    <t>Pedoman Benturan Kepentingan No.445.013.2/2018 tentang Pedoman Pelaksanaan penananganan Benturan Kepentingan di Lingkungan RSUD Beriman Balikpapan,Laporan Sosialisasi Benturan Kepentingan, Brosur</t>
  </si>
  <si>
    <t>https://drive.google.com/drive/folders/1I0T7aAIfFj6V3LvAOZFiRhB8kN1T6XEb</t>
  </si>
  <si>
    <t>Surat Pernyataan Benturan Kepentingan</t>
  </si>
  <si>
    <t>Monev Benturan Kepentingan</t>
  </si>
  <si>
    <t>Laporan Monev Benturan Kepentingan 2021 - Mei 2022</t>
  </si>
  <si>
    <t>Tindak Lanjut Benturan Kepentingan</t>
  </si>
  <si>
    <t>Laporan Tindak Lanjut Benturan Kepentingan 2021 - Mei 2022</t>
  </si>
  <si>
    <t>SK Tim Zona Integritas, Pakta Integritas, Laporan Sosialisasi Zona Integritas, Poster</t>
  </si>
  <si>
    <t>No. 445.024/2018 tentang Perubahan Kedua atas keputusan Direktur RSUD Beriman Balikpapan No.445.23/2017, Pakta Integritas, Laporan Sosialisasi Zona Integritas, Poster pada Instagram</t>
  </si>
  <si>
    <t>https://drive.google.com/drive/folders/1I-fFqX26hjJ7OrtsyGPyANgTtVpEvbxI</t>
  </si>
  <si>
    <t>Rencana Kerja Zona Integritas 2022</t>
  </si>
  <si>
    <t>Monitoring Zona Integritas 2021</t>
  </si>
  <si>
    <t xml:space="preserve">Terdapat Penetapan Standar Pelayanan terhadap seluruh jenis pelayanan, dan sesuai asas serta komponen standar pelayanan publik yang berlaku                                                                                                                      </t>
  </si>
  <si>
    <t xml:space="preserve">Dokumen Pendukung :                                                                                                                                                               VIII.1.A.1. Kebijakan Standar Pelayanan                                                                                                                                                                                                                                                        VIII.1.A.2. Standar Pelayanan         </t>
  </si>
  <si>
    <t>https://drive.google.com/drive/folders/1GR-TtG8AofALE8JtCbIFgAEBGBti4-eN</t>
  </si>
  <si>
    <t xml:space="preserve">Standar Pelayanan telah dimaklumatkan pada seluruh jenis pelayananan dan dipublikasikan di website                                                                                        </t>
  </si>
  <si>
    <t xml:space="preserve">Dokumen Pendukung :                                                                                                        VIII.1.B. Maklumat dan Standar Pelayanan   </t>
  </si>
  <si>
    <t xml:space="preserve">Dilakukan reviu dan perbaikan atas standar pelayanan dan dilakukan dengan melibatkan Stakeholders (antara lain : Tokoh Masyarakat, Akademisi, Dunia Usaha, dan Lembaga Swadaya Masyarakat) serta memanfaatkan masukan hasil SKM dan Pengaduan Masyarakat                                                                          </t>
  </si>
  <si>
    <t>Dokumen Pendukung :                                                                                                                                 VIII.1.C.1. Review standar Pelayanan                                                                                                                                                    VIII.1.C.4. Review 2021</t>
  </si>
  <si>
    <t xml:space="preserve">Telah dilakukan pelatihan/sosialisasi pelayanan prima, sehingga seluruh petugas/pelaksana layanan memiliki kompetensi sesuai kebutuhan jenis layanan                          Dokumen Pendukung :                                                                                                                                                                                    VIII.2.A.1. Laporan Diklat 2020 - 2021                                                                                                                   VIII.2.A.2. Dokumen Pelatihan Service Execellent </t>
  </si>
  <si>
    <t xml:space="preserve">Dokumen Pendukung :                                                                                                                                                                                    VIII.2.A.1. Laporan Diklat 2020 - 2021                                                                                                                   VIII.2.A.2. Dokumen Pelatihan Service Execellent </t>
  </si>
  <si>
    <t>https://drive.google.com/drive/folders/1GQOF6KtkOZ8PmdS55-FPzJ5HY3hKJ7rh</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</si>
  <si>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</si>
  <si>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Seluruh informasi tentang pelayanan dapat diakses secara online (website/media sosial) dan terhubung dengan sistem informasi pelayanan publik nasional                                           Dokumen Pendukung :                                                                                                                      VIII.2.B. Akses Info Pelayanan</t>
  </si>
  <si>
    <t>Ada kebijakan pemberian penghargaan dan sanksi yang minimal memenuhi unsur penilaian : disiplin, kinerja.        Dan hasil penilaian pengguna layanan dan telah diterapkan ke seluruh petugas/pelaksana layanan                                                                                     Dokumen Pendukung :                                                                    VIII.2.C.1.Kebijakan Penghargaan                        VIII.2.C.2.Kebijakan Sanksi                                     VIII.2.C.3.Implementasi Penghargaan dan Sangsi VIII.2.C.4.SK Direktur Penetapan Kompensasi            VIII.2.C.5.Info Kompensasi Pelayanan</t>
  </si>
  <si>
    <t>Ada sistem pemberian kompensasi bila layanan tidak sesuai standar bagi penerima layanan di seluruh jenis layanan                                                                                              Dokumen Pendukung :                                                                                                                                                   VIII.2.D.1.SK Direktur Penetapan Kompensasi            VIII.2.D.2.Info Kompensasi Pelayanan</t>
  </si>
  <si>
    <t>Seluruh pelayanan sudah dilakukan secara terpadu dan sarana prasarana layanan memenuhi standar sarpras                                                                                     Dokumen Pendukung :                                                                                                                                                     VIII.2.E. Layanan Terintegrasi</t>
  </si>
  <si>
    <t>Inovasi pelayanan telah mendapatkan pengakuan secara nasional dan telah direplikasikan oleh instasi lain                                                                                               Dokumen Pendukung :                                                                                                                                                        VIII.2.F.1.Inovasi Pelayanan                                                  VIII.2.F.2. Replikasi Inovasi</t>
  </si>
  <si>
    <t xml:space="preserve">Terdapat media konsultasi dan pengaduan secara offline dan online, tersedia petugas khusus yang menangani, dan terintegrasi dengan SP4N-LAPOR!                                                 Dokumen Pendukung :                                                                        VIII.3.A.1.Kebijakan Pengaduan                                   VIII.3.A.2.SK Tim Pengaduan                                             VIII.3.A.3.SK Si Tanggap                                                       VIII.3.A.4.SK SIMAS 24                                                           VIII.3.A.5.SK SP4N LAPOR        </t>
  </si>
  <si>
    <t>https://drive.google.com/drive/folders/1GNTF21Xor6E0BY62vr9SwvwkuS_VgKxO</t>
  </si>
  <si>
    <t xml:space="preserve">Terdapat Unit Pengelola khusus untuk konsultasi dan pengaduan, serta SK pengelola SP4N-LAPOR! di level Organisasi                                                                                                                                                             Dokumen Pendukung :                                                                                                                                                      VIII.3.B. Kebijakan Pengaduan     </t>
  </si>
  <si>
    <t>Telah dilakukan tindak lanjut atas seluruh pengaduan pelayanan untuk perbaikan kualitas pelayanan                                                                                                 Dokumen Pendukung :                                                                                                                                                                                         VIII.3.C.1. Laporan Evaluasi Pengaduan                                   VIII.3.C.2. VIII.3.C.2. LAPORAN TINDAK LANJUT PENGADUAN 2021</t>
  </si>
  <si>
    <t>Evaluasi atas penanganan keluhan/masukan dan konsultasi dilakukan secar berkala                                                                     Dokumen Pendukung :                                                                                                                  VIII.3.C.1. Laporan Evaluasi Pengaduan                                   VIII.3.C.2. VIII.3.C.2. LAPORAN TINDAK LANJUT PENGADUAN 2021</t>
  </si>
  <si>
    <t xml:space="preserve">Survei kepuasan masyarakat terhadap pelayanan dilakukan minimal 4 kali dalam setahun                                                                Dokumen Pendukung :                                                                                                                                                                           VIII.4.A.3 SKM Tahun 2020      </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</si>
  <si>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</si>
  <si>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Hasil survei kepuasan masyarakat dapat diakses secara online (website, media sosial, dll) dan offline                                                                                               Dokumen Pendukung :                                                                                                  VIII.4.B. Akses Survei Kepuasan Masyarakat</t>
  </si>
  <si>
    <t>Dilakukan tindak lanjut atas seluruh hasil survei kepuasan masyarakat                                                                                              Dokumen Pendukung :                                                                            VIII.4.C.1. Laporan Evaluasi SKM                               VIII.4.C.2.Monev SKM dan Pengaduan                      VIII.4.C.3.Tindak Lanjut SKM dan Pengaduan</t>
  </si>
  <si>
    <t>Terdapat pelayanan yang menggunakan teknologi informasi pada seluruh proses pemberian layanan                                   Dokumen Pendukung :                                                                                                 VIII.5.A.1. Pelayanan Teknologi Informasi                          VIII.5.A.2. Petunjuk Teknologi Informasi                         VIII.5.A.3. Contoh Inovasi 3 SIS</t>
  </si>
  <si>
    <t>https://drive.google.com/drive/folders/1GAIUrj0z5hePvCB6BmIlYaIHwDG-J6vE</t>
  </si>
  <si>
    <t xml:space="preserve">Perbaikan dilakukan secara terus-menerus   Dokumen Pendukung : VIII.5.B. Monev TI </t>
  </si>
  <si>
    <t>SK Agen Perubahan No 188.45-276/2017, Usulan Role Model Tahun 2022</t>
  </si>
  <si>
    <t>- Berkibar, Intan Raja, Caregiver</t>
  </si>
  <si>
    <t>Perubahan yang dbuat sudah terintegrasi dengan Manajemen Pelayanan</t>
  </si>
  <si>
    <t>Telah Dibuat Renstra Strategis Bisnis Rumah Sakit, Telah di Buat Renja Rumah Sakit, Perjanjian Kinerja dan Rencana Aksi Pimpinan</t>
  </si>
  <si>
    <t>RSUD Telah memiliki Keputusan Direktur No. 450/UM/RSUD/XII/2018 Tentang Pelaksanaan Di Siplin Pegawai di Lingkungan RSUD Beriman Balikpapan,                                                                                                                                                                                                    
Telah Memiliki panduan Etik dan Perilaku RSUD Beriman Balikpapan</t>
  </si>
  <si>
    <t>Kebijakan yang ada erat kaitannya dengan kebijakan lainnya untuk kepentingan publik, dari kebijakan pusat sampai dengan daerah</t>
  </si>
  <si>
    <t>https://drive.google.com/drive/folders/1GUH1CYMUmXrAc2ZHVD1_sQUg5E6BMw31</t>
  </si>
  <si>
    <t>Jumlah kebijakan terkait pelayanan dan atau perizinan yang terbit memuat unsur kemudahan dan efisiensi pelayanan utama instansi dibagi dengan Jumlah kebijakan terkait pelayanan dan atau perizinan baru yang terbit</t>
  </si>
  <si>
    <t>Sudah ada usulan perubahan organisasi sesuai dengan proses bisnis, dengan mempertimbangkan kinerja utama yang di hasilkan</t>
  </si>
  <si>
    <t>https://drive.google.com/drive/folders/1GvikhPWPiaQpzZ15pVJ8obekYHlHn7WU</t>
  </si>
  <si>
    <t xml:space="preserve">Peta proses bisnis telah disusun dan mempengaruhi penyederhanaan seluruh jabatan </t>
  </si>
  <si>
    <t>https://drive.google.com/drive/u/1/folders/1H8WzdCH_bfH4kLC5uYsKJvYverb_yaLu</t>
  </si>
  <si>
    <t>Implementasi SPBE telah terintegrasi dan mampu mendorong pelaksanaa pelayanan publik yang lebih cepat dan efisien</t>
  </si>
  <si>
    <t>https://drive.google.com/drive/u/1/folders/1H84QdhrqzjVjsNcKSdngECfpiBmUOe1u</t>
  </si>
  <si>
    <t>Implementasi SPBE telah terintegrasi dan mampu mendorong pelaksanaa pelayanan internal unit kerja yang lebih cepat dan efisien</t>
  </si>
  <si>
    <t>Kriteria huruf b telah terpenuhi dan manfaat / dampak dari transformasi digital pada bidang proses bisnis utama telah mampu direalisasikan pada unit kerja sesuai dengan sasaran dan target manfaat / dampak.</t>
  </si>
  <si>
    <t>https://drive.google.com/drive/u/1/folders/1GzkxpuzFW8WGOlZPDsfA_3-OqaNes3gW</t>
  </si>
  <si>
    <t>kriteria huruf b telah terpenuhi dan manfaat / dampak dari transformasi digital pada bidang administrasi pemerintahan telah diterapkan / digunakan oleh unit kerja sesuai dengan sasaran dan target manfaat / dampak.</t>
  </si>
  <si>
    <t>V.3.A. JANKIN_PERUBAHAN 2021 , V.3.A. PENETAPAN KINERJA 2021</t>
  </si>
  <si>
    <t>https://drive.google.com/drive/folders/1GTBDaAwVd0X5md58eyWLfuRqX_G358Lc</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</si>
  <si>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</si>
  <si>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</si>
  <si>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</si>
  <si>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SK PEMBENTUKAN TIM ASESMEN KOMPETENSI PEGAWAI NON PNS</t>
  </si>
  <si>
    <t>https://drive.google.com/drive/folders/1GT42djFGwwb6Pff7viEZUEvH-Fx_rFks</t>
  </si>
  <si>
    <t>Dokumen Penindakan Pelanggaran Pegawai</t>
  </si>
  <si>
    <t>https://drive.google.com/drive/folders/1GS1p2nDF3ylHjkIfKF3F6ezCXOzxdugc</t>
  </si>
  <si>
    <t>https://drive.google.com/file/d/1aRi2yLCjS14tbOxD9cDg7TCDHxCG0Paj/view?usp=sharing</t>
  </si>
  <si>
    <t>BLUD</t>
  </si>
  <si>
    <t xml:space="preserve">Aplikasi yang terintegrasi telah dimanfaatkan sebagai alat monitoring kinerja sehingga menghasilkan efektivitas dan efisiensi penganggaran                                                                                                                                     </t>
  </si>
  <si>
    <t>https://drive.google.com/drive/folders/1GtFZa9fwcLAzekM2kvfhrKtAVD_qXjd4?usp=sharing</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</si>
  <si>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</si>
  <si>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</si>
  <si>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</si>
  <si>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Seluruh capaian kinerja (Perjanjian kinerja) merupakan unsur dalam pemberian reward and punishment</t>
  </si>
  <si>
    <t>https://drive.google.com/drive/folders/1GnSVioDqDBYdXOxi-5D5DalQTEdfArB9?usp=sharing</t>
  </si>
  <si>
    <t xml:space="preserve">Peta strategis (kerangka logis) ada dan mengacu pada kinerja utama organisasi dan digunakan dalam penjabaran kinerja seluruh pegawai </t>
  </si>
  <si>
    <t>https://drive.google.com/drive/folders/1GkoEZePwr4KC47yu2rjKTfxrWmjIxcdw?usp=sharing</t>
  </si>
  <si>
    <t>LHKPN 2021</t>
  </si>
  <si>
    <t>https://drive.google.com/file/d/1nz-6oDkMSPRThdBrZQ26f0uSnIZV3Unt/view?usp=sharing</t>
  </si>
  <si>
    <t>19,00</t>
  </si>
  <si>
    <t>LHKASN 2021</t>
  </si>
  <si>
    <t>https://drive.google.com/file/d/1uilhpTi1AwcBpOIJ-31ZDYzPhsJcnO0-/view?usp=sharing</t>
  </si>
  <si>
    <t>2 Pegawai sedang Proses Resign dan di Tindaklanjuti Oleh BKPSDM</t>
  </si>
  <si>
    <t>https://drive.google.com/drive/u/1/folders/1HpszzroniNFle8ifb586UDYWT45eiEQe</t>
  </si>
  <si>
    <t>Tahun 2021 59 Pengaduan Tahun 2022 22 Pengaduan</t>
  </si>
  <si>
    <t>Upaya dan /atau inovasi yang dilakukan telah mendorong perbaikan seluruh pelayanan publik yang prima (lebih cepat dan mudah)</t>
  </si>
  <si>
    <t>https://drive.google.com/drive/folders/1HmMODxnM5YU_4LvJP4pD7VfAqoKUgdv2</t>
  </si>
  <si>
    <t>Pelayanan terdiri dari Rawat Jalan, Rawat Inap, IGD, Laboratorium, Radiologi, MCU, Farmasi, PPT KTPA</t>
  </si>
  <si>
    <t>Pengaduan pelayanan dan konsultasi telah direspon dengan cepat melalaui berbagai kanal/media</t>
  </si>
  <si>
    <t>https://drive.google.com/drive/folders/1HeyB7MXOa296Ie1LYd_y2FnXEAZe7ngX</t>
  </si>
  <si>
    <t>Tim Reformasi Birokrasi Disnaker Kota Balikpapan telah dibentuk berdasarkan SK Nomor: 188.46/660/Disnaker, tanggal 14 Maret 2022, tentang Perubahan Tim Reformasi Birokrasi Dinas Ketenagakerjaan Kota Balikpapan</t>
  </si>
  <si>
    <t>SK Tim Reformasi Birokrasi Pemerintah OPD</t>
  </si>
  <si>
    <t>https://drive.google.com/drive/folders/1pz4HpjLTChTqQA9Dld5JNonUB3oOZkb_?usp=sharing</t>
  </si>
  <si>
    <t>Seluruh tugas telah dilaksanakan oleh Tim Reformasi Birokrasi Dinas Ketenagakerjaan Kota Balikpapan sesuai dengan rencana kerja yang telah ditetapkan Kepala Dinas.</t>
  </si>
  <si>
    <t>Dokumen Rencana Kerja Pelaksanaan RB OPD, Rapat RB (Undangan/Notulen/Daftar Hadir/Laporan Kegiatan/Berita Acara/Dokumentasi Kegiatan)</t>
  </si>
  <si>
    <t>Rencana Kerja Reformasi Birokrasi Disnaker Kota Balikpapan telah disesuaikan dengan Road Map sesuai Keputusan Wali Kota Balikpapan Nomor: 183.45-205/2019, tanggal 11 Juli 2019, tentang Road Map Reformasi Birokrasi Pemerintah Kota Balikpapan Tahun 2016-2021.</t>
  </si>
  <si>
    <t>Dokumen Rencana Kerja Pelaksanaan RB OPD,  SK Road Map Reformasi Birokrasi Pemerintah Kota Balikpapan nomor 188.45-205/2019</t>
  </si>
  <si>
    <t>Rencana Kerja Reformasi Birokrasi telah disusun dan ditetapkan oleh Kepala Dinas.</t>
  </si>
  <si>
    <t>Dokumen Rencana Kerja Pelaksanaan RB OPD</t>
  </si>
  <si>
    <t>https://drive.google.com/drive/folders/1pqd4zXNjYAChcNe13buSuSL3vufapCTj?usp=sharing</t>
  </si>
  <si>
    <t>Rencana Kerja Reformasi Birokrasi telah disosialisasikan kepada seluruh pegawai Disnaker Kota Balikpapan.</t>
  </si>
  <si>
    <t xml:space="preserve">Dokumen Rencana Kerja Pelaksanaan RB OPD,  SK Road Map Reformasi Birokrasi Pemerintah Kota Balikpapan nomor 188.45-205/2019 </t>
  </si>
  <si>
    <t xml:space="preserve">Kepala Dinas Ketenagakerjaan Kota Balikpapan telah menunjuk Sekretaris Dinas sebagai asesor PMPRB melalui SK Perubahan Nomor: 188.46/660/Disnaker, tanggal 14 Maret 2022, tentang Perubahan Tim Reformasi Birokrasi Dinas Ketenagakerjaan Kota Balikpapan, dan ybs terlibat sepenuhnya dalam proses penyusunan rencana kerja RB, pelaksanaan, dan aktif melakukan monitoring serta evaluasi pelaksanaan RB. </t>
  </si>
  <si>
    <t>https://drive.google.com/drive/folders/1pjO6B7O3wRkA-pL3yz1i0iVFieZxMHsv?usp=sharing</t>
  </si>
  <si>
    <t>Sekretaris Dinas Ketenagakerjaan Kota Balikpapan selaku asesor dalam menetapkan nilai PMPRB selalu melalui mekanisme pembahasan bersama Koordinator masing-masing area.</t>
  </si>
  <si>
    <t>Dokumen Rencana Aksi dan Tindak Lanjut (RATL) telah disusun oleh masing-masing Koordinator Area bersama timnya, selanjutnya hasil kerja masing-masing tim dikomunikasikan kepada seluruh pegawai Disnaker Kota Balikpapan dan dilaksanakan.</t>
  </si>
  <si>
    <t>Rencana aksi tindak lanjut (RATL) Pelaksanaan RB OPD, Rapat RB (Undangan/Notulen/Daftar Hadir/Laporan Kegiatan/Berita Acara/Dokumentasi Kegiatan)</t>
  </si>
  <si>
    <t>Kepala Dinas Ketenagakerjaan Kota Balikpapan selalu terlibat langsung dalam penyusunan rencana, pelaksanaan, monitoring, dan evaluasi, serta memastikan hasil evaluasi telah ditindaklanjuti.</t>
  </si>
  <si>
    <t>Laporan monev renja pelaksanaan reformasi birokrasi OPD</t>
  </si>
  <si>
    <t>Kepala Dinas Ketenagakerjaan Kota Balikpapan selalu terlibat secara aktif dan berkelanjutan pada pelaksanaan RB, terutama dalam proses sosialisasi budaya kerja BERAKHLAK.</t>
  </si>
  <si>
    <t xml:space="preserve">Rapat RB (Undangan/Notulen/Daftar Hadir/Laporan Kegiatan/Berita Acara/Dokumentasi Kegiatan), Screenshot sarana komunikasi TIM RB OPD </t>
  </si>
  <si>
    <t>https://drive.google.com/drive/folders/1pf7BJ3WVW4ZGoJ6Jj1g7QUV4B_UeFI1g?usp=sharing</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</si>
  <si>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</si>
  <si>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</si>
  <si>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(1) Terdapat personil Dinas Ketenagakerjaan Kota Balikpapan yang  telah ditunjuk sebagai Agen Perubahan Tingkat Kota dan ditetapkan melalui SK Wali Kota Balikpapan Nomor: 188.45-227/2022, tanggal 30 Mei 2022 tentang Perubahan atas Keputusan Wali Kota Nomor: 188.45-229/2021 Tentang Role Model dan Agen Perubahan Pemerintah Kota Balikpapan
(2) Kepala Dinas Ketenakerjaan Kota Balikpapan telah menunjuk personil sebagai Agen Perubahan pada tingkat Dinas melalui SK Kadisnaker Nomor:...., tanggal...., tentang....
(3) Agen perubahan sebagaimana angka 1 dan 2 di atas, telah menjadi motor penggerak dalam proses perubahan budaya kerja di Disnaker Kota Balikpapan (contoh: Agen Perubahan terlibat dalam proses penyusunan maupun proses internalisasi atas SK Wali Kota tentang Budaya Kerja dan Pelayanan Publik di Disnaker Kota Balikpapan atau Kode Etik Mediator Hubungan Industrial, Agen Perubahan bertindak sebagai motor penggerak)</t>
  </si>
  <si>
    <t>Surat usulan agen perubahan, SK Agen</t>
  </si>
  <si>
    <t>Telah dilakukan identifikasi terhadap regulasi terkait dengan pelayanan ketenagakerjaan yang disesuaikan dengan Undang-Undang Cipta Kerja dan turunannya:
1. Usulan perubahan regulasi terkait retribusi Tenaga Kerja Asing;
2. Usulan perubahan Perda No 1 Tahun 2018 tentang Ketenagakerjaan;
3. Penyusunan RTKD Makro Periode Tahun 2022-2026 yang merupakan penyesuaian RTKD periode sebelumnya dengan RPJMD Wali Kota Terpilih</t>
  </si>
  <si>
    <t>https://drive.google.com/drive/folders/1pze334JgaKRqf07m99_GHohSUVDmh1_C?usp=sharing</t>
  </si>
  <si>
    <t>Telah dilakukan proses revisi atas kebijakan yang teridentifikasi tidak bersesuaian atau kebijakan yang lebih tinggi mengalami perubahan.</t>
  </si>
  <si>
    <t>(1) Telah dilakukan evaluasi pembahasan uraian tugas dalam rangka penyesuaian struktur organisasi pasca penyetaraan pejabat struktural eselon IV ke jabatan fungsional;
(2) Telah dilakukan pembahasan dan penyusunan peta jabatan Dinas Ketenagakerjaan Kota Balikpapan disesuaikan dengan perkembangan kebutuhan pelayanan publik dan struktur organisasi pasca penyetaraan jabatan.</t>
  </si>
  <si>
    <t>Perwal Uraian Tugas OPD/ Draf Perwal Uraian Tugas OPD, Rapat Urtusi (Undangan/Notulen/Daftar Hadir/Laporan Kegiatan/Berita Acara/Dokumentasi Kegiatan)</t>
  </si>
  <si>
    <t>https://drive.google.com/drive/folders/1qDQNn0iBG7qDCYbG9ljy5AhDKneU026e?usp=sharing</t>
  </si>
  <si>
    <t>Telah dilakukan penyetaraan terhadap jabatan struktural Eselon IV ke jabatan fungsional di lingkungan Dinas Ketenagakerjaan Kota Balikpapan, kecuali untuk jabatan Kepala Sub Bagian Umum serta Kepala Sub Bagian Program dan Keuangan.</t>
  </si>
  <si>
    <t>Telah dilakukan evaluasi pembahasan uraian tugas dalam rangka penyesuaian struktur organisasi.</t>
  </si>
  <si>
    <t>Telah dilakukan evaluasi dan identifikasi terhadap kemungkinan pejabat fungsional (khususnya hasil penyetaraan) melapor kepada lebih dari seorang atasan, karena hal ini memang dimungkinkan karena struktur organisasi pasca penyetaraan.</t>
  </si>
  <si>
    <t>Dalam penyusunan SKP, seluruh pejabat di Dinas Ketenagakerjaan Kota Balikpapan merujuk kepada:
(1). Uraian Tugas Fungsi Dinas;
(2). Renstra Dinas; 
(3). Rencana Kerja RB;
(4). Renja Dinas.</t>
  </si>
  <si>
    <t>Telah dilakukan perubahan uraian tugas dan jenjang struktur organisasi sesuai ketentuan yang berlaku.</t>
  </si>
  <si>
    <t xml:space="preserve">Penyusunan indikator kinerja utama Dinas Ketenagakerjaan Kota Balikpapan dan indikator kinerja pejabat dibawahnya telah disesuaikan dengan struktur organisasi Dinas. </t>
  </si>
  <si>
    <t>Penyusunan SOTK disesuaikan dengan lampiran kewenangan Undang-Undang Nomor 23 Tahun 2014, khususnya mengenai kewenangan/urusan ketenagakerjaan di tingkat Kota.</t>
  </si>
  <si>
    <t>Telah dilakukan dan difasilitasi oleh Bagian Organisasi Sekretariat Daerah Kota Balikpapan.</t>
  </si>
  <si>
    <t>Telah dilakukan mekanisme perubahan pelayanan publik untuk disesuaikan dengan perkembangan teknologi informasi (misal perubahan pembuatan kartu AK1, layanan Halo HI-Halo Penta-Halo Lattas, perubahan tata cara pelaksanaan mediasi).</t>
  </si>
  <si>
    <t>Hasil evaluasi telah ditindaklanjuti dengan perubahan atas struktur organisasi, uraian tugas dan fungsi Dinas Ketenagakerjaan Kota Balikpapan pada Perwal Nomor 46 Tahun 2016 setelah mendapat persetujuan penyederhanaan struktur organisasi dan penyetaraan jabatan dari Kementerian Pendayagunaan Aparatur Negara dan Reformasi Birokrasi. Namun saat ini Perwal tersebut masih diproses di Bagian Hukum Sekretariat Daerah Kota Balikpapan.</t>
  </si>
  <si>
    <t>Perwal Uraian Tugas OPD/ Draf Perwal Uraian Tugas OPD, Berita Acara Pelaksanaan Identifikasi Penyederhanaan Struktur Organisasi Pemerintah Kota Balikapapan, Hasil Identifikasi Penyederhanaan Struktur Organisasi Perangkat Daerah</t>
  </si>
  <si>
    <t>https://drive.google.com/drive/folders/1qB004HWdOeEo12JxtCkuQiYm4-UwLFDc?usp=sharing</t>
  </si>
  <si>
    <t>Pejabat Struktural/ eselon IV pada masing-masing Bidang dilingkungan Dinas Ketenagakerjaan Kota Balikpapan telah disetarakan menjadi jabatan fungsional sesuai dengan rekomendasi dari Kementerian Pendayagunaan Aparatur Negara dan Reformasi Birokrasi pada tanggal 31 Desember 2021.</t>
  </si>
  <si>
    <t>Berita Acara Pelaksanaan Identifikasi Penyederhanaan Struktur Organisasi Pemerintah Kota Balikapapan, Hasil Identifikasi Penyederhanaan Struktur Organisasi Perangkat Daerah, Surat Rekom Penyetaraan Jabatan, SK Pelantikan 31 Desember 2021</t>
  </si>
  <si>
    <t>Penyusunan peta proses bisnis Dinas Ketenagakerjaan Kota Balikpapan  telah disusun sesuai dengan Peraturan Menteri PANRB Nomor 19 tahun 2018 tentang Penyusunan Peta Proses Bisnis intansi Pemerintah. Namun peta proses bisnis tersebut masih mengacu pada RPJMD Kota Balikpapan tahun 2016-2021 dan belum disesuaikan dengan RPJMD Kota Balikpapan 2021-2026. Hal tersebut karena Peta Proses Bisnis yang sesuai RPJMD Kota Balikpapan 2021-2026  sedang dalam proses penyusunan pada level 0 sampai level 2</t>
  </si>
  <si>
    <t>https://drive.google.com/drive/folders/1pbbV2yk7q-mJSOqDsuG8AUMlSCiAbrT4?usp=sharing</t>
  </si>
  <si>
    <t>Penyusunan peta proses bisnis disusun sesuai dengan tugas dan fungsi Dinas Ketenagakerjaan Kota Balikpapan. Namun peta proses bisnis tersebut masih mengacu pada RPJMD Kota Balikpapan tahun 2016-2021 serta masih mengacu pada Peraturan Wali Kota Balikpapan Nomor 46 Tahun 2016 tentang Susunan Organisasi, Uraian Tugas Dan Fungsi Dinas Ketenagakerjaan dan belum disesuaikan dengan RPJMD Kota Balikpapan 2021-2026 juga SOTK hasil penyederhaan struktur organisasi. Hal tersebut karena Peta Proses Bisnis yang sesuai RPJMD Kota Balikpapan 2021-2026  sedang dalam proses penyusunan pada level 0 sampai level 2</t>
  </si>
  <si>
    <t>Peta Proses Bisnis OPD, Perwal Uraian tugas OPD</t>
  </si>
  <si>
    <t>Tahun 2021 penyusunan peta proses bisnis telah disusun sesuai dengan RENSTRA 2016-2021 dan RENJA 2021 Dinas Ketenagakerjaan Kota Balikpapan. Namun untuk tahun 2022 peta proses bisnis Dinas Ketenagakerjaan Kota Balikpapan masih dilakukan penyusunan setelah peta proses bisnis level 0 dan level 2 disusun.</t>
  </si>
  <si>
    <t>Peta Proses Bisnis OPD, Renstra OPD 2016-2021 dan 2022-2026, Renja OPD 2021 dan 2022</t>
  </si>
  <si>
    <t>Setiap jenjang organisasi dilingkungan Dinas Ketenagakerjaan Kota Balikpapan telah memiliki peta proses bisnis yang selaras dengan kinerja</t>
  </si>
  <si>
    <t>SOP seluruh pelayanan publik Dinas Ketenagakerjaan Kota Balikpapan sesuai dengan peta proses bisnis.</t>
  </si>
  <si>
    <t>Sudah ada SOP.</t>
  </si>
  <si>
    <t>SOP telah diterapkan.</t>
  </si>
  <si>
    <t xml:space="preserve">Telah dilakukan evaluasi dan terdapat penambahan beberapa SOP  karena adanya pelayanan secara online. </t>
  </si>
  <si>
    <t>Ada dokumen Informasi yang diKecualikan, dan ditampilkan, mudah diakses di website Disnaker Kota Balikpapan</t>
  </si>
  <si>
    <t>https://drive.google.com/drive/folders/1pdI5NBvtpzzDKZsutj-5scJxtmRrhzDj?usp=sharing</t>
  </si>
  <si>
    <t>Telah dilakukan monitoring dan evaluasi pelaksanaan kebijakan keterbukaan informasi publik dilakukan secara berkala.</t>
  </si>
  <si>
    <t>Telah dilakukan perhitungan kebutuhan pegawai sesuai dengan kebutuhan Disnaker Kota Balikpapan</t>
  </si>
  <si>
    <t xml:space="preserve">Surat Usulan kebutuhan pegawai OPD, Peta Jabatan OPD </t>
  </si>
  <si>
    <t>https://drive.google.com/drive/folders/1LLJ4m015XzsqjgBGKZmXXs4kpfthcSXE?usp=sharing</t>
  </si>
  <si>
    <t>Telah dilakukan analisis jabatan dan analisis beban kerja</t>
  </si>
  <si>
    <t>Dokumen ANJAB dan ABK OPD/Screenshoot Aplikasi sianjab</t>
  </si>
  <si>
    <t>https://drive.google.com/drive/folders/1CnPDmC6z-fFwSoeaJfHeB06Yovf4j7n2?usp=sharing</t>
  </si>
  <si>
    <t>https://drive.google.com/drive/folders/1XVf7tZmUeIjY-9TE1lBpXDsZFF1Yi8lz?usp=sharing</t>
  </si>
  <si>
    <t>Telah dilakukan identifikasi kebutuhan pengembangan kompetensi kepada seluruh pegawai.</t>
  </si>
  <si>
    <t>https://drive.google.com/drive/folders/1myT8J_scmsxGrT2WJqCuOCAW1hWCixSM?usp=sharing</t>
  </si>
  <si>
    <t>Telah dilakukan pengembangan berbasis kompetensi kepada seluruh pegawai sesuai dengan rencana  dan kebutuhan pengembangan kompetensi</t>
  </si>
  <si>
    <t>https://drive.google.com/drive/folders/1flR_kDERxmqQacQ-OWadP182xHQIwkvq?usp=sharing</t>
  </si>
  <si>
    <t>https://drive.google.com/drive/folders/1K0uY_kMhhnBWnKN2aYwJftIV51MwxQlt?usp=sharing</t>
  </si>
  <si>
    <t>https://drive.google.com/drive/folders/1ZT4pwdIm7Sh7IDBXEmzy6UzTeO4Iyg0j?usp=sharing</t>
  </si>
  <si>
    <t>https://drive.google.com/drive/folders/1XbY9eLQie_XQ5fi0YnIVS_wVw_RuZYtN?usp=sharing</t>
  </si>
  <si>
    <t>https://drive.google.com/drive/folders/1pJKsrHBWhsi_H4iokapuI2rnqdSm4G2T?usp=sharing</t>
  </si>
  <si>
    <t>Monev atas pencapaian kinerja pegawai dilakukan secara triwulan</t>
  </si>
  <si>
    <t>Monev IKU, Pengukuran Kinerja (Kurkin) , SKP 2021 seluruh pegawai di OPD</t>
  </si>
  <si>
    <t>https://drive.google.com/drive/folders/1zDWoYaZVWfX9G_z4FJIxi63VG9O8wJr-?usp=sharing</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</si>
  <si>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</si>
  <si>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Pemberian tunjangan kerja didasarkan pada:
(1) 40% tingkat kehadiran;
(2) 60% capaian kerja yang dihitung dengan menggunakan aplikasi E-Kinerja (80% berdasarkan capaian kinerja, 20% berdasarkan penilaian perilaku).</t>
  </si>
  <si>
    <t>Perwal 4 Tahun 2019, SK pemberian reward dan punishment OPD (Jika ada)/ dokumentasi pemberian reward dan punishment OPD</t>
  </si>
  <si>
    <t>https://drive.google.com/drive/folders/1WRZ5i5gVvxVDNRMuCQysEVmi1sssE281?usp=sharing</t>
  </si>
  <si>
    <t>Seluruh aturan disiplin/kode etik/kode perilaku instansi telah diimplementasikan.</t>
  </si>
  <si>
    <t>Perwal Kode Etik No 25 Tahun 2020, SK Wali Kota Majelis Kode Etik 188.45/269/2021, aturan terkait disiplin/kode etik/kode perilaku yang di keluarkan oleh OPD, pemberian surat teguran, Laporan Pemotongan Keterlambatan Pegawai, SPK bagi Non PNS</t>
  </si>
  <si>
    <t>https://drive.google.com/drive/folders/1SEMhRzSYjoFIAcdxWVjRQ_CNACHY0O02?usp=sharing</t>
  </si>
  <si>
    <t>Telah dilakukan monev atas pelaksanaan aturan disiplin/kode etik/kode perilaku  secara berkala.</t>
  </si>
  <si>
    <t>https://drive.google.com/drive/folders/19xENB24H0svKcMJM7MqNlfDx4nTi7GyN?usp=sharing</t>
  </si>
  <si>
    <t xml:space="preserve">Standar kompetensi Jabatan (SKJ) telah diimplementasikan sesuai dengan kebutuhan unit kerja. Implementasi SKJ pada JPT Pratama, untuk jabatan yang lainnya masih dilakukan penyusunan oleh Bagian Organisasi </t>
  </si>
  <si>
    <t>https://drive.google.com/drive/folders/1j9OdeH7NSmXfUmooqiN7VJIrQvjrnTKp?usp=sharing</t>
  </si>
  <si>
    <t>https://drive.google.com/drive/folders/1e5TFjzU9R7CEydatGjoXIctvdq0SDbrA?usp=sharing</t>
  </si>
  <si>
    <t>Seluruh pegawai Dinas Ketenagakerjaan Kota Balikpapan dapat mengakses SIMPEG.</t>
  </si>
  <si>
    <t>Narasi penjelasan oleh OPD, SK Wali Kota Operator ttg PDM, Rapat Pemutakhiran Data Mandiri (PDM), Surat tugas PDM, Contoh Screenshoot SIMPEG</t>
  </si>
  <si>
    <t>https://drive.google.com/drive/folders/1qnSREo6Midzolq4QxPJbr3MXRU30dLuh?usp=sharing</t>
  </si>
  <si>
    <t>Pimpinan Unit kerja terlibat secara langsung pada seluruh penyusunan Renstra, Dokumentasi hasil Rapat</t>
  </si>
  <si>
    <t>https://drive.google.com/drive/folders/1Kc9rj3MtJgf1YRwIqghcHQsYmK5MPg9r?usp=sharing</t>
  </si>
  <si>
    <t>Dilakukan secara online melalui Aplikasi E-Sakip</t>
  </si>
  <si>
    <t>https://drive.google.com/drive/folders/1rcUgWzN4wtDSdQdr47S0og669krgDave?usp=sharing</t>
  </si>
  <si>
    <t>Pimpinan unit kerja memahami kinerja serta strategi pencapaiannya dalam jangka menengah RPJMD sambil menunggu pengesahan hasil dari Bappeda</t>
  </si>
  <si>
    <t>Evidence Terlampir</t>
  </si>
  <si>
    <t>Setiap tahun OPD menetapkan Kinerja tiap tahun (Perjanjian Kinerja &amp; Pencapaian Kinerja)</t>
  </si>
  <si>
    <t>https://drive.google.com/drive/folders/1Lslx-tzO3b7F5QHl5d01isKv1C2yhUSO?usp=sharing</t>
  </si>
  <si>
    <t>Pimpinan unit kerja memahami kinerja serta strategi pencapaiannya dalam jangka menengah RPJMD sambil menunggu pengesahan hasil dari Bappeda, Eviden tambahan Hasil Rapat Serapan Anggaran, E-Sakip, Siperangko</t>
  </si>
  <si>
    <t>Rencana Aksi OPD Tahun 2021 dan 2022,Laporan evaluasi renja TW 1-4 Tahun 2021,  Laporan evaluasi renja TW 1 Tahun 2022</t>
  </si>
  <si>
    <t>https://drive.google.com/drive/folders/11WPri99xPr5nI34L6pbL-9S89tnh6dNR?usp=sharing</t>
  </si>
  <si>
    <t>Sosialisasi E-Sakip di ikuti beberapa pegawai Disnaker (Absen Internal pegawai yang mengikuti Sosialisasi E-Sakip) karena pada saat itu tidak diberikan Link Absennya</t>
  </si>
  <si>
    <t>https://drive.google.com/drive/folders/1ItcBWQ1P_BBKu1qBv4U4mKMVmyHkf0FW?usp=sharing</t>
  </si>
  <si>
    <t>Pemutakhiran data kinerja dilakukan secara bulanan melalui Laporan E-Sakip</t>
  </si>
  <si>
    <t>https://drive.google.com/drive/folders/1yCBSwd7S4Pv4Z00311KaUle-7Y3mjDP8?usp=sharing</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</si>
  <si>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</si>
  <si>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</si>
  <si>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Telah dilakukan kampanye publik atas pengendalian tindakan gratifikasi secara berkala, dengan cara:
(1) Mengulang surat edaran kepada perusahaan terkait gratifikasi;
(2) Menyampaikan secara lisan dalam setiap kesempatan/pertemuan dengan pengguna layanan (HRD/pekerja/Serikat Pekerja) tentang komitmen petugas Disnaker Kota Balikpapan terkait pelayanan gratis seluruh layanan di Disnaker Kota Balikpapan;
(3) Unggahan Video dan public campaign dalam bentuk gambar dan tulisan diseluruh media sosial (IG, website, FB, twitter, telegram/WAG's);
(4) Menempelkan informasi/pengumuman pelayanan gratis di beberapa sudut/area pelayanan di gedung Dinas Ketenagakerjaan Kota Balikpapan.</t>
  </si>
  <si>
    <t>https://drive.google.com/drive/folders/1qf0eWoI3WS6RzG1xHChLUmNmIQeQjStK?usp=sharing</t>
  </si>
  <si>
    <t>Tim UPG memiliki dokumentasi pelaporan berkala tentang praktek gratifikasi.</t>
  </si>
  <si>
    <t>Dalam setiap kesempatan pertemuan, Kadisnaker Kota Balikpapan selalu mengingatkan untuk berupaya mencegah adanya penerimaan gratifikasi.</t>
  </si>
  <si>
    <t>Dinas Ketenagakerjaan Kota Balikpapan telah mengidentifikasi seluruh lingkungan pengendalian</t>
  </si>
  <si>
    <t>https://drive.google.com/drive/folders/1qdBIDMjQ9x-SdTtn6FeX5dI_l4DcSLpG?usp=sharing</t>
  </si>
  <si>
    <t>Dinas Ketenagakerjaan Kota Balikpapan telah menilai seluruh risiko</t>
  </si>
  <si>
    <t>Sistem Pengendalian Internal (SPI) telah diinformasikan dan dikomunikasikan kepada seluruh pegawai Disnaker Kota Balikpapan</t>
  </si>
  <si>
    <t>(1) undangan yang memerlukan mamin dari Sekretariat disentralisasikan melalui 1 akun di aplikasi E-Office;
(2) kegiatan yang memerlukan dukungan penunjang dari Sekretariat diwajibkan ada nota dinas dari penyelenggara kegiatan (Kepala Bidang) yang disetujui Kepala Dinas;
(3) Seluruh surat menyurat dan administrasi kegiatan wajib diparaf oleh Sekretaris Dinas yang ditunjuk sebagai Pengendali Kegiatan oleh Kepala Dinas.</t>
  </si>
  <si>
    <t>Telah dilakukan monitoring dan evaluasi SPIP oleh BPKP yang difasilitasi oleh Inspektorat</t>
  </si>
  <si>
    <t>https://docs.google.com/spreadsheets/d/1Fbmwyz1oYfLLhY3yNXnQVnrTsHXbvvYP/edit?usp=sharing&amp;ouid=101512246462104643992&amp;rtpof=true&amp;sd=true</t>
  </si>
  <si>
    <t>https://drive.google.com/drive/folders/1qaRShMQ1APAPYMP0jF8qXyG63bz-ILCy?usp=sharing</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</si>
  <si>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</si>
  <si>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</si>
  <si>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Pernah dilakukan sosialiasi bersamaan dengan sosialisasi penanganan gratifikasi.</t>
  </si>
  <si>
    <t>https://drive.google.com/drive/folders/1q_O652DWlGflp1q3rEBibuEjKHK2YAte?usp=sharing</t>
  </si>
  <si>
    <t>Telah dilakukan sosialiasi penanganan benturan kepentingan dengan narasumber Penyuluh Gratifikasi Itkot Balikpapan</t>
  </si>
  <si>
    <t>https://drive.google.com/drive/folders/1qW_KdhA_n0rQ-vFbR5VsCg9L4DtGCndi?usp=sharing</t>
  </si>
  <si>
    <t>Penanganan benturan kepentingan telah diimplementasikan, misal Kadisnaker Kota Balikpapan tidak akan mengintervensi isi anjuran yang disusun oleh Mediator HI, dan terdapat kebijakan yang telah diformalkan dalam Keputusan Wali Kota Balikpapan Nomor: 188.45-355/2021, tanggal 19 Oktober 2021, tentang Pedoman Budaya Pelayanan Publik di Lingkungan Dinas Ketenagakerjaan, khususnya Bab III huruf C "Larangan bagi Pelaksana Layanan Perselisihan/Mediasi).</t>
  </si>
  <si>
    <t>Penandatangan pakta integritas telah dilakukan</t>
  </si>
  <si>
    <t>https://drive.google.com/drive/folders/1qW0-ZQh_26kMQ3r3mZnTQDuwRCMaNJ-Q?usp=sharing</t>
  </si>
  <si>
    <t>Dinas Ketenagakerjaan Kota Balikpapan telah melakukan pembangunan zona integritas secara intensif.</t>
  </si>
  <si>
    <t>Terdapat penetapan Standar Pelayanan terhadap seluruh jenis pelayanan, dan sesuai asas serta komponen standar pelayanan publik yang berlaku.</t>
  </si>
  <si>
    <t>https://drive.google.com/drive/folders/1qV_qxb92Hws1v8BK1srVcTR2bt6FyL0v?usp=sharing</t>
  </si>
  <si>
    <t>Dilakukan reviu dan perbaikan atas standar pelayanan dan dilakukan dengan melibatkan stakeholders (antara lain : tokoh masyarakat,  akademisi, dunia usaha, dan lembaga swadaya masyarakat), serta memanfaatkan masukan hasil SKM dan pengaduan masyarakat</t>
  </si>
  <si>
    <t>Hasil SKM, Undangan Rapat reviu standar pelayanan, Notulen/Berita Acara, dokumentasi kegiatan Rapat reviu standar pelayanan</t>
  </si>
  <si>
    <t xml:space="preserve">(1) Untuk perbaikan pelayanan publik Disnaker Kota Balikpapan yang berkesinambungan telah diterbitkan Keputusan Wali Kota No: 188.45-355/2021 tanggal 19 Oktober 2021, tentang Pedoman Budaya Pelayanan Publik di Lingkungan Dinas Ketenagakerjaan Kota Balikpapan;
(2)Untuk meningkatkan pelayanan publik di lingkungan Dinas Ketenagakerjaan Kota Balikpapan telah dibentuk Tim Pelayanan Publik, selanjutnya Tim Yanlik merencanakan dan melakukan sosialisasi serta internalisasi terkait pelayanan prima dan budaya pelayanan adaptif, dilaksanakan secara terus menerus. </t>
  </si>
  <si>
    <t>Undangan sosialisasi/daftar hadir/ dokumentasi kegiatan pelatihan/sosialisasi pelayanan prima</t>
  </si>
  <si>
    <t>https://drive.google.com/drive/folders/1qQexUjCtnOPQHufJkHQld7iqWacrTVmY?usp=sharing</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</si>
  <si>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</si>
  <si>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Informasi tentang pelayanan publik Dinas Ketenagakerjaan Kota Balikpapan dapat diakses secara online, namun tidak semua terhubung dengan sistem informasi pelayanan publik nasional.</t>
  </si>
  <si>
    <t>Kebijakan pemberian penghargaan dan sanksi pelayanan OPD, SK Pedoman Pemberian Penghargaan Pelayanan Publik</t>
  </si>
  <si>
    <t>Kebijakan pemberian kompensasi pelayanan OPD, SK Pedoman Pemberian Penghargaan Pelayanan Publik</t>
  </si>
  <si>
    <t xml:space="preserve">Sebagian pelayanan sudah dilakukan secara terpadu. Contoh: 
(1) layanan perijinan pendirian LPK melalui DPMPT;
(2) perpanjangan RPTKA melalui DPMPT;
(3) layanan kartu kuning untuk penduduk Balikpapan telah terintegrasi dengan data kependudukan Disdukcapil, sehingga mengurangi proses input profil pemohon (pencari kerja);
(4) layanan lainnya yang prosesnya dilakukan melalui aplikasi dari Kementerian (seperti layanan untuk calon PMI, notifikasi TKA).
(5) seluruh layanan online pada Dinas Ketenagakerjaan telah disatukan dalam 1 jendela website (SIAP KERJA).
</t>
  </si>
  <si>
    <t>Beberapa instansi daerah (Dinas/DPRD Kabupaten/Kota) yang melakukan studi tiru terkait inovasi pelayanan Dinas Ketenagakerjaan Kota Balikpapan dalam hal penerbitan kartu AK1 online, proses penyelesaian perselisihan HI secara online, seleksi peserta pelatihan online, Bukaline (Bursa Kerja Online) (Bontang, Kukar, Samarinda, Paser, Tabalong).</t>
  </si>
  <si>
    <t>https://drive.google.com/drive/folders/1qNsQjoBVJ7cpMtHasRrxuVPQNK2yUp_V?usp=sharing</t>
  </si>
  <si>
    <t>Telah dilakukan tindak lanjut atas seluruh pengaduan pelayanan  untuk perbaikan kualitas pelayanan</t>
  </si>
  <si>
    <t>Telah dilakukan survei kepuasan masyarakat terhadap pelayanan yang dilakukan oleh Bagian Organisasi. Pernah dilakukan survey namun masih terbatas pelayanan Sekretariat (internal).</t>
  </si>
  <si>
    <t>Hasil SKM</t>
  </si>
  <si>
    <t>https://drive.google.com/drive/folders/1qIBqc4CfSX4NGcYF69LE4Tsf6AaIQS8Q?usp=sharing</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</si>
  <si>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</si>
  <si>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Hasil survey kepuasan masyarakat yang dilakukan oleh Bagian Organisasi telah diupload di kanal media sosial Disnaker.</t>
  </si>
  <si>
    <t>Telah dilakukan tindak lanjut atas seluruh hasil survei kepuasan masyarakat. Dari hasil survey IKM 2021 aspek yang rendah adalah, maka telah dilakukan pembinaan kepada petugas terkait…….</t>
  </si>
  <si>
    <t>Terdapat pelayanan yang menggunakan teknologi informasi pada seluruh proses pemberian layanan (SIAP KERJA)</t>
  </si>
  <si>
    <t>https://drive.google.com/drive/folders/1qGZ-DwJ3Ark9OkZArZYImJYi9w0iAeGs?usp=sharing</t>
  </si>
  <si>
    <t>Penerapan teknologi informasi pada pelaksanaan pelayanan publik Disnaker telah dilakukan perbaikan secara terus menerus, contoh : penandatanganan elektronik pada surat menyurat Disnaker.</t>
  </si>
  <si>
    <t>https://drive.google.com/drive/folders/1oVd6l1zJrTFX9lR7HojeNV2j-L93x2Yp?usp=sharing</t>
  </si>
  <si>
    <t>AP tingkat Kota 3 orang, AP tingkat Dinas 6 orang</t>
  </si>
  <si>
    <t>Sdr. Agung :telah membuat sistem laporan realisasi anggaran, sdri. Vina telah membuat sistem Data HI dan Halo HI (sejarahnya dulu Halonaker), sdri. Riri telah membuat Bukaline dan kartu kuning online, sdri. Hasbi telah melaksanakan seleksi peserta secara online, sdri. Ratih telah membuat sistem checklist kelengkapan SPJ, sdri. Nadira telah melaksanakan Halo Lattas dan Halo Penta.</t>
  </si>
  <si>
    <t>Sdri. Vina telah membuat sistem Data HI dan Halo HI (sejarahnya dulu Halonaker), sdri. Riri telah membuat Bukaline dan kartu kuning online, sdri. Hasbi telah melaksanakan seleksi peserta secara online, sdri. Nadira telah melaksanakan Halo Lattas dan Halo Penta.</t>
  </si>
  <si>
    <t>Renja RB OPD</t>
  </si>
  <si>
    <t>https://drive.google.com/drive/folders/1oVZ37anwO0owBedVz0x4US-1solJHG97?usp=sharing</t>
  </si>
  <si>
    <t>https://drive.google.com/drive/folders/1oQfhtvQFcFspZGUF7CevSP6nI93KiJNn?usp=sharing</t>
  </si>
  <si>
    <t>Kebijakan yang terbit telah memiliki peta keterkaitan dengan kebijakan lainnya</t>
  </si>
  <si>
    <t>Kebijakan terkait pelayanan dan atau perizinan yang terbit memuat unsur kemudahan yaitu pelaksanaa Bursa Kerja Online</t>
  </si>
  <si>
    <t>SK Tim Bursa Kerja Online dan SOP Buka Line, Barcode Halo Penta, Halo HI dan Halo Lattas</t>
  </si>
  <si>
    <t>Sudah ada usulan perubahan organisasi namun belum mengacu pada proses bisnis/kinerja utama yang dihasilkan</t>
  </si>
  <si>
    <t>Peta Proses Bisnis OPD, Perwal Uraian Tugas OPD</t>
  </si>
  <si>
    <t>https://drive.google.com/drive/folders/1qsm8ngasuLFxFLn1oeUBeRP5MippvAG1?usp=sharing</t>
  </si>
  <si>
    <t>Pengikuti dari presiden terkait penghapusan Eselon IV, namun penyederhanaan Jabatan belum di daerah</t>
  </si>
  <si>
    <t>https://drive.google.com/drive/folders/1mWQSu8-313eksCMsOGBpCWFDnIRVN_p_?usp=sharing</t>
  </si>
  <si>
    <t>Implementasi SPBE telah terintegrasi dan mampu mendorong pelaksanaan pelayanan publik yang lebih cepat dan efisien  --&gt; Pendaftaran Kartu Kuning (AK-1) terintegrasi dengan Bidang Lain</t>
  </si>
  <si>
    <t>Data dan screen shoot aplikasi yang mendorong pelaksanaan pelayanan publik OPD</t>
  </si>
  <si>
    <t>Implementasi SPBE telah terintegrasi dan mampu mendorong pelaksanaan pelayanan internal unit kerja yang lebih cepat dan efisien --&gt; dengan adanya aplikasi E-office</t>
  </si>
  <si>
    <t>Kriteria huruf b telah terpenuhi dan penerapan atau penggunaan dari manfaat/dampak dari transformasi digital pada bidang proses bisnis utama bagi unit kerja telah dilakukan validasi dan evaluasi serta ditindaklanjuti secara berkelanjutan. --&gt; Pada aplikasi SISKA telah dilakukan penambahan Fitur Bidang Pelatihan dan Produktivitas Kerja</t>
  </si>
  <si>
    <t>KAK Aplikasi SISKA</t>
  </si>
  <si>
    <t>Kriteria huruf b telah terpenuhi dan penerapan atau penggunaan dari manfaat/dampak dari transformasi digital pada bidang administrasi pemerintahan bagi unit kerja telah dilakukan validasi dan evaluasi serta ditindaklanjuti secara berkelanjutan. --&gt; Pada Aplikasi SISKA dapat ditarik laporan secara otomatis, misalnya menarik data pencaker berdasarkan pendidikan dan jenis kelamin</t>
  </si>
  <si>
    <t xml:space="preserve">Sreecshoot data pencaker berdasarkan jenis kelamin dan pendidikan </t>
  </si>
  <si>
    <t>Kriteria huruf b telah terpenuhi dan penerapan atau penggunaan dari manfaat/dampak dari transformasi digital pada bidang pelayanan publik bagi unit kerja telah dilakukan validasi dan evaluasi serta ditindaklanjuti secara berkelanjutan --&gt; Pelayanan Konsultasi Pembuatan kartu AK-1 dan loker bidang PPK; Pelayanan Konsultasi dan Mediasi melalui Hallo HI; Pelayanan Konsultasi Pelatihan dan Pemagangan melalui Hallo Latrtas</t>
  </si>
  <si>
    <t>Screenshoot Aplikasi SISKA, Barcode Hallo Penta, Halo Lattas, Halo HI</t>
  </si>
  <si>
    <t>Pengukuran Kinerja Individu dan SKP telah berorientasi pada Perjanjian Kinerja Atasan</t>
  </si>
  <si>
    <t>https://drive.google.com/drive/folders/1o9dXgr-29CTrNV8t4Ytnr7zYqyGGCzqy?usp=sharing</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</si>
  <si>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</si>
  <si>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</si>
  <si>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</si>
  <si>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Hasil Assesment BKPSDM</t>
  </si>
  <si>
    <t>Sampel Screenshoot pada aplikasi SIMPEG pada fitur uji kompetensi</t>
  </si>
  <si>
    <t>https://drive.google.com/drive/folders/1o8aGaz8c-o46oJlx_rWwvTJWBky0Vo1Q?usp=sharing</t>
  </si>
  <si>
    <t>https://drive.google.com/drive/folders/1o-tib75c1Kq1DiDbLVHx9nNG4Ziq_hb6?usp=sharing</t>
  </si>
  <si>
    <t>Rekap absen tahun 2021</t>
  </si>
  <si>
    <t>Rekap Absen Tahun 2022</t>
  </si>
  <si>
    <t>1. Program Penunjang Urusan Pemerintahan daerah Kabupaten/Kota;
2.Program Pelatihan Kerja dan Produktivitas Tenaga Kerja;
3. Program Penempatan Tenaga Kerja;
4. Program Hubungan Industrial.</t>
  </si>
  <si>
    <t>DPA Dinas ketenagakerjaan Kota Balikpapan 2021</t>
  </si>
  <si>
    <t>https://drive.google.com/drive/folders/1oo4PZKDOaUmf_kVKVraA8UAiox-uAVSC?usp=sharing</t>
  </si>
  <si>
    <t>1. Administrasi Keuangan Perangkat Daerah;
2. Administrasi Kepegawaian Perangkat daerah;
3. Administrasi Umum Perangkat Daerah;
4. Penyediaan Jasa Penunjang Urusan Pemerintahan daerah;
5. Pemeliharaan Barang Milik Daerah Penunjang Urusan Pemerintahan Daerah;
6.Pelaksanaan Pelatihan Berdasarkan Unit Kompetensi;
7. Pembinaan Lembaga Pelatihan Kerja Swasta;
8. Pelayanan Antar Kerja di daerah Kabupaten/Kota;
9. Pengelolaan Informasi Pasar Kerja;
10. Pengesahan Peraturan Perusahaan dan Pendaftaran Perjanjian Kerja Bersama untuk Perusahaan yang hanya beroperasi dalam 1 (satu) Daerah Kabupaten/Kota
11. Pencegahan dan penyelesaian perselisihan hubungan industrial, mogok kerja, dan penutupan perusahaan di daerah kabupaten/Kota</t>
  </si>
  <si>
    <t>1. Program Pelatihan Kerja dan Produktivitas Tenaga Kerja;
2. Program Penempatan Tenaga Kerja;
3. Program Hubungan Industrial.</t>
  </si>
  <si>
    <t>https://drive.google.com/drive/folders/1p7bKl_h1zslj8o0CwoleXyZYfPKTA87n?usp=sharing</t>
  </si>
  <si>
    <t>1. Pelaksanaan Pelatihan Berdasarkan Unit Kompetensi;
2. Pembinaan Lembaga Pelatihan Kerja Swasta;
3. Pelayanan Antar Kerja di daerah Kabupaten/Kota;
4. Pengelolaan Informasi Pasar Kerja;
5. Pengesahan Peraturan Perusahaan dan Pendaftaran Perjanjian Kerja Bersama untuk Perusahaan yang hanya beroperasi dalam 1 (satu) Daerah Kabupaten/Kota
6. Pencegahan dan penyelesaian perselisihan hubungan industrial, mogok kerja, dan penutupan perusahaan di daerah kabupaten/Kota</t>
  </si>
  <si>
    <t xml:space="preserve">1. Tersedianya Tenaga Kerja yang Kompeten dan Produktif;
2. Meningkatnya Penyerapan Tenaga Kerja di pasar Kerja;
3. Meningkatnya Pelayanan Penyelesaian Hubungan Industrial </t>
  </si>
  <si>
    <t>PK/LAKIP OPD 2021</t>
  </si>
  <si>
    <t>https://drive.google.com/drive/folders/1EzwQMVYt-K0N58G0PImOBcL6M6jrjFO5?usp=sharing</t>
  </si>
  <si>
    <t xml:space="preserve">1. Tersedianya Tenaga Kerja yang Kompeten dan Produktif;
2. Meningkatnya Pelayanan Penyelesaian Hubungan Industrial </t>
  </si>
  <si>
    <t>https://drive.google.com/drive/folders/1e9ITt5pnNzAOvCRp4j_IAh8W-wdK5dnz?usp=sharing</t>
  </si>
  <si>
    <t>Jumlah anggaran Dinas Ketenagakerjaan tahun 2021 sebesar Rp. 7.579.034.029
Realisasi anggaran sebesar Rp. 6.870.738.477</t>
  </si>
  <si>
    <t>Jumlah anggaran Dinas Ketenagakerjaan tahun 2021 sebesar Rp. 7.615.138.028
Realisasi anggaran sebesar Rp. 6.870.738.477</t>
  </si>
  <si>
    <t>DPPA OPD 2021</t>
  </si>
  <si>
    <t>Anggaran mengunakan SIPKD dan SIPD, pengukuran Kinerja mengunakan e-sakip balikpapan, perencanaan mengunakan e-planning, evaluasi/monitoring mengunakan Siperangko dan e-sipeka, Hasil Kerja Individu menggunakan E-Kinerja</t>
  </si>
  <si>
    <t>Screenshoot Aplikasi terkait</t>
  </si>
  <si>
    <t>https://drive.google.com/drive/folders/1Q8zdk0rmcdd4ea7-mx95YUpu9rAV-U9a?usp=sharing</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</si>
  <si>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</si>
  <si>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</si>
  <si>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</si>
  <si>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Sebagian besar dalam bentuk Teguran/ Binaan dalam Rapat Internal (Dokumentasi) Apabila ada keluhan dalam pelayanan Internal segera dilakukan Breafing Internal</t>
  </si>
  <si>
    <t>Dokumentasi Rapat</t>
  </si>
  <si>
    <t>https://drive.google.com/drive/folders/1TFnR5-zw-vXNaN3q7GCTH8DlQfwoj_fr?usp=sharing</t>
  </si>
  <si>
    <t>Peta Strategis (Kerangka Logis) ada dan mengacu pada kinerja utama (Pohon Kinerja yang terdapat pada Aplikasi E-sakip)</t>
  </si>
  <si>
    <t>Screenshoot Aplikasi e-Sakip</t>
  </si>
  <si>
    <t>https://drive.google.com/drive/folders/1hiPbsTjpdUeBOcyM8tQFACXkGhIqPDG5?usp=sharing</t>
  </si>
  <si>
    <t>https://drive.google.com/drive/folders/1nsKYz2Qmh67NcT19ptOtmQmF6M2nLcim?usp=sharing</t>
  </si>
  <si>
    <t>1 orang CTLN sudah dalam proses mengundurkan diri sebagai ASN</t>
  </si>
  <si>
    <t>Eviden terlampir</t>
  </si>
  <si>
    <t>https://drive.google.com/drive/folders/1ngtbiFEStzw4X-lZAOjmDW9cXwBo_YeX?usp=sharing</t>
  </si>
  <si>
    <t>Screenshoot pelayanan di berbagai media sosial, website, smart TV, Halo Penta, Halo Lattas, Halo HI</t>
  </si>
  <si>
    <t>https://drive.google.com/drive/folders/1ndGY5os0H63nGKJkR1msm5x6UvMqJbRY?usp=sharing</t>
  </si>
  <si>
    <t>1. Halo Penta;
2. Halo HI;
3. Halo Lattas;
4. Buka Line;
5. Pembuatan Kartu Kuning;
6. Pelayanan MPP;
7. Aduan Pelayanan Publik (YanLik);
8. Pengumuman Pelatihan dan Pemagangan online
9. Wednesday Inspiring;
10. Mediasi Online;
11. Loker Online</t>
  </si>
  <si>
    <t>Dokumentasi layanan</t>
  </si>
  <si>
    <t>https://drive.google.com/drive/folders/1qEqcAH-VEvkvzHo_s785_a77oM4rcES8?usp=sharing</t>
  </si>
  <si>
    <t>PENILAIAN</t>
  </si>
  <si>
    <t xml:space="preserve">Tim Reformasi Birokrasi DP3AKB Kota Balikpapan telah dibentuk berdasarkan SK DP3AKB tentang Tim Reformasi Birokrasi DP3AKB Kota Balikpapan </t>
  </si>
  <si>
    <t>SK tim Reformasi Birokrasi DP3AKB Kota Balikpapan</t>
  </si>
  <si>
    <t>https://drive.google.com/drive/folders/1udG7z2iE0N3WpoGb7EVv_eTFsEvsdWhO?usp=sharing</t>
  </si>
  <si>
    <t>Seluruh tugas telah dilaksanakan oleh Tim Reformasi Birokrasi DP3AKB sesuai dengan rencana kerja yang telah ditetapkan dengan SK Plt. Kepala DP3AKB Kota Balikpapan No 188.4/051/DP3AKB-SKT dan SK tentang Rencana Kerja Pelaksanaan Reformasi Birokrasi DP3AKB Nomor 188.46-052/DP3AKB-SKT</t>
  </si>
  <si>
    <t>Dokumen Rencana Kerja Pelaksanaan RB OPD/ Format terlampir pada link, dokumentasi rapat</t>
  </si>
  <si>
    <r>
      <rPr>
        <color rgb="FF1155CC"/>
        <u/>
      </rPr>
      <t>https://drive.google.com/drive/folders/1ucZCNmPNmcbPIWpP5xBl_wxabdemeQfp?usp=sharing(Undangan/Notulen/Daftar</t>
    </r>
    <r>
      <rPr/>
      <t xml:space="preserve"> Hadir/Laporan Kegiatan/Berita Acara/Dokumentasi Kegiatan)</t>
    </r>
  </si>
  <si>
    <t>Tim Reformasi Birokrasi/Penanggung jawab Reformasi Birokras unit kerja telah melakukan monitoring dan evaluasi rencana kerja, dan hasil evaluasi telah ditindaklanjuti (DP3AKB baru melaksanakan PMPRB pada Tahun 2022)</t>
  </si>
  <si>
    <t>Foto dan Dokumen Monev</t>
  </si>
  <si>
    <r>
      <rPr>
        <color rgb="FF1155CC"/>
        <u/>
      </rPr>
      <t>https://drive.google.com/drive/folders/1ucZCNmPNmcbPIWpP5xBl_wxabdemeQfp?usp=sharing(Undangan/Notulen/Daftar</t>
    </r>
    <r>
      <rPr/>
      <t xml:space="preserve"> Hadir/Laporan Kegiatan/Berita Acara/Dokumentasi Kegiatan)</t>
    </r>
  </si>
  <si>
    <t>Rencana Kerja Reformasi Birokrasi telah disusun dan diformalkan berdasarkan SK Plt Kepala DP3AKB No  188.4/052/DP3AKB-SKT</t>
  </si>
  <si>
    <t xml:space="preserve">Dokumen Rencana Kerja Pelaksanaan RB OPD/ Format terlampir pada link </t>
  </si>
  <si>
    <r>
      <rPr>
        <color rgb="FF1155CC"/>
        <u/>
      </rPr>
      <t>https://drive.google.com/drive/folders/1ucZCNmPNmcbPIWpP5xBl_wxabdemeQfp?usp=sharing(Undangan/Notulen/Daftar</t>
    </r>
    <r>
      <rPr/>
      <t xml:space="preserve"> Hadir/Laporan Kegiatan/Berita Acara/Dokumentasi Kegiatan)</t>
    </r>
  </si>
  <si>
    <t>Seluruh anggota organisasi telah medapatkan sosialisasi dan internalisasi Rencana Kerja Kerja Reformasi Birokrasi</t>
  </si>
  <si>
    <t>Undangan Rapat, Foto dan Notulen</t>
  </si>
  <si>
    <t>Rencana Kerja Reformasi Birokrasi telah disusun dan diformalkan yang diselaraskan dengan Roadmap Pemerintah Daerah</t>
  </si>
  <si>
    <t>SK tentang Rencana Kerja Reformasi Birokrasi</t>
  </si>
  <si>
    <t>Asesor PMPRB di DP3AKB adalah Sekretaris dan asseor terlibat dari tahap awal sampai akhir proses PMPRB</t>
  </si>
  <si>
    <t xml:space="preserve">SK Tim RB dan Foto Rapat </t>
  </si>
  <si>
    <t>https://drive.google.com/file/d/1Tz95j9gVoZETG9hVJy5GJrm7yixZpg4y/view?usp=sharing</t>
  </si>
  <si>
    <t xml:space="preserve">Konsensus para assesor di lingkungan DP3AKB terhadap hasil PMPRB DP3AKB dinyatakan dalam Berita Acara </t>
  </si>
  <si>
    <t>Berita Acara Penilaian dan Kertas Kerja</t>
  </si>
  <si>
    <t>https://drive.google.com/file/d/1EXnA9ruvJHqEEXXnUAdzQYJcSG3Wu79c/view?usp=sharing</t>
  </si>
  <si>
    <t>Dokumen RATL, Foto Rapat</t>
  </si>
  <si>
    <t>https://drive.google.com/file/d/1zBucyWYmWH4yJpqhLxcU7hzTK9edF4qQ/view?usp=sharing</t>
  </si>
  <si>
    <t>Penanggungjawab RB internat unit kerja telah melakukan pemantauan dan evaluasi pelaksanaan rencana kerja namun belum keseluruhan</t>
  </si>
  <si>
    <t>Dokumentasi Rapat Pembahasan PMPRB</t>
  </si>
  <si>
    <t>https://drive.google.com/file/d/1NndBdvNHabVDuHPRiGrkv2mrkwxcHf0H/view?usp=sharing</t>
  </si>
  <si>
    <t>Foto Rapat bersama pimpinan, SK Tim PMPRB</t>
  </si>
  <si>
    <t>https://drive.google.com/drive/folders/1u_oyt1euY3trPCKPCxZXVk_H2MYD8Zgp?usp=sharing</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</si>
  <si>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</si>
  <si>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</si>
  <si>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SK Wali Kota Balikpapan tentang Agen Perubahan</t>
  </si>
  <si>
    <t>Telah dilakukan identifikasi, analisis dan pemetaan terhadap selurh kebijakan yang tidak harmonis/ sinkron/ bersifat menghambat</t>
  </si>
  <si>
    <t>Rekapitulasi Kebijakan yang akan Diperbaharui</t>
  </si>
  <si>
    <t>https://drive.google.com/drive/folders/1ues_nUX7BR8bklnj6fDfaQ_VtNtB-ae_?usp=sharing</t>
  </si>
  <si>
    <t>Tidak ditemukan adanya kebijakan yang tidak harmonis</t>
  </si>
  <si>
    <t>DP3AKB telah melaksanakan evaluasi kelembagaan terkait urtusi pada tahun 2021 dengan bagian organisasi. Namun untuk Perwali masih dalam proses di bagian hukum. (evidence ada di link)</t>
  </si>
  <si>
    <t xml:space="preserve">Perwal Uraian Tugas OPD/ Draf Perwal Uraian Tugas OPD, Dokumentasi Rapat Urtusi </t>
  </si>
  <si>
    <t>Perwal Uraian Tugas OPD/ Draf Perwal Uraian Tugas OPD, Rapat Urtusi (Undangan/Notulen/Daftar Hadir/Laporan Kegiatan/Berita Acara/Dokumentasi Kegiatan) Dapat diunduh pada link https://drive.google.com/drive/folders/1RvdijVF5FelAqXiP1rYGWEu5Z9MPau5X?usp=sharing</t>
  </si>
  <si>
    <t>DP3AKB telah melaksanakan evaluasi kelembagaan terkait urtusi pada tahun 2021 dengan bagian organisasi. Namun untuk Perwali masih dalam proses di bagian hukum.</t>
  </si>
  <si>
    <t>Hasil evaluasi telah ditindaklanjuti dengan perubahan atas struktur organisasi, uraian tugas dan fungsi DP3AKB Kota Balikpapan pada Perwal Nomor 3 Tahun 2019 setelah mendapat persetujuan penyederhanaan struktur organisasi dan penyetaraan jabatan dari Kementerian Pendayagunaan Aparatur Negara dan Reformasi Birokrasi. Namun saat ini Perwal tersebut masih diproses di Bagian Hukum Sekretariat Daerah Kota Balikpapan.</t>
  </si>
  <si>
    <t>Perwal Uraian Tugas OPD/ Draf Perwal Uraian Tugas OPD, Berita Acara Pelaksanaan Identifikasi Penyederhanaan Struktur Organisasi Pemerintah Kota Balikapapan, Hasil Identifikasi Penyederhanaan Struktur Organisasi Perangkat Daerah (Dapat diunduh pada link https://drive.google.com/drive/folders/1RvdijVF5FelAqXiP1rYGWEu5Z9MPau5X?usp=sharing )</t>
  </si>
  <si>
    <t xml:space="preserve">Pejabat Struktural/ eselon IV dilingkungan DP3AKN Kota Balikpapan telah disetarakan menjadi jabatan fungsional sesuai dengan rekomendasi dari Kementerian Pendayagunaan Aparatur Negara dan Reformasi Birokrasi pada tanggal 31 Desember 2021. </t>
  </si>
  <si>
    <t>Penyusunan peta proses bisnis DP3AKB telah disusun sesuai dengan Peraturan Menteri PANRB Nomor 19 tahun 2018 tentang Penyusunan Peta Proses Bisnis instansi Pemerintah. Namun peta proses bisnis tersebut masih mengacu pada RPJMD Kota Balikpapan tahun 2016-2021 dan belum disesuaikan dengan RPJMD Kota Balikpapan 2021-2026. Hal tersebut karena Peta Proses Bisnis yang sesuai RPJMD Kota Balikpapan 2021-2026 sedang dalam proses penyusunan pada level 0 sampai level 2</t>
  </si>
  <si>
    <t xml:space="preserve">Peta Proses Bisnis OPD 2016-2021, Dokumentasi Rapat Penyusunan Probis Level 0-2 </t>
  </si>
  <si>
    <t>https://drive.google.com/drive/folders/1uW-TqRf-jNqMF_UfzZ5Pd_XQVcf3NyWc?usp=sharing</t>
  </si>
  <si>
    <t>Penyusunan peta proses bisnis disusun sesuai dengan tugas dan fungsi DP3AKB Kota Balikpapan. Namun peta proses bisnis tersebut masih mengacu pada RPJMD Kota Balikpapan tahun 2016-2021 serta masih mengacu pada Peraturan Wali Kota Balikpapan Nomor 3 Tahun 2019 tentang Susunan Organisasi, Uraian Tugas Dan Fungsi DP3AKB dan belum disesuaikan dengan RPJMD Kota Balikpapan 2021-2026 juga SOTK hasil penyederhaan struktur organisasi. Hal tersebut karena Peta Proses Bisnis yang sesuai RPJMD Kota Balikpapan 2021-2026 sedang dalam proses penyusunan pada level 0 sampai level 2 (ditambahkan urtu yg baru)</t>
  </si>
  <si>
    <t>Peta Proses Bisnis OPD 2016-2021, Perwal Uraian tugas OPD</t>
  </si>
  <si>
    <t>Tahun 2021 penyusunan peta proses bisnis telah disusun sesuai dengan RENSTRA 2016-2021 dan RENJA 2021 DP3AKB Kota Balikpapan. Namun untuk tahun 2022 peta proses bisnis DP3AKB masih dilakukan penyusunan setelah peta proses bisnis level 0 dan level 2 disusun.</t>
  </si>
  <si>
    <t>Peta Proses Bisnis OPD 2016-2021, Renstra OPD 2016-2021 dan 2022-2026, Renja OPD 2021 dan 2022</t>
  </si>
  <si>
    <t xml:space="preserve">Setiap jenjang organisasi dilingkungan DP3AKB Kota Balikpapan telah memiliki peta proses bisnis yang selaras dengan kinerja </t>
  </si>
  <si>
    <t>Proses Bisnis dan PK 21</t>
  </si>
  <si>
    <t>Sebagian besar peta proses bisnis tealh dijabarkan dalam SOP</t>
  </si>
  <si>
    <t>Proses Bisnis 2016 - 2021 dan SOP</t>
  </si>
  <si>
    <t>Telah dilakukan penjabaran sebagian peta lintas fungsi ke dalam SOP</t>
  </si>
  <si>
    <t>Proses Bisnis dan SOP</t>
  </si>
  <si>
    <t>SOP telah diterapkan di DP3AKB</t>
  </si>
  <si>
    <t>Telah dilakukan evaluasi terhadap efisiensi dan efektivitas petas proses bisnis dan SOP dan telah ditindaklanjuti</t>
  </si>
  <si>
    <t>SOP yang telah dievaluasi dan hasil evaluasi</t>
  </si>
  <si>
    <t>Peta proses bisnis belum dievaluasi terkait dengan efektivitas hubungan kerja antar unit organisasi untuk menghasilkan kinerja sesuai dengan tujuan pendirian organisasi</t>
  </si>
  <si>
    <t>Kebijakan pimpinan tentang keterbukaan informasi publik dituangkan dalam SK PPID DP3AKB Kota Balikpapan</t>
  </si>
  <si>
    <t>SK PPID DP3AKB Kota Balikpapan</t>
  </si>
  <si>
    <t>https://drive.google.com/drive/folders/1uW-wrHQA5xWjHtGv0CxNay7Sy-tBApZp?usp=sharing</t>
  </si>
  <si>
    <t>Monev PPID</t>
  </si>
  <si>
    <t>DP3AKB telah melakukan perhitungan kebutuhan pegawai sesuai dengan kebutuhan unit kerja dan telah diusulkan kepada BKPSDM</t>
  </si>
  <si>
    <t>Surat Usulan kebutuhan pegawai OPD, Peta Jabatan OPD</t>
  </si>
  <si>
    <t>https://drive.google.com/file/d/1RQIoFxK0Ih1rAV5inXV3MoHQZISQaazE/view?usp=sharing</t>
  </si>
  <si>
    <t xml:space="preserve">Analisi jabatan dan analisis beban kerja telah dilakukan </t>
  </si>
  <si>
    <t>Dokumen ANJAB dan ABK OPD</t>
  </si>
  <si>
    <t>https://drive.google.com/drive/folders/1uP9z4TS_6jgimi9iXG_pBCNtZAxb5wsg?usp=sharing</t>
  </si>
  <si>
    <t>Analisi jabatan dan analisis beban kerja telah dilakukan  sesuai dengan kebutuhan dan selaras dengan kinerja utama</t>
  </si>
  <si>
    <t>DP3AKB telah mengidentifikasi kebutuhan pengembangan kompetensi kepada seluruh pegawai</t>
  </si>
  <si>
    <t xml:space="preserve">Rekap usulan kebutuhan pengembangan kompetensi 2021 </t>
  </si>
  <si>
    <t>https://drive.google.com/drive/folders/1valISyhMLKTsxHrJ3WqQyHAKqPAbp6zF?usp=sharing</t>
  </si>
  <si>
    <t>Telah dilakukan pengembangan berbasis kompetensi kepada seluruh pegawai sesuai dngan rencana dan kebutuhan pengembangan kompetensi</t>
  </si>
  <si>
    <t>Penerapan Penetapan Kinerja Individu telah dilakukan terhadap seluruh pegawai</t>
  </si>
  <si>
    <t>Seluruh ukuran kinerja individu seduai dengan indikator kinerja individu level di atasnya</t>
  </si>
  <si>
    <t>Pengukuran kinerja individu dilakukan per triwulan</t>
  </si>
  <si>
    <t>Pengukuran Kinerja (Kurkin), SKP 2021 seluruh pegawai di OPD (jika pegawai banyak dapat bisa dibuatkan rekap nya saja terdapat penilaian kinerja by name)/ (Contoh Form Rekap SKP dapat diunduh pada link https://drive.google.com/drive/folders/192cbVTpymGuXFxbhFIjzTkQIa6UedZbh?usp=sharing )</t>
  </si>
  <si>
    <t>Monotoring dan evaluasi atas pencapaian kinerja individu dilakukan per triwulan</t>
  </si>
  <si>
    <t>Monev IKU, Pengukuran Kinerja (Kurkin) , SKP 2021 seluruh pegawai di OPD (jika pegawai banyak dapat bisa dibuatkan rekap nya saja terdapat penilaian kinerja by name) (Contoh Form Rekap SKP dapat diunduh pada link https://drive.google.com/drive/folders/192cbVTpymGuXFxbhFIjzTkQIa6UedZbh?usp=sharing )</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</si>
  <si>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</si>
  <si>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Hasil penilaian kinerja individu telah dijadikan dasar untuk pengembangan karir individu/ pemberian reward dan punisment</t>
  </si>
  <si>
    <r>
      <rPr>
        <rFont val="Calibri"/>
        <color rgb="FF000000"/>
        <sz val="11.0"/>
        <u/>
      </rPr>
      <t>Perwal 4 Tahun 2020 (dapat unduh pada link https://drive.google.com/drive/folders/192cbVTpymGuXFxbhFIjzTkQIa6UedZbh?usp=sharing ) , SK pemberian reward dan punishment OPD (Jika ada)/ dokumentasi pemberian reward dan punishment OPD</t>
    </r>
    <r>
      <rPr>
        <rFont val="Calibri"/>
        <color rgb="FF000000"/>
        <sz val="11.0"/>
      </rPr>
      <t xml:space="preserve"> dan SK kedisiplinan</t>
    </r>
  </si>
  <si>
    <t>Aturan disiplin/ kode etik/ kode perilaku instansi telah ditetapkan dalam SK Kepala DP3AKB tahun 2021 dan telah diimplementasikan</t>
  </si>
  <si>
    <t>Perwal Kode Etik No 25 Tahun 2020, SK Wali Kota Majelis Kode Etik 188.45/269/2021</t>
  </si>
  <si>
    <t>https://drive.google.com/drive/folders/1vRWKrrkGfmmpZWh_12bpE4cyOWvs6IS5?usp=sharing</t>
  </si>
  <si>
    <t>Monitoring dan evaluasi atas pelaksanaan aturan disiplin/ kode etik/ kode perilaku telah dilakukan</t>
  </si>
  <si>
    <t xml:space="preserve">Standar kompetensi Jabatan (SKJ) telah diimplementasikan sesuai dengan kebutuhan unit kerja. </t>
  </si>
  <si>
    <t>SK SKJ Pimpinan Tinggi</t>
  </si>
  <si>
    <t>https://drive.google.com/file/d/17-AI3A1yua-7KRpimV5UIwpOoMm_dPBC/view?usp=sharing</t>
  </si>
  <si>
    <t>Analisi Beban Kerja dan Analisis Kesenjangan Pegawai Negeri Sipil</t>
  </si>
  <si>
    <t>https://drive.google.com/drive/folders/1vOG5HHc3_pY7eoXxUGpoPNOgSOotEeIg?usp=sharing</t>
  </si>
  <si>
    <t>Seluruh pegawai telah memiliki akun SIMPEG sebagai Sistem Informasi Kepegawaian</t>
  </si>
  <si>
    <t xml:space="preserve">Screenshoot SIMPEG, Rapat Pemutakhiran Data Mandiri (PDM), SK Wali Kota Operator ttg SIMPEG, </t>
  </si>
  <si>
    <t>https://drive.google.com/drive/folders/1vN6AGX4V9mGgBZJ5--BH-b_9bxa3m6gp?usp=sharing</t>
  </si>
  <si>
    <t>Pimpinan Unit kerja terlibat langsung pada saat penyusunan Renstra</t>
  </si>
  <si>
    <t>https://drive.google.com/drive/folders/1vAv8IjQ1snz7fOgGLpN9mrJpdSVwSviY?usp=sharing</t>
  </si>
  <si>
    <t>Renstra 2021 - 2026</t>
  </si>
  <si>
    <t xml:space="preserve">Pimpinan unit kerja memahami kinerja yang diperjanjikan di setiap tahun </t>
  </si>
  <si>
    <t xml:space="preserve">PK OPD Tahun 2021 </t>
  </si>
  <si>
    <t>Rencana Aksi OPD Tahun 2021 dan 2022, Kurkin 2021, Laporan evaluasi renja TW 1-4 Tahun 2021, Laporan evaluasi renja TW 1 Tahun 2022</t>
  </si>
  <si>
    <t xml:space="preserve">SDM yang menangani akuntabilitas kinerja telah mengikuti peningkatan kapasitas </t>
  </si>
  <si>
    <t xml:space="preserve">Sosialisasi Pengisian Aplikasi esakip </t>
  </si>
  <si>
    <t>https://drive.google.com/drive/folders/1vMOhQgHxYmK4VUzUxI0LXntFcHTk1NMZ?usp=sharing</t>
  </si>
  <si>
    <t>Pemutakhiran data kinerja dilakukan secara triwulan</t>
  </si>
  <si>
    <t>Laporan evaluasi renja TW 1-4 Tahun 2021, Laporan evaluasi renja TW 1 Tahun 2022</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</si>
  <si>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</si>
  <si>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</si>
  <si>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Public campaign telah dilakukan secara berkala melalui website DP3AKB</t>
  </si>
  <si>
    <t>Flyer link Pengaduan dan anti gratifikasi</t>
  </si>
  <si>
    <t>https://drive.google.com/drive/folders/1vA-bCisoX4JV1ovBmHWaYT5KJKX75PDT?usp=sharing</t>
  </si>
  <si>
    <t>UPG melaporkan praktek gratifikasi secara berkala, namun saat ini belum ada pengaduan terkait praktek gratifikasi di DP3AKB</t>
  </si>
  <si>
    <t xml:space="preserve">SK Unit Pengendalian Gratifikasi OPD dan Laporan Penanganan Gratifikasi </t>
  </si>
  <si>
    <t>UPG melakukan monev praktek gratifikasi secara berkala, dan sampai saat ini belum ada pengaduan terkait praktek gratifikasi di DP3AKB</t>
  </si>
  <si>
    <t>Tidak ada laporan praktek gratifikasi di DP3AKB</t>
  </si>
  <si>
    <t>Unit kerja telah mengidentifikasi seluruh lingkungan pengendalian melalui  RTP dan SPIP</t>
  </si>
  <si>
    <t>Rencana Tindak Pengendalian, SPIP</t>
  </si>
  <si>
    <t>https://drive.google.com/drive/folders/1v5Pt8LYVi6F9BD6BDXDMcNNanJWjD2yl?usp=sharing</t>
  </si>
  <si>
    <t>Unit kerja telah menilai seluruh risiko dan dituangkan dalam register risiko dan RTP</t>
  </si>
  <si>
    <t>Telah dilakukan pemantauan SPI secara berkala</t>
  </si>
  <si>
    <t>Dokumen Monev</t>
  </si>
  <si>
    <t>Belum dilakukan evaluasi SPI</t>
  </si>
  <si>
    <t>Penanganan pengaduan masyarakat telah ditindaklanjuti</t>
  </si>
  <si>
    <t>Rekapitulasi penanganan pengaduan masyarakat</t>
  </si>
  <si>
    <t>https://drive.google.com/drive/folders/1v5MFD-4TowDJ4jheTABuWs71RE3q4C9u?usp=sharing</t>
  </si>
  <si>
    <t xml:space="preserve">Laporan pengaduan masyarakat dimonitoruing dan evaluasi secara berkala </t>
  </si>
  <si>
    <t xml:space="preserve">Rekapitulasi penanganan pengaduan masyarakat </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</si>
  <si>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</si>
  <si>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</si>
  <si>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Whistle Blowing System telah disosialisasikan ke pegawai di DP3AKB secara langsung atau melalui media sosial</t>
  </si>
  <si>
    <t xml:space="preserve"> Screenshot flyer</t>
  </si>
  <si>
    <t>https://drive.google.com/drive/folders/1v536POvcZVV5RJilTwGtV9mMIcFw0lbm?usp=sharing</t>
  </si>
  <si>
    <t>Penanganan benturan kepentingan telah disosialisasikan ke seluruh pegawai</t>
  </si>
  <si>
    <t>SK Walikota ttg Pedoman Umum Penanganan Benturan kepentingan (dapat diunduh pada link https://drive.google.com/drive/folders/1ZhBo1I1-N4bSDS__DlBbVsgFQkY3r2Km?usp=sharing , undangan, daftar hadir, dokumentasi kegiatan sosialisasi</t>
  </si>
  <si>
    <t>https://drive.google.com/drive/folders/1v210tvITAdNLT8BcJsW1Vd0PfdOrKuie?usp=sharing</t>
  </si>
  <si>
    <t xml:space="preserve">Penanganan benturan kepentingan telah diimplementasikan yang dituangkan dalam Pakta Integritas </t>
  </si>
  <si>
    <t>Tidak ada laporan penanganan benturan kepentingan yang masuk ke DP3AKB</t>
  </si>
  <si>
    <t>Laporan Penanganan benturan Kepentingan (Format dapat diunduh pada link (dapat diunduh pada link https://drive.google.com/drive/folders/1ZhBo1I1-N4bSDS__DlBbVsgFQkY3r2Km?usp=sharing )</t>
  </si>
  <si>
    <t>DP3AKB belum dicanangkan menjadi Zona Integritas</t>
  </si>
  <si>
    <t>Telah terdapat standar pelayanan pada 2 (dua) dari 3 (tiga) pelayanan yang ada di DP3AKB</t>
  </si>
  <si>
    <t>SK tentang Standar Pelayanan UPTD PPA dan Layanan Pusat Pembelajaran Keluarga</t>
  </si>
  <si>
    <t>https://drive.google.com/drive/folders/1snrvacXkCdRUbp7C1FRr2W8id4Xil6AZ?usp=sharing</t>
  </si>
  <si>
    <t>Standar Pelayanan UPTD PPA dan Layanan Pusat Pembelajaran Keluarga dan SS Standar Pelayanan yang dimaklumatkan dalam Website DP3AKB</t>
  </si>
  <si>
    <t>SK tentang Standar Pelayanan UPTD PPA dan Layanan Pusat Pembelajaran Keluarga dan SS Standar Pelayanan yang dimaklumatkan dalam Website DP3AKB</t>
  </si>
  <si>
    <t>Telah dilakukan review dan perbaikan atas standar pelayanan dan dilakukan dengan memanfaatkan masukan hasil SKM dan Pengaduan Masyarakat tanpa melibatkan stakeholder</t>
  </si>
  <si>
    <t xml:space="preserve">SDM di pelayanan telah melakukan pelatihan/ sosialisasi terkait pelayanan di DP3AKB </t>
  </si>
  <si>
    <t>Undangan sosialisasi/daftar hadir/ dokumentasi kegiatan pelatihan/sosialisasi pelayanan prima di OPD (sertifikat Pelatihan)</t>
  </si>
  <si>
    <t>https://drive.google.com/drive/folders/1skjhaZZFk_hm5AMyWWgroao8rjp9ImpH?usp=sharing</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</si>
  <si>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</si>
  <si>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Seluruh  informasi tentang pelayanan dapat diakses secara online, namun belum terhubung dengan sistem informasi pelayanan publik nasional</t>
  </si>
  <si>
    <t>Screenshoot informasi pelayanan di website/ media sosial DP3AKB</t>
  </si>
  <si>
    <t xml:space="preserve">Belum ada kebijakan pemberian penghargaan dan sanksi </t>
  </si>
  <si>
    <t>Seluruh pelayanan sudah dilakukan secara terpadu dan saran prasarana layanan memenuhi standar sarpras</t>
  </si>
  <si>
    <t>Terdapat inovasi pelayanan di DP3AKB</t>
  </si>
  <si>
    <t>Terdapat media konsultasi dan pengaduan secara offline dan online dan tersedia petugas khusus yang menangani</t>
  </si>
  <si>
    <t>https://drive.google.com/drive/folders/1seCEJmdmvApkoKKREidTE-Ghp25dXpGs?usp=sharing</t>
  </si>
  <si>
    <t>Dilakukan survei kepuasan masyarakat terhadap pelayanan difasilitasi oleh bagian ortala 1 kali dalam setahun</t>
  </si>
  <si>
    <t>https://drive.google.com/drive/folders/1sbKCbJa3Aytekld_kcJxIsOaMh9FoUE-?usp=sharing</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</si>
  <si>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</si>
  <si>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Hasil survei kepuasan masyarakat dapat diakses secara online</t>
  </si>
  <si>
    <t>Screen shoot Hasil SKM yang diunggah di website</t>
  </si>
  <si>
    <t>Belum dilakukan tindaklanjut atas hasil survei kepuasan masyarakat</t>
  </si>
  <si>
    <t>DP3AKB telah menerapkan teknologi informasi dalam memberikan pelayanan</t>
  </si>
  <si>
    <t>https://drive.google.com/drive/folders/1sO0dW0KeLjZWdOpyrNVO8wjUVp1IkcS5?usp=sharing</t>
  </si>
  <si>
    <t>https://drive.google.com/drive/folders/1tXTykD7ClfTaHEaxjxI_OQSWl_v3SNTW?usp=sharing</t>
  </si>
  <si>
    <t xml:space="preserve">SK Walikota dan form usulan dari dinas </t>
  </si>
  <si>
    <t>Data Invoasi yang dibuat agen perubahan</t>
  </si>
  <si>
    <t xml:space="preserve">Data inovasi atau perubahan yang dibuat oleh Agen Perubahan OPD </t>
  </si>
  <si>
    <t xml:space="preserve">SK Walikota Agen Perubahan. 1. Lapor Pak, 2. Pembentukan Forum Puspa, </t>
  </si>
  <si>
    <t>SK Walikota Agen Perubahan 1. Lapor Pak, 2. Pembentukan Forum Puspa, 3. IG pelayanan Puspaga, 4. Peningkatan Kapasitas Remaja menggunakan media sosial, 5. Didiskon on Prima, 6.Optimalisasi tata kelola arsip dan sistem verifikasi dokumen pertanggungjawaban keuangan</t>
  </si>
  <si>
    <t>https://drive.google.com/drive/folders/1tQZz-4vfNIVkCDW-Q7V09CSDUC5V56k5?usp=sharing</t>
  </si>
  <si>
    <t>Tahapan dalam bekerja (SOP)</t>
  </si>
  <si>
    <r>
      <rPr>
        <rFont val="Calibri"/>
        <color rgb="FFFF0000"/>
        <sz val="11.0"/>
      </rPr>
      <t xml:space="preserve">Perwal/SK tentang Kode Etik dan Kode Perilaku Pegawai dan dokumentasi pemasangan poster budaya kerja (Perwal dan contoh poster dapat diunduh pada link </t>
    </r>
    <r>
      <rPr>
        <rFont val="Calibri"/>
        <color rgb="FF1155CC"/>
        <sz val="11.0"/>
        <u/>
      </rPr>
      <t>https://drive.google.com/drive/folders/1YMPohQ8ea0NXmEB7mJMcaFfWtaVIeY06?usp=sharing</t>
    </r>
    <r>
      <rPr>
        <rFont val="Calibri"/>
        <color rgb="FFFF0000"/>
        <sz val="11.0"/>
      </rPr>
      <t xml:space="preserve"> )</t>
    </r>
  </si>
  <si>
    <t>Belum memiliki peta keterkaitan dengan kebijakan lainnya</t>
  </si>
  <si>
    <t>https://drive.google.com/drive/folders/1t88ST1UXNzrHSoPNCUyqpx5X6He9WsVC?usp=sharing</t>
  </si>
  <si>
    <t>Kebijakan terkait pelayanan dan atau perizinan yang terbit memuat unsur kemudahan dan efisiensi pelayanan utama unit kerja</t>
  </si>
  <si>
    <t>SOP Pelayanan</t>
  </si>
  <si>
    <t>Peta Proses Bisnis 2016-2021, draft Perwal Urtu (ada di link LKE)</t>
  </si>
  <si>
    <t>https://drive.google.com/drive/folders/1tx26T-G2JuDP0XzJvs_SiUXNiIheLFKs?usp=sharing</t>
  </si>
  <si>
    <t xml:space="preserve">Peta Proses Bisnis OPD 2016-2021, Hasil Identifikasi Penyederhanaan Struktur Organisasi Perangkat Daerah, Surat Rekom Penyetaraan Jabatan (Contoh Peta Probis dan hasil identifikasi dapat diunduh pada link https://drive.google.com/drive/folders/1YukclX0SIUhHmaKZW3bulOsvPNVDd8n0?usp=sharing )
</t>
  </si>
  <si>
    <t>https://drive.google.com/drive/folders/1uOMYpQN54w0ojx51GL8ZRVZZJAtNhTQ7?usp=sharing</t>
  </si>
  <si>
    <t>Implementasi SPBE di DP3AKB telah terintegrasi dan mampu mendorong pelaksanaan pelayanan publik yang lebih cepat dan efisien</t>
  </si>
  <si>
    <t>Data screenshoot aplikasi yang mendorong pelaksanaan pelayanan publik</t>
  </si>
  <si>
    <t>https://drive.google.com/drive/folders/1uNZWO-mu1Ul9O-HtBHgbcmwkWfv01j66?usp=sharinghttps://drive.google.com/drive/folders/1uNZWO-mu1Ul9O-HtBHgbcmwkWfv01j66?usp=sharing</t>
  </si>
  <si>
    <t>Aplikasi SIMPEG dan E-Office (SS)</t>
  </si>
  <si>
    <t>Transformasi digital pada bidang proses bisnis utama telah mampu memberikan nilai manfaat bagi unit kerja secara optimal</t>
  </si>
  <si>
    <t>Data layanan online di DP3AKB</t>
  </si>
  <si>
    <t>https://drive.google.com/drive/folders/1uHXNFybYkLpQKABZnwmCz5fTpWVlF1WP?usp=sharing</t>
  </si>
  <si>
    <t>SS SIMPEG dan E-Office</t>
  </si>
  <si>
    <t>Seluruh ukuran kinerja individu berorientasi hasil sesuai pada levelnya</t>
  </si>
  <si>
    <t>Perjanjian Kinerja dan Penilaian Kinerja</t>
  </si>
  <si>
    <t>https://drive.google.com/drive/folders/1t1sCOcTZdej_K36CcvG1mFpmALNaiRGy?usp=sharing</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</si>
  <si>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</si>
  <si>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</si>
  <si>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</si>
  <si>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https://drive.google.com/drive/folders/1sytvsL0ZaZg6n9RMGPxmD29p2Cd6TogI?usp=sharing</t>
  </si>
  <si>
    <t xml:space="preserve">Terjadi penurunan pelanggaran disiplin pegawai </t>
  </si>
  <si>
    <t>https://drive.google.com/drive/folders/1srZoHgfp1ef6JcUVJF6m3Lloc_sosfXr?usp=sharing</t>
  </si>
  <si>
    <t>pelanggaran kehadiran 2020-2021 (potongan 5% keatas)</t>
  </si>
  <si>
    <t>https://drive.google.com/drive/folders/1ttrxkwgyWHPJcTjXeoGAvjjZtumUWkD3?usp=sharing</t>
  </si>
  <si>
    <t>DPA OPD 2021/ Laporan evaluasi renja TW 1 - 3</t>
  </si>
  <si>
    <t>DPPA OPD 2021/ Laporan evaluasi renja TW 1 - 4</t>
  </si>
  <si>
    <t>Screenshot aplikasi esakip OPD</t>
  </si>
  <si>
    <t>https://drive.google.com/drive/folders/1tv2wiBcU2_J45v1AyDtRKHfaEQDuIrIM?usp=sharing</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</si>
  <si>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</si>
  <si>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</si>
  <si>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</si>
  <si>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Perwal TKD dapat diunduh pada link https://drive.google.com/drive /folders/1lfL5JH1 , SK Pemberian reward dan punishment OPD</t>
  </si>
  <si>
    <t>https://drive.google.com/drive/folders/1tm7MztCY1iLonR3ZWrGQ4dul0yIvNBIB?usp=sharing</t>
  </si>
  <si>
    <t>Cascading kinerja/Pohon kinerja/Peta strategis</t>
  </si>
  <si>
    <t>https://drive.google.com/drive/folders/1tYbJwKY9R8XIp-RAHrZMUvYZ-N3e3fVQ?usp=sharing</t>
  </si>
  <si>
    <t>Seluruh pegawai sudah melaporkan sesuai dengan ketentuan</t>
  </si>
  <si>
    <t>https://drive.google.com/drive/folders/1uvZ5lQuOJAK9N1LO0RO15FgRPdwT7WRA?usp=sharing</t>
  </si>
  <si>
    <t>https://drive.google.com/drive/folders/1uu-6hfAR8QBHUhMTSaO-rG9V9eeR6jWn?usp=sharing</t>
  </si>
  <si>
    <t>https://drive.google.com/drive/folders/1uqZt19ii2lM1q4f8eqkD1IPSvZNcF_BN?usp=sharing</t>
  </si>
  <si>
    <t>Upaya dan/atau inovasi yang dilakukan telah mendorong perbaikan seluruh pelayanan publik yang prima (lebih Cepat dan mudah)</t>
  </si>
  <si>
    <t>https://drive.google.com/drive/folders/1up5UYoOneyT63Nb3nwv4zQIBIXaWFfEd?usp=sharing</t>
  </si>
  <si>
    <t>Terdapat 3 (tiga) layanan yang ada di DP3AKB, antara lain : Penyediaan Alat dan Obat Kontrasepsi, Pusat Pembelajaran Keluarga dan Penanganan Kasus Kekerasan terhadap Perempuan dan Anak</t>
  </si>
  <si>
    <t>Data pelayanan di DP3AKB</t>
  </si>
  <si>
    <t>https://drive.google.com/drive/folders/1um_4xB0vHggKq17fWg-MiDcEBdx2VZCc?usp=sharing</t>
  </si>
  <si>
    <t>SATPOL PP</t>
  </si>
  <si>
    <t>Tim RB Satpo PP Kota Balikpapan telah dibentuk berdasarkan SK Satpol PP Kota Balikpapan</t>
  </si>
  <si>
    <t>SK Tim Reformasi Birokrasi Satpol PPKota Balikpapan</t>
  </si>
  <si>
    <t>https://drive.google.com/drive/folders/1m1k585zupM0bhBXf5N-jeHTH8w6xoZXk?usp=sharing</t>
  </si>
  <si>
    <t xml:space="preserve">Monev dilakukan terhadap tugas fungsi yang telah direncanakan dalam dokumen Renja RB maupun penugasan lainnya yang belum termuat dalam dokumen (sesuai dinamika kebijakan pimpinan daerah dan pusat) </t>
  </si>
  <si>
    <t>Dokuem Renja Dan  Rapat</t>
  </si>
  <si>
    <t>Monitoring Target Renja</t>
  </si>
  <si>
    <r>
      <rPr>
        <rFont val="Calibri"/>
        <color rgb="FF1155CC"/>
        <sz val="11.0"/>
        <u/>
      </rPr>
      <t>https://drive.google.com/drive/folders/1m1k585zupM0bhBXf5N-jeHTH8w6xoZXk?usp=sharing</t>
    </r>
    <r>
      <rPr>
        <rFont val="Calibri"/>
        <color theme="1"/>
        <sz val="11.0"/>
      </rPr>
      <t>g</t>
    </r>
  </si>
  <si>
    <t>Renja Satpol PP</t>
  </si>
  <si>
    <t xml:space="preserve">Sosialisasi/internalisasi Road Map/rencana kerja RB unit kerja kepada anggota organisasi telah dilaksanakan </t>
  </si>
  <si>
    <t>Rapat Dan Sosialisasi</t>
  </si>
  <si>
    <t>Rencana Kerja RB unit kerja telah selaras dengan Road Map</t>
  </si>
  <si>
    <t>Renja dan Pelayanan Penagakan Perda</t>
  </si>
  <si>
    <t>Asesor ditunjuk adalah sekeratris satpol PP Kota Balikpapan</t>
  </si>
  <si>
    <t>SK TIM PMPRB tahun 2022</t>
  </si>
  <si>
    <t>Telah mencapai konsesus kreteria yang dibahas</t>
  </si>
  <si>
    <t>Hasil Rapat</t>
  </si>
  <si>
    <t xml:space="preserve">Rencana aksi telah ditindak lanjuti </t>
  </si>
  <si>
    <t>Hasil Rapat dan tindak lanjut</t>
  </si>
  <si>
    <t>Monitoring telah dilaksankan</t>
  </si>
  <si>
    <t>pengarahan maupun monev target renja 2021</t>
  </si>
  <si>
    <t>Rapat RB dan pengarahan di apel pasukan</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</si>
  <si>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</si>
  <si>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</si>
  <si>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TIM Perubahan</t>
  </si>
  <si>
    <t>Tim Perubahan</t>
  </si>
  <si>
    <t>Indetifikasi terhadap penegakan perda tidak singkronnya kebijakan provinsi dengan daerah</t>
  </si>
  <si>
    <t>Perubahan aturan baik tingkatpusat dan daerah</t>
  </si>
  <si>
    <t>Telah dilaksanakan evaluasi</t>
  </si>
  <si>
    <t>Perwali Tugas Pokok Organisasi Satpol PP</t>
  </si>
  <si>
    <t>https://drive.google.com/file/d/1vHkCHl3ge-rRI9Qz-IE6411YshBec-qV/view?usp=drivesdk</t>
  </si>
  <si>
    <t>Telah tersusunnya organisasi OPD</t>
  </si>
  <si>
    <r>
      <rPr>
        <rFont val="Calibri"/>
        <color rgb="FF1155CC"/>
        <sz val="11.0"/>
        <u/>
      </rPr>
      <t>https://drive.google.com/file/d/1vHkCHl3ge-rRI9Qz-IE6411YshBec-qV/view?usp=drivesdk</t>
    </r>
    <r>
      <rPr>
        <rFont val="Calibri"/>
        <color theme="1"/>
        <sz val="11.0"/>
      </rPr>
      <t>k</t>
    </r>
  </si>
  <si>
    <t>Adanya pembahasan dengan bagian Ortal</t>
  </si>
  <si>
    <t xml:space="preserve">Rapat </t>
  </si>
  <si>
    <t>Usulan Penggabungan Bidang pada satpol PP</t>
  </si>
  <si>
    <t>perhitungan kebutuhan pegawai telah dilakukan</t>
  </si>
  <si>
    <t>usulan surat penabahan pegawai</t>
  </si>
  <si>
    <t>Peta tugas fungsi satpol</t>
  </si>
  <si>
    <t>Perwali</t>
  </si>
  <si>
    <t>Sesuai dokumen</t>
  </si>
  <si>
    <t>Dokumen renstra 2021-2026, renja 2023</t>
  </si>
  <si>
    <t>Tersedianya dokumen</t>
  </si>
  <si>
    <t>Perjanjian KInerja 2021 dan perjanjian kinerja 2022</t>
  </si>
  <si>
    <t>Dokumen SOP dalam penyusunan</t>
  </si>
  <si>
    <t>Darf SOP Satpol PP</t>
  </si>
  <si>
    <t>Draf SOP Satpol PP</t>
  </si>
  <si>
    <t>masih dalam proses pemetaan evaluasi kinerja</t>
  </si>
  <si>
    <t>target realisasi renja 2022</t>
  </si>
  <si>
    <t>Sudah dilakukannya transparasi kepublik</t>
  </si>
  <si>
    <t>Melalui aplikasi dan media sosial</t>
  </si>
  <si>
    <t>dilakukannya monitoring</t>
  </si>
  <si>
    <t>laporan</t>
  </si>
  <si>
    <t>Pengajuan usulan surat penambahan pegawai</t>
  </si>
  <si>
    <t>Dokumen Anjab</t>
  </si>
  <si>
    <t>Analisa beban kerja telah dilakukan</t>
  </si>
  <si>
    <t>Telah diindetifikasi kebutuhan pengembangan kopetensi pegawai</t>
  </si>
  <si>
    <t>usulan pengembangan kopetansi pegawai</t>
  </si>
  <si>
    <t>Telah dilakukan berbasis kopetensi sesuai dengan kebutuhan dan kebutuhan kopetensi</t>
  </si>
  <si>
    <t>dokumentasi dan rekap sertifikat</t>
  </si>
  <si>
    <t>Penerapan kinerja telah dilakukan ke pegawai satpol PP</t>
  </si>
  <si>
    <t>IKI, Perjanjian kinerja, rekap SKP</t>
  </si>
  <si>
    <t>https://drive.google.com/file/d/16Nrxxs-dxvdCzCiXWrs8ckkupQwjLNZR/view?usp=drivesdk</t>
  </si>
  <si>
    <t>Penilaian kinerja individu terkait kinerja organisasi</t>
  </si>
  <si>
    <t>Kinerja individu sesuai dengan kinerja individu diatasnya</t>
  </si>
  <si>
    <t>IKI, Perjanjian kinerja</t>
  </si>
  <si>
    <t>Pengukuran kinerja dilakukan secara triwulan</t>
  </si>
  <si>
    <t>Rekap SKP</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</si>
  <si>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</si>
  <si>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Penilaian kinerja individu dijadikan dasar pengembangan karier individu</t>
  </si>
  <si>
    <t>Nilai Jafung dan SKP</t>
  </si>
  <si>
    <t>aturan disiplin kode etik telah diimplemtasikan</t>
  </si>
  <si>
    <r>
      <rPr>
        <rFont val="Calibri"/>
        <color rgb="FF000000"/>
        <sz val="11.0"/>
      </rPr>
      <t>Perwal Kode Etik No 25 Tahun 2020, SK Wali Kota Majelis Kode Etik 188.45/269/2021 ,SPK Naban  dan banpol 2021</t>
    </r>
    <r>
      <rPr>
        <rFont val="Calibri"/>
        <color rgb="FFFF0000"/>
        <sz val="11.0"/>
      </rPr>
      <t xml:space="preserve">, </t>
    </r>
    <r>
      <rPr>
        <rFont val="Calibri"/>
        <color rgb="FF000000"/>
        <sz val="11.0"/>
      </rPr>
      <t>rekap potongan absen, rekap daftar hadir</t>
    </r>
  </si>
  <si>
    <t>monev displin pegawai secara berkala</t>
  </si>
  <si>
    <t>rekap absensi daftar hadir</t>
  </si>
  <si>
    <t>Dokumen Anlisis Kesenjangan</t>
  </si>
  <si>
    <t>Sistem Informasi pegawai</t>
  </si>
  <si>
    <t>Simpeg</t>
  </si>
  <si>
    <t>Kepala satpol memimpin pembuatan renstra</t>
  </si>
  <si>
    <t>Dokumen renstra 2021-2026</t>
  </si>
  <si>
    <t>Pimpinan terlibat langsung dalam penetapan kinerja</t>
  </si>
  <si>
    <t>Pimpinan memantau sebagai kinerja</t>
  </si>
  <si>
    <t>Evaluasi kinerja renja tahun 2021 dan 2022</t>
  </si>
  <si>
    <t>memahami kinerja startegi pencapaian dalam waktu menengah</t>
  </si>
  <si>
    <t>Pencapian kinerja setiap tahun</t>
  </si>
  <si>
    <t>menindaklanjuti hasil rencana aksi secara berkala</t>
  </si>
  <si>
    <t>Peningkatan kapasitas SDM akutabilitas kinerja</t>
  </si>
  <si>
    <t>Sosialisasi pengisian SAKIP</t>
  </si>
  <si>
    <t>data kinerja secara triwulan</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</si>
  <si>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</si>
  <si>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</si>
  <si>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kampaye anti gratifikasi melalu medsos</t>
  </si>
  <si>
    <t>Medos Satpol pp</t>
  </si>
  <si>
    <t>melaporkan secara berkala</t>
  </si>
  <si>
    <t>laporan gratifikasi</t>
  </si>
  <si>
    <t>Tidak</t>
  </si>
  <si>
    <t>Belum mengindtifikasi lingkungan pengendalian</t>
  </si>
  <si>
    <t>unit kerja seudah melaukan penilaian resiko</t>
  </si>
  <si>
    <t>tertuang dokumen renstra</t>
  </si>
  <si>
    <t>resiko belum dikendalikan</t>
  </si>
  <si>
    <t>belum adanya komunikasi menegani SPI</t>
  </si>
  <si>
    <t>Belum adanya monitoring dan evaluasi</t>
  </si>
  <si>
    <t>belum dilakukan monitoring evaluasi penerapan SPI</t>
  </si>
  <si>
    <t>Pengaduan masyarakat telah ditindak lanjuti</t>
  </si>
  <si>
    <t>Call Canter, medsos</t>
  </si>
  <si>
    <t>call canter, sitanggap</t>
  </si>
  <si>
    <t>hasil evaluasi pengaduan masyarakat</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</si>
  <si>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</si>
  <si>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</si>
  <si>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sosialiasai medsos</t>
  </si>
  <si>
    <t>dokumentasi medsos</t>
  </si>
  <si>
    <t>sosialisasi ke seluruh pegawai</t>
  </si>
  <si>
    <t>arahan setiap apel petugas satpol</t>
  </si>
  <si>
    <t>penanganan benturan kepentingan telah diimplemntasikan</t>
  </si>
  <si>
    <t>Monitoring dan evaluasi secara berkala</t>
  </si>
  <si>
    <t>rapat internal</t>
  </si>
  <si>
    <t>hasil evaluasi dan penaganan benturan kepentingan telah ditindak lanjuti</t>
  </si>
  <si>
    <t>arahan setiap apel petugas satpol dan rapat internal</t>
  </si>
  <si>
    <t>Tandar Pelayanan Minumum SPM</t>
  </si>
  <si>
    <t>Hasil Pencapaian SPM</t>
  </si>
  <si>
    <t>Hasil pelayanan satpol telah diinformasikan ke masyarakat</t>
  </si>
  <si>
    <t>Melaui Media Masa</t>
  </si>
  <si>
    <t>Telah dilakukan pelayanan standar</t>
  </si>
  <si>
    <t>Call Canter</t>
  </si>
  <si>
    <t>Telah dilakukan pelaynan prima dengan melakukan penindakan setiap aduan masyarakat dalam penegakan perda</t>
  </si>
  <si>
    <t>hasil laporan pengaduan masyarakat</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</si>
  <si>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</si>
  <si>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Melakukan semua kegiatan dan informasi satpol dalam penaganan penegakan perda melalui medsos</t>
  </si>
  <si>
    <t>Media Medsos Intalgram, Nomow Wa call Canter</t>
  </si>
  <si>
    <t>terdapat kebijakan penghargaan dan sanksi</t>
  </si>
  <si>
    <t>pemberian tunjangan ekinerja dan sanksi daftar hadir pemotongan tunjangan ekinerja</t>
  </si>
  <si>
    <t>belum adanya sistem kompesasi bila layanan tidak sesuai prosedur</t>
  </si>
  <si>
    <t>Pelayana secara sudah dilakukan sevara terpadu, standar sarpas belum standar</t>
  </si>
  <si>
    <t>Dokumentasi</t>
  </si>
  <si>
    <t>Inovasi pelayanan belum mendapat pengakuan secara internayinal maupun nasional</t>
  </si>
  <si>
    <t xml:space="preserve">media konsultasi media online dan off line adanya petugas </t>
  </si>
  <si>
    <t>Dokumentasi, surat tugas</t>
  </si>
  <si>
    <t xml:space="preserve">Terdapat pengaduan masyarakat </t>
  </si>
  <si>
    <t>Seluruh pengaduan ditindak lanjuti</t>
  </si>
  <si>
    <t>evaluasi atas penangan keluhan/masukan secara berkala</t>
  </si>
  <si>
    <t>Laporan</t>
  </si>
  <si>
    <t>E</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</si>
  <si>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</si>
  <si>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teknologi informasi satpol</t>
  </si>
  <si>
    <t>medsos satpol</t>
  </si>
  <si>
    <t>perbaikan rutin</t>
  </si>
  <si>
    <t>tim agen perubahan</t>
  </si>
  <si>
    <t>pegawai satpol</t>
  </si>
  <si>
    <t>agen perubahan</t>
  </si>
  <si>
    <t>call canter</t>
  </si>
  <si>
    <t>12 bulan laporan</t>
  </si>
  <si>
    <t>pencapian terget diatas 80 %</t>
  </si>
  <si>
    <t>Hasil dituangkan dokumen renja dan lakip</t>
  </si>
  <si>
    <t>Nilai organisasi dan penerapanya dalam standar SOP</t>
  </si>
  <si>
    <t>Proses Pembutan dokumen SOP</t>
  </si>
  <si>
    <t>tidak memiliki</t>
  </si>
  <si>
    <t>sudah adanya usulan perubahan tahun 2021</t>
  </si>
  <si>
    <t>Perwal uraian tugas pokok</t>
  </si>
  <si>
    <t>Penyederhanaan jabatan</t>
  </si>
  <si>
    <t>proses peta penyederhanaan jabatan</t>
  </si>
  <si>
    <t>SPBE mendoron pelayanan tetapi belum terintegrasi</t>
  </si>
  <si>
    <t>Aplikasi SPBE</t>
  </si>
  <si>
    <t>link pelayana online</t>
  </si>
  <si>
    <t>Sipeg, esakip</t>
  </si>
  <si>
    <t>Seluruh kinerja sesuai dengan levelnya baik eselon II, III, IV</t>
  </si>
  <si>
    <t>Perjanjian kinerja</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</si>
  <si>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</si>
  <si>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</si>
  <si>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</si>
  <si>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hasil asessment dasar sebagai mutasi internal pengembangan kopetensi pegawai</t>
  </si>
  <si>
    <t>bazzeting</t>
  </si>
  <si>
    <t>tahun 2021</t>
  </si>
  <si>
    <t>tahun 2022</t>
  </si>
  <si>
    <t>Anggaran 2021</t>
  </si>
  <si>
    <t>jumlah sub kegiatan</t>
  </si>
  <si>
    <t>Jumlah Program</t>
  </si>
  <si>
    <t>Evaluasi renja 2021 TW 1 smp 4</t>
  </si>
  <si>
    <t>Jumlah Kegiatan</t>
  </si>
  <si>
    <t>lakip 2021</t>
  </si>
  <si>
    <t>Jumlah Anggaran</t>
  </si>
  <si>
    <t>Evaluasi renja TW 1 smp 4</t>
  </si>
  <si>
    <t>Jumlah Anggaran Yang direvokusing</t>
  </si>
  <si>
    <t>Anggaran murni DPA 2021</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</si>
  <si>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</si>
  <si>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</si>
  <si>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</si>
  <si>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Perjanjian Kinerja 2021</t>
  </si>
  <si>
    <t>Lembaran perjanjian kinerja</t>
  </si>
  <si>
    <t>Peta stategis belum dimiliki</t>
  </si>
  <si>
    <t>Rekap LKHP</t>
  </si>
  <si>
    <t>rekap LHKASN</t>
  </si>
  <si>
    <t>Pengaduan masayarakat melalaui call canter</t>
  </si>
  <si>
    <t>call canter laporan</t>
  </si>
  <si>
    <t>Satpol PP memiliki aplikasi esakip untuk data pencapaian kinerja dan monitoring evaluasi, aplikasi siperangko untuk pelaporan realisasi anggaran, aplikasi SIRUP untuk sarana mengumumkan RUP, aplikasi sipeka untuk pengukuran kinerja, aplikasi sitanggap untuk memudahkan masyarakat untuk menyampaikan keluhan, pertanyaan, kritik dan saran, Aplikasi SIPD adalah sistem informasi yang membantu penyediaan data dan informasi pembangunan daerah</t>
  </si>
  <si>
    <t>Aplikasi</t>
  </si>
  <si>
    <t>pengduan telah terlayanin</t>
  </si>
  <si>
    <t>pengaduan masyarakat informasi melalui medsos/call canter</t>
  </si>
  <si>
    <t>Tim Reformasi Birokrasi DKUMKMP telah dibentuk berdasarkan SK Plt Kepala Dinas Nomor 060/12/DKUMKMP Tentang Tim Reformasi DInas Koperasi, UMKM dan Perindustrian Kota Balikpapan Tanggal 24 Mei 2022</t>
  </si>
  <si>
    <t>SK Plt Kepala Dinas Nomor 060/12/DKUMKMP Tentang Tim Reformasi DInas Koperasi, UMKM dan Perindustrian Kota Balikpapan Tanggal 24 Mei 2022</t>
  </si>
  <si>
    <t>https://drive.google.com/drive/folders/1nE-WgNlh9Fb8ad_PObIeMvkShDxG8aub?usp=sharing</t>
  </si>
  <si>
    <t>Tim Reformasi telah melakukan sebagian besar tugas sesuai dengan Rencana Kerja</t>
  </si>
  <si>
    <t xml:space="preserve">Sebagian kecil rencana Kerja telah dimonitoring dan di Evaluasi </t>
  </si>
  <si>
    <t>Monitoring Kegiatan</t>
  </si>
  <si>
    <r>
      <rPr>
        <rFont val="Calibri"/>
        <color theme="1"/>
        <sz val="11.0"/>
      </rPr>
      <t xml:space="preserve">Rencana kerja RB telah disusun dan di formalkan </t>
    </r>
    <r>
      <rPr>
        <rFont val="Calibri"/>
        <color theme="1"/>
        <sz val="11.0"/>
      </rPr>
      <t>Dalam Proses penyusunan</t>
    </r>
  </si>
  <si>
    <t>SK Road Map RB Kota</t>
  </si>
  <si>
    <t>https://drive.google.com/drive/folders/1GcBSeTLCLH5DnkE6Du08BuT4E5EDsygr?usp=sharing</t>
  </si>
  <si>
    <t>Seluruh Tim RB telah mendapatkan sosialisasi terkait rencana kerja RB</t>
  </si>
  <si>
    <t>foto / undangan / Notulen</t>
  </si>
  <si>
    <t>Rencana kerja telah menyajikan prioritas perbaikan target waktu,penanggungjawa dan telah diformalkan serta telah selaras dengan Road Map</t>
  </si>
  <si>
    <r>
      <rPr>
        <rFont val="Calibri"/>
        <color rgb="FF000000"/>
        <sz val="11.0"/>
      </rPr>
      <t xml:space="preserve">- Dokumen Rencana Kerja Pelaksanaan RB OPD                                                                       - SK Road Map RB Kota Balikpapan Nomor 188.45-205/2019 Tentang </t>
    </r>
    <r>
      <rPr>
        <rFont val="Calibri"/>
        <i/>
        <color rgb="FF000000"/>
        <sz val="11.0"/>
      </rPr>
      <t xml:space="preserve">Road Map </t>
    </r>
    <r>
      <rPr>
        <rFont val="Calibri"/>
        <color rgb="FF000000"/>
        <sz val="11.0"/>
      </rPr>
      <t>Reformasi Birokrasi Pemerintah Kota Balikpapan Tahun 2016 - 2021</t>
    </r>
  </si>
  <si>
    <t>Sudah ditunjuk Sekretaris DKUMKMP sebagai asesor dan tertuang dalam SK Tim RB. Asesor tersebut telah terlibat sepenuhnya sejak tahap awal.</t>
  </si>
  <si>
    <t>https://drive.google.com/drive/folders/1GW7f1_LMdKii0hC7Z92aMyAzodYvqeXQ</t>
  </si>
  <si>
    <t>Telah di buat berita acara konsensus</t>
  </si>
  <si>
    <t>Berita acara hasil nilai RB</t>
  </si>
  <si>
    <t>Hasil konsunsus telah di komunikasikan dan dilaksanakan</t>
  </si>
  <si>
    <t xml:space="preserve">Rencana aksi tindak lanjut
</t>
  </si>
  <si>
    <t>Sebagian kecil rencana kerja telah di tindak lanjuti dan di evaluasi</t>
  </si>
  <si>
    <r>
      <rPr>
        <rFont val="Calibri"/>
        <color theme="1"/>
        <sz val="11.0"/>
      </rPr>
      <t>Renja RB dan</t>
    </r>
    <r>
      <rPr>
        <rFont val="Calibri"/>
        <color theme="1"/>
        <sz val="11.0"/>
      </rPr>
      <t xml:space="preserve"> dokumentasi</t>
    </r>
  </si>
  <si>
    <t>Plt Kepala Dinas di bantu koordinator dan anggota yang membidangi setiap area terlibat secara aktif dalam pelaksanaan repormasi birokrasi</t>
  </si>
  <si>
    <r>
      <rPr>
        <rFont val="Calibri"/>
        <color theme="1"/>
        <sz val="11.0"/>
      </rPr>
      <t xml:space="preserve">SK Tim RB
</t>
    </r>
    <r>
      <rPr>
        <rFont val="Calibri"/>
        <color theme="1"/>
        <sz val="11.0"/>
      </rPr>
      <t>Disposisi Plt Kepala Dinas</t>
    </r>
  </si>
  <si>
    <t>https://drive.google.com/drive/folders/1GVv_XdOmrQfr8J3OWdJStNdN3dt9jxyW?usp=sharing</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</si>
  <si>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</si>
  <si>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</si>
  <si>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Sampai tahun 2021 terdaat 1 agen perubahan di DKUMKMP. dan 2 usulan di tahun 2022</t>
  </si>
  <si>
    <t>SK Walikota Balikpapan No 188/45-227/2022</t>
  </si>
  <si>
    <t>Telah dilakukan identifikasi, analisis, dan pemetaan terhadap seluruh kebijakan yang tidak harmonis/sinkron/bersifat menghambat di DKUMKMP namun tidak ditemukan adanya kebijakan yang tidak harmonis/sinkron/bersifat menghambat</t>
  </si>
  <si>
    <t>https://drive.google.com/drive/folders/1Gld4nilE0VoxaZpy_P2iM7xCWRq4-3UU?usp=sharing</t>
  </si>
  <si>
    <t>Tidak ada kebijakan yang perlu di revisi</t>
  </si>
  <si>
    <t>Telah dilakukan evaluasi antara DKUMKMP bersama Bagian Ortal Setdakot Balikpapan</t>
  </si>
  <si>
    <t>Perwali Nomor 17 Tahun 2020 Tentang Struktur Organisasi, Uraian Tugas dan Fungsi DKUMKMP, Draf Perwali Uraian Tugas DKUMKMP, Rapat Urtusi (Undangan/Notulen/Daftar Hadir/Laporan Kegiatan/Berita Acara/Dokumentasi Kegiatan)</t>
  </si>
  <si>
    <t>https://drive.google.com/drive/folders/1GtpCmo0FNBMAbBfEBvLZzO9WR4dp87OR?usp=sharing</t>
  </si>
  <si>
    <t>Hasil evaluasi telah ditindaklanjuti dengan perubahan atas struktur organisasi, uraian tugas dan fungsi Dinas Koperasi, UMKM dan Perindustrian Kota Balikpapan pada Perwali Nomor 17 Tahun 2020 setelah mendapat persetujuan penyederhanaan struktur organisasi dan penyetaraan jabatan dari Kementerian Pendayagunaan Aparatur Negara dan Reformasi Birokrasi. Namun saat ini Perwal tersebut masih diproses di Bagian Hukum Sekretariat Daerah Kota Balikpapan.</t>
  </si>
  <si>
    <t>Perwali Nomor 17 Tahun 2020 Tentang Struktur Organisasi, Uraian Tugas dan Fungsi DKUMKMP dan Draf Perwali Uraian Tugas DKUMKMP</t>
  </si>
  <si>
    <t>https://drive.google.com/drive/folders/1GqxYmpV3K3AMFLnyf6XKM-jCwpF2nBpI?usp=sharing</t>
  </si>
  <si>
    <t>Pejabat Struktural/ eselon IV dilingkungan DKUMKMP Kota Balikpapan telah disetarakan menjadi jabatan fungsional sesuai dengan rekomendasi dari Kementerian Pendayagunaan Aparatur Negara dan Reformasi Birokrasi pada tanggal 31 Desember 2021</t>
  </si>
  <si>
    <t>Penyusunan peta proses bisnis DKUMKMP telah disusun sesuai dengan permenpan RB tahun 2018 tentang penyusunan proses bisnis instansi pemerintah.</t>
  </si>
  <si>
    <t>Foto pembahasan proses bisnis, Peta Proses Bisnis</t>
  </si>
  <si>
    <t>https://drive.google.com/drive/folders/1GMXHR32_8RvZFUqO8ZSlrxittxG6oAhZ?usp=sharing</t>
  </si>
  <si>
    <t>Peta Proses Bisnis DKUMKMP
  telah sesuai dengan tugas dan fungsinya dituangkan dalam Perwali No 17 Tahun 2020.</t>
  </si>
  <si>
    <t>Perwali No 17 Tahun 2020.</t>
  </si>
  <si>
    <t>Peta Proses Bisnis DKUMKMP telah sesuai dengan rencana strategis dan rencana kerja organisasi.</t>
  </si>
  <si>
    <t>Renstra 2016-2021
Renstra 2021-2026
Renja 2021-2022</t>
  </si>
  <si>
    <t>Peta Proses Bisnis DKUMKMP telah sesuai dengan tugas dan fungsi serta Struktur Organisasi Tata Kerja Perwali No.17 Tahun 2020.</t>
  </si>
  <si>
    <t>Perjanjian Kinerja 2021 dan 2022</t>
  </si>
  <si>
    <t>Peta Proses Bisnis telah dijabarkan dalam SOP DKUMKMP.</t>
  </si>
  <si>
    <t>Peta Lintas Fungsi sebagian telah dijabarkan ke dalam SOP DKUMKMP.</t>
  </si>
  <si>
    <t>Sebagian besar prosedur SOP DKUMKMP telah diterapkan.</t>
  </si>
  <si>
    <t>SOP dan Peta Proses Bisnis  dilaksanakan dan akan di evaluasi sesuai rencana kerja</t>
  </si>
  <si>
    <t>SOP dan Peta Proses Bisnis</t>
  </si>
  <si>
    <t>Keterbukaan Informasi publik di lingkungan DKUMKMP telah dilaksanakan dengan adanya SK PPID DKUMKMP</t>
  </si>
  <si>
    <t>SK PPID DKUMKMP</t>
  </si>
  <si>
    <t>https://drive.google.com/drive/folders/1GSSH-HgGe0GiGa9dHFXglxLpvdT6oZzh?usp=sharing</t>
  </si>
  <si>
    <t>Monev PPID DKUMKMP (Foto rapat monev dan Screenshot Medsos DKUMKMP)</t>
  </si>
  <si>
    <t>Telah dilakukan perhitungan kebutuhan pegawai sesuai kebutuhan unit kerja</t>
  </si>
  <si>
    <t>Dokumen bezzeting pegawai yang tertuang dalam Peta Jabatan DKUMKMP, Surat usulan kebutuhan pegawai</t>
  </si>
  <si>
    <t>https://drive.google.com/drive/folders/1GKm6OCgse_rBjHqYXJm10-ikJwTlU50O?usp=sharing</t>
  </si>
  <si>
    <t>Analisa Jabatan dan Analisa Beban Kerja di lingkungan DKUMKMP telah dilaksanakan.</t>
  </si>
  <si>
    <t>Dokumen Analisa Jabatan dan dokumen Analisa Beban Kerja DKUMKMP, , Screenshoot Aplikasi SIanjab</t>
  </si>
  <si>
    <t>Analisa Jabatan dan Analisa Beban Kerja di lingkungan DKUMKMP telah dilaksanakan dan telah sesuai dengan kinerja yang dihasilkan.</t>
  </si>
  <si>
    <t>Dokumen Analisa Jabatan dan dokumen Analisa Beban Kerja DKUMKMP, Screenshoot Aplikasi SIanjab</t>
  </si>
  <si>
    <t>Telah dilakukan identifikasi Kebutuhan Pengembangan Kapasitas dan Kapabilitas Pegawai Negeri Sipil di Lingkungan DKUMKMP Kota Balikpapan.</t>
  </si>
  <si>
    <t>Daftar Kebutuhan Pengembangan Kapasitas dan Kapabilitas Pegawai Negeri Sipil di Lingkungan DKUMKMP Kota Balikpapan dan Rekap Usulan Pengembangan Kompetensi</t>
  </si>
  <si>
    <t>https://drive.google.com/drive/folders/1IaAQwJondZ27zcpIOlveR76wFcsp96FR?usp=sharing</t>
  </si>
  <si>
    <t>Telah dilakukan pengembangan berbasis kompetensi kepada sebagian kecil pegawai di lingkungan DKUMKMP</t>
  </si>
  <si>
    <t>Daftar Pegawai yang menerima pelatihan di Tahun 2021 dan sertifikat pelatihan</t>
  </si>
  <si>
    <t>Penerapan penetapan kinerja individu telah dilakukan terhadap seluruh pegawai berdasarkan sebagaimana Tabel IKI. Selain itu penetapan kinerja juga tertuang dalam Perjanjian Kinerja bagi Eselon II. III dan pejabat fungsional</t>
  </si>
  <si>
    <t>Tabel IKI DKUMKMP 2021 dan 2022, 
Perjanjian Kinerja Tahun 2021 dan 2022   
Rekap SKP</t>
  </si>
  <si>
    <t>https://drive.google.com/drive/folders/1IW8uxIzNQNDQDhHMshvhNC_mMjXA3uzt?usp=sharing</t>
  </si>
  <si>
    <t>Seluruh penilaian kinerja individu terkait dengan kinerja organisasi, dimana penyusunan SKP telah mengacu pada Perjanjian Kinerja</t>
  </si>
  <si>
    <t xml:space="preserve">Tabel IKI DKUMKMP 2021 dan 2022, Perjanjian Kinerja Tahun 2021 dan 2022, SKP Tahun 2021 Rekap SKP </t>
  </si>
  <si>
    <t>Perjanjian Kinerja Tahun 2021 dan 2022, Pohon Kinerja DKUMKMP, Cascading DKUMKMP</t>
  </si>
  <si>
    <t>Pengukuran kinerja individu telah dilakukan secara triwulanan dan semeteran (SKP)</t>
  </si>
  <si>
    <t xml:space="preserve">Hasil Monitoring dan Evaluasi Esselon IV Tahun 2021, SKP Tahun 2021 </t>
  </si>
  <si>
    <t>Monitoring dan Evaluasi pencapaian kinerja telah dilakukan secara triwulanan dan semesteran (SKP)</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</si>
  <si>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</si>
  <si>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Seluruh hasil penilaian kinerja individu telah dijadikan pemberian tunjangan kinerja</t>
  </si>
  <si>
    <t>Perwali Nomor 4 Tahun 2020 Tentang Pemberian Tambahan Penghasilan kepada PNS</t>
  </si>
  <si>
    <t>Seluruh aturan disiplin/kode etik/kode perilaku instansi telah diimplementasikan dan dipatuhi oleh seluruh pegawai DKUMKMP</t>
  </si>
  <si>
    <t>Perwal Kode Etik No 25 Tahun 2020, SK Wali Kota Majelis Kode Etik 188.45/269/2021 Laporan Pemotongan Keterlambatan Pegawai, SPK bagi Non PNS</t>
  </si>
  <si>
    <t>https://drive.google.com/drive/folders/1IQXGr1WnjVSrVoGOo9YqyeukZCrluhTT?usp=sharing</t>
  </si>
  <si>
    <t>Telah dilakukan monev atas pelaksanaan aturan disiplin/kode etik/kode perilaku tidak berkala</t>
  </si>
  <si>
    <t xml:space="preserve">Keputusan Wali Kota Balikpapan Nomor 188.45-81/2021 tentang Standar Kompetensi Jabatan Pimpinan Tinggi, Draf SKJ Jabatan Administrator dan Jabatan Pengawas </t>
  </si>
  <si>
    <t>https://drive.google.com/drive/folders/1IApLqk3wqgejZZbeY3KSiTSKoaFtu8vL?usp=sharing</t>
  </si>
  <si>
    <t>Analisisi kesenjangan</t>
  </si>
  <si>
    <t xml:space="preserve">Screnshoot simpeg pegawai  </t>
  </si>
  <si>
    <t>https://drive.google.com/drive/folders/1I8eaJBUVvL1ePkBGM4jAXi9THNHxBXW6?usp=sharing</t>
  </si>
  <si>
    <t>Pimpinan unit kerja terlibat langsung dalam proses Penyusunan Renstra DKUMKMP Tahun 2021-2026</t>
  </si>
  <si>
    <t>SK Tim Renstra DKUMKMP Tahun 2021-2026, 
 Undangan, daftar hadir, foto kegiatan dan notulen Rapat Penyusunan Renstra.</t>
  </si>
  <si>
    <t>https://drive.google.com/drive/folders/1I2a7YuSp-nfVkAUvC-rDPWEnK73KmYWK?usp=sharing</t>
  </si>
  <si>
    <t>Pimpinan unit kerja dilibatkan secara langsung dalam penyusunan Penetapan Kinerja.</t>
  </si>
  <si>
    <t>- SK IKU dan IKI
 - Perjanjian Kinerja Tahun 2021 dan 2022
 - SK Tim Renja
 - Undangan, daftar hadir, foto kegiatan dan notulen Rapat Pembahasan Renstra dan Penetapan Kinerja.</t>
  </si>
  <si>
    <t>Pemantauan pencapaian kinerja secara berkala telah dilakukan pimpinan unit kerja yang dituangkan dalam Pengukuran Kinerja.</t>
  </si>
  <si>
    <r>
      <rPr>
        <rFont val="Calibri"/>
        <color theme="1"/>
        <sz val="11.0"/>
      </rPr>
      <t>Pengukuran Kinerja Tahun 2021
Laporan pemantauan kinerja melalui esakip 2021</t>
    </r>
    <r>
      <rPr>
        <rFont val="Calibri"/>
        <color rgb="FFFF0000"/>
        <sz val="11.0"/>
      </rPr>
      <t xml:space="preserve">
</t>
    </r>
    <r>
      <rPr>
        <rFont val="Calibri"/>
        <color theme="1"/>
        <sz val="11.0"/>
      </rPr>
      <t>laporan evaluasi renja 2021
laporan evaluasi renja 2022 tw I</t>
    </r>
  </si>
  <si>
    <t>Pimpinan unit kerja terlibat secara langsung pada pelaksanaan Forum Perangkat Daerah Penyempurnaan Rancangan Awal Rencana Kerja DKUMKMP Tahun 2022 secara virtual.</t>
  </si>
  <si>
    <t>Undangan Rapat, Daftar Hadir, Foto Kegiatan, Notulen dan Pengukuran Kinerja Tahun 2021.</t>
  </si>
  <si>
    <t>Pimpinan unit kerja memahami kinerja yang diperjanjikan setiap tahun yang tertuang didalam Rencana Aksi dan Perjanjian Kinerja.</t>
  </si>
  <si>
    <t>Undangan Forum OPD, Monev IKU, Pengukuran Kinerja Tahun 2021, Rencana Aksi DKUMKMP Tahun 2020 dan Rencana Aksi DKUMKMP Tahun 2021.</t>
  </si>
  <si>
    <t>Rencana Aksi DKUMKMP Tahun 2021, Pengukuran Kinerja Tahun 2021, Monev IKU.
laporan evaluasi renja 2021
laporan renja 2022 tw I</t>
  </si>
  <si>
    <t>Telah dilakukan upaya peningkatan kapasitas SDM melalui Sosialisasi Pengisian data kinerja pada aplikasi esakip.balikpapan.go.id pada tanggal 20 April 2022 melalui virtual.</t>
  </si>
  <si>
    <t>Undangan Sosialisasi dan Foto kegiatan.</t>
  </si>
  <si>
    <t>https://drive.google.com/drive/folders/1I3SMUxWVf7tEZ5hxWJAJxfzZFGxiw-ps?usp=sharing</t>
  </si>
  <si>
    <t>Pemutakhiran data kinerja melalui aplikasi SIPERANGKO dilakukan per bulan, sedangkan melalui aplikasi e-sakip dilakukan per triwulan.</t>
  </si>
  <si>
    <t>Screenshoot aplikasi SIPERANGKO dan e-Sakip.
Laporan evaluasi renja TW 1-4 Tahun 2021,  Laporan evaluasi renja TW 1 Tahun 2022</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</si>
  <si>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</si>
  <si>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</si>
  <si>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Public Campaign telah dilakukan secara berkala melalui poster, himbauan, medsos, dan sosialisasi/kegiatan yang diselenggarakan oleh DKUMKMP kepada para pelaku usaha dan koperasi</t>
  </si>
  <si>
    <t>Banner</t>
  </si>
  <si>
    <t>https://drive.google.com/drive/folders/1I1r8fodF-Mv0LYKOiZGsA7J4bp6o-KgA?usp=sharing</t>
  </si>
  <si>
    <r>
      <rPr>
        <rFont val="Calibri"/>
        <color theme="1"/>
        <sz val="11.0"/>
      </rPr>
      <t xml:space="preserve">laporan, berita acara
</t>
    </r>
    <r>
      <rPr>
        <rFont val="Calibri"/>
        <color theme="1"/>
        <sz val="11.0"/>
      </rPr>
      <t>Laporan Gratifikasi</t>
    </r>
  </si>
  <si>
    <t>DKUMKMP Tahun 2020 - 2021 laporan gratifikasi nihil</t>
  </si>
  <si>
    <t>Dinas Koperasi UMKM dan Perindutrian Kota Balikpapan telah mengidentifikasi seluruh lingkungan pengendalian</t>
  </si>
  <si>
    <t>SK Kepala DKUMKMP No. 835/022/DKUMKMP tanggal 28 Oktober 2021 tentang Pembentukan TIm Satgas SPIP Tahun 2022</t>
  </si>
  <si>
    <t>https://drive.google.com/drive/folders/1HwPm470B6IrPNT2TaAiglO6LGNIgpZjq?usp=sharing</t>
  </si>
  <si>
    <t>Dinas Koperasi UMKM dan Perindutrian Kota Balikpapan telah melakukan penilaian risiko unit kerja</t>
  </si>
  <si>
    <t xml:space="preserve">Register Resiko dan RTP </t>
  </si>
  <si>
    <t>Dinas Koperasi UMKM dan Perindutrian Kota Balikpapan telah dilakukan kegiatan pengendalian untuk meminimalisir risiko yang telah diidentifikasi</t>
  </si>
  <si>
    <t>Menindak lanjuti pengaduan masyarakat</t>
  </si>
  <si>
    <t>Rekap Pengaduan Masyarakat, Notulen Rapat Persiapan Pelayanan Online</t>
  </si>
  <si>
    <t>https://drive.google.com/drive/folders/1HshRBHoRv84S01nvdXr43c_pVDPBJAkt?usp=sharing</t>
  </si>
  <si>
    <t>Telah tangani dan ditindak lanuti pengaduan masyarakat</t>
  </si>
  <si>
    <t>Melaksanakan evaluasi atas penanganan pengaduan masyarakat</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</si>
  <si>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</si>
  <si>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</si>
  <si>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https://drive.google.com/drive/folders/1HifgvD24sqdN9M8lP7KpHUYeo3erUYE2?usp=sharing</t>
  </si>
  <si>
    <t>https://drive.google.com/drive/folders/1HaOtwK6uZPjSgtOrSDhLHPYsK1MEfFaN?usp=sharing</t>
  </si>
  <si>
    <t xml:space="preserve">Penanganan Benturan kepentingan telah di implementasikan </t>
  </si>
  <si>
    <t xml:space="preserve">Penanganan Bneturan Kepentingan dimonitoring dan evaluasi secara berkala </t>
  </si>
  <si>
    <t xml:space="preserve">Seluruh Hasil evaluasi atas Penanganan Benturan Kepentingan telah ditindaklanjuti </t>
  </si>
  <si>
    <t>Fakta integritas</t>
  </si>
  <si>
    <t>https://drive.google.com/drive/folders/1HS-agFK3gtQkxuQ-pSEldVo31XY3-Wo1?usp=sharing</t>
  </si>
  <si>
    <t>Belum dilakukan pembangunan zona integritas</t>
  </si>
  <si>
    <t>Pembangunan zona integritas belum dimonitor dan evaluasi</t>
  </si>
  <si>
    <t>Terdapat Standar Pelayanan dan SOP terhadap pelayanan yang diberikan, dan sesuai asas serta komponen standar pelayanan publik yang berlaku</t>
  </si>
  <si>
    <t>Standar Pelayanan dan SOP</t>
  </si>
  <si>
    <t>https://drive.google.com/drive/folders/1FHMeCCRhfm3xt-8M0avcmQOHEaxAluZa?usp=sharing</t>
  </si>
  <si>
    <t>telah Dilakukan reviu dan perbaikan atas masukan hasil SKM dan pengaduan masyarakat</t>
  </si>
  <si>
    <t>Hasil Survey Kepuasan Masyarakat</t>
  </si>
  <si>
    <t>Sosialisasi dan evaluasi pelayanan prima telah dilakukan secara rutin  pada seluruh pegawai dalam rapat</t>
  </si>
  <si>
    <t>Undangan sosialisasi / daftar hadir / dokumentasi kegiatan pelatihan / sosialisasi pelayanan prima</t>
  </si>
  <si>
    <t>https://drive.google.com/drive/folders/1FESezdZDcl4Com0HKs-WZ10UnkCvC014?usp=sharing</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</si>
  <si>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</si>
  <si>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Seluruh Informasi tentang pelayanan dapat diakses secara online (website/media sosial) dan terhubung dengan sistem informasi Kementrian (Depkop, OSS, SIINas, dan ODS)</t>
  </si>
  <si>
    <t>Seluruh Informasi pelayanan dapat diakses langsung dan online , terdapat beberapa link pelayanan online</t>
  </si>
  <si>
    <t>Dinas telah menerapkan pemberian reward kepada pegawainya yang berkinerja baik agar terus dapat memelihara motivasi dan semangat kerja pegawai</t>
  </si>
  <si>
    <t>Dokumentasi
 pemberian penghargaan (ekin)
sk pemberian penghargaan</t>
  </si>
  <si>
    <t>Dinas telah menerapkan pemberian kompensasi ,disiplin dan evaluasi dalam pelayanan untuk terus dapat memelihara kualitas layanan yang diberikan</t>
  </si>
  <si>
    <t>Terdapat Pelayanan terpadu di dalam dinas seperti Pembayaran Retribusi melalui QRIS dan pendataan RAT secara online</t>
  </si>
  <si>
    <t>Screenshot ketersediaan link QRIS dan pendaftaran Koperasi di website</t>
  </si>
  <si>
    <t>Inovasi baru dalam pelayanan dilakukan di dalam dinas seperti Pembayaran Retribusi melalui QRIS dan pendataan RAT secara online</t>
  </si>
  <si>
    <t>Screenshot ketersediaan link QRIS dan pendaftaran Koperasi di website, serta kegiatan Aksi Pembaruan</t>
  </si>
  <si>
    <t>https://drive.google.com/drive/folders/1FER22SIiP9u0Qe6PvRl50Ref4b-d9vXn?usp=sharing</t>
  </si>
  <si>
    <t>SK SP4N Lapor!</t>
  </si>
  <si>
    <t>Notulen Rapat dan Dokumentasi Kegiatan Pembahasan Rapat</t>
  </si>
  <si>
    <t>laporan Hasil Survey Masyarakat</t>
  </si>
  <si>
    <t>https://drive.google.com/drive/folders/1F7DeJxcDvr-sYFvcNh3-nfADL51VYHua?usp=sharing</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</si>
  <si>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</si>
  <si>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Hasil survey telah dipublikasikan dan dapat dilihat masyarakat secara umum</t>
  </si>
  <si>
    <t>screnshoot IKM</t>
  </si>
  <si>
    <t>Terdapat Pelayanan berbasis Teknologi di dalam dinas seperti Pembayaran Retribusi melalui QRIS dan pendataan RAT secara online, ditambah berbagai macam layanan dari Pusat seperti ODS,Depkop,OSS dan SIINas</t>
  </si>
  <si>
    <t>https://drive.google.com/drive/folders/1F6bgc4PzQ9gdQt59Hxjl3UYdvbrNALit?usp=sharing</t>
  </si>
  <si>
    <t>https://drive.google.com/drive/folders/1Fm8KcUtt2yjux2Ad3di-D5w5kvc1NsEJ?usp=sharing</t>
  </si>
  <si>
    <t>Terdapat 3 orang agen perubahan, yaitu Jane Grace, Adam Afrixal dan Ady Sumardi</t>
  </si>
  <si>
    <t>SK Agen Perubahan, Surat permohonan menjadi agen perubahan</t>
  </si>
  <si>
    <t>Aksi perubahan :
 1. Catalog online Produk UMKM
2. panduan registrasi dan pelayanan online SIINas</t>
  </si>
  <si>
    <t xml:space="preserve">Laporan </t>
  </si>
  <si>
    <t>Terdapat dgitalisasi informasi pelayanan publik</t>
  </si>
  <si>
    <t xml:space="preserve">Screnshoot Katalog online
 </t>
  </si>
  <si>
    <t>Screnshoot Katalog online</t>
  </si>
  <si>
    <t>Target Nilai reformasi Birokrasi telah tercantum dalam Renstra DKUMKMP Tahun 2022 sd 2026, dimana target untuk Tahun 2022 adalah senilai 27</t>
  </si>
  <si>
    <t>Renstra OPD 2021-2026
Tabel TC 27 Renstra DKUMKMP
PK Kepala OPD</t>
  </si>
  <si>
    <t>https://drive.google.com/drive/folders/1Fcpe04o56il5AlCiQVzsjfHeUv2MBauN?usp=sharing</t>
  </si>
  <si>
    <t>Budaya kerja dan nilai-nilai organisasi telah dinternalisasi ke seluruh anggota organisasi melalui pamflet budaya kerja dan peraturan kode etik pegawai</t>
  </si>
  <si>
    <t>Peraturan Wali Kota Nomor 25 Tahun 2020 tentang Kode Etik dan Kode Perilaku Pegawai dan Poster Budaya Kerja</t>
  </si>
  <si>
    <t>https://drive.google.com/drive/folders/1Fb_XTBwxg43coiDOQHnEc_3diqbUQrBE</t>
  </si>
  <si>
    <t>Kebijakan yang terbit telah memiliki peta keterkaitan dengan kebijakan lainnya dan tidak bertentangan.</t>
  </si>
  <si>
    <t>daftar terlampir</t>
  </si>
  <si>
    <t>https://drive.google.com/drive/folders/1F_Mu2htE-aGO96k_WhaAX55aHdmNDbpt?usp=sharing</t>
  </si>
  <si>
    <t>kebijakan terkait pelayanan dan atau perizinan yang terbit memuat unsur kemudahan dan efisiensi pelayanan utama instansi dibagi dengan Jumlah kebijakan terkait pelayanan dan atau perizinan baru yang terbit</t>
  </si>
  <si>
    <t>Telah dilakukan pengusulan perubahan organisasi yang saat ini masih diproses di Bagian Hukum Setdakot Balikpapan.</t>
  </si>
  <si>
    <t>Usulan perubahan organisasi dan draf Perwali perubahan struktur organisasi</t>
  </si>
  <si>
    <t>https://drive.google.com/drive/folders/1G3qZzYeAOw8gNW3XvTASekQj2qDhlZP2?usp=sharing</t>
  </si>
  <si>
    <t>Telah disusun peta proses bisnis DKUMKMP dan penyederhanaan jabatan melalui Perwali No.17 tahun 2020</t>
  </si>
  <si>
    <t>Perwali No.17 tahun 2020</t>
  </si>
  <si>
    <t>https://drive.google.com/drive/folders/1GERCpWvYLQycev2xiSQYzQWayLnad407?usp=sharing</t>
  </si>
  <si>
    <t xml:space="preserve">Implementasi SPBE Pelayanan Publik telah dilaksanakan </t>
  </si>
  <si>
    <r>
      <rPr>
        <rFont val="Calibri"/>
        <color theme="1"/>
        <sz val="11.0"/>
      </rPr>
      <t>Screenshot Website DKUMKMP, Instagram, LPSE,</t>
    </r>
    <r>
      <rPr>
        <rFont val="Calibri"/>
        <color rgb="FFFF0000"/>
        <sz val="11.0"/>
      </rPr>
      <t xml:space="preserve"> </t>
    </r>
    <r>
      <rPr>
        <rFont val="Calibri"/>
        <color theme="1"/>
        <sz val="11.0"/>
      </rPr>
      <t>SIINAS,</t>
    </r>
    <r>
      <rPr>
        <rFont val="Calibri"/>
        <color rgb="FFFF0000"/>
        <sz val="11.0"/>
      </rPr>
      <t xml:space="preserve"> </t>
    </r>
    <r>
      <rPr>
        <rFont val="Calibri"/>
        <color theme="1"/>
        <sz val="11.0"/>
      </rPr>
      <t>OSS RBA,</t>
    </r>
    <r>
      <rPr>
        <rFont val="Calibri"/>
        <color rgb="FFFF0000"/>
        <sz val="11.0"/>
      </rPr>
      <t xml:space="preserve"> </t>
    </r>
    <r>
      <rPr>
        <rFont val="Calibri"/>
        <color theme="1"/>
        <sz val="11.0"/>
      </rPr>
      <t>Katalog Online Produk UMKM, QRIS SIK,</t>
    </r>
  </si>
  <si>
    <t>https://drive.google.com/drive/folders/1GANffG6fcIx-8fgr7tjDqx-VHyh7_yaV?usp=sharing</t>
  </si>
  <si>
    <t xml:space="preserve">Implementasi SPBE Pelayanan Internal telah dilaksanakan </t>
  </si>
  <si>
    <r>
      <rPr>
        <rFont val="Calibri"/>
        <color theme="1"/>
        <sz val="11.0"/>
      </rPr>
      <t>Siperangko, SIPD, SIRUP,</t>
    </r>
    <r>
      <rPr>
        <rFont val="Calibri"/>
        <color rgb="FFFF0000"/>
        <sz val="11.0"/>
      </rPr>
      <t xml:space="preserve"> </t>
    </r>
    <r>
      <rPr>
        <rFont val="Calibri"/>
        <color theme="1"/>
        <sz val="11.0"/>
      </rPr>
      <t>E-Office, E-Kinerja,</t>
    </r>
  </si>
  <si>
    <t xml:space="preserve">Transformasi Digital telah dilaksanakan dan dirasakan manfaatnya bagi organisasi </t>
  </si>
  <si>
    <t>Website DKUMKMP, OSS RBA, SIINAS, Instagram, ODS</t>
  </si>
  <si>
    <t>https://drive.google.com/drive/folders/1G8uKWYDc3WGaOydwBYnQg-ntl1CJS-SF?usp=sharing</t>
  </si>
  <si>
    <t>Transformasi Digital Bidang Administrasi telah dilaksanakan dan digunakan oleh organisasi.</t>
  </si>
  <si>
    <t>E-office, Siperangko, SIPD, SIRUP, LPSE</t>
  </si>
  <si>
    <t xml:space="preserve">Transformasi Digital Pelayanan Publik telah dilaksanakan dan dirasakan manfaatnya bagi organisasi. </t>
  </si>
  <si>
    <r>
      <rPr>
        <rFont val="Calibri"/>
        <color theme="1"/>
        <sz val="11.0"/>
      </rPr>
      <t>Website, Instagram, Facebook, QRIS SIK,</t>
    </r>
    <r>
      <rPr>
        <rFont val="Calibri"/>
        <color rgb="FFFF0000"/>
        <sz val="11.0"/>
      </rPr>
      <t xml:space="preserve"> </t>
    </r>
    <r>
      <rPr>
        <rFont val="Calibri"/>
        <color theme="1"/>
        <sz val="11.0"/>
      </rPr>
      <t>Katalog Online Produk UMKM,</t>
    </r>
  </si>
  <si>
    <r>
      <rPr>
        <rFont val="Calibri"/>
        <color theme="1"/>
        <sz val="11.0"/>
      </rPr>
      <t>- Perjanjian kinerja 2021 dan 2022</t>
    </r>
    <r>
      <rPr>
        <rFont val="Calibri"/>
        <color rgb="FFFF0000"/>
        <sz val="11.0"/>
      </rPr>
      <t xml:space="preserve"> </t>
    </r>
    <r>
      <rPr>
        <rFont val="Calibri"/>
        <color theme="1"/>
        <sz val="11.0"/>
      </rPr>
      <t xml:space="preserve">
- Pengukuran kinerja</t>
    </r>
  </si>
  <si>
    <t>https://drive.google.com/drive/folders/1FZb7GJO49Vt63HfAKrhlM1Dvkm91Uies?usp=sharing</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</si>
  <si>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</si>
  <si>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</si>
  <si>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</si>
  <si>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https://drive.google.com/drive/folders/1FV8x9fwGPwJhfIo0rZuVXL6uXUnebRRD?usp=sharing</t>
  </si>
  <si>
    <t>https://drive.google.com/drive/folders/1FTu7qehLaHd2hkPViuhING9q15bjr10K?usp=sharing</t>
  </si>
  <si>
    <t>Pelanggaran disiplin yang dimaksud dalam hal ini adalah keterlambatan masuk kerja</t>
  </si>
  <si>
    <r>
      <rPr>
        <rFont val="Calibri"/>
        <color theme="1"/>
        <sz val="11.0"/>
      </rPr>
      <t>Pelanggaran kehadiran tahun lalu Agustus 2020 - desember 2020 ((potongan 5% keatas)</t>
    </r>
    <r>
      <rPr>
        <rFont val="Calibri"/>
        <color rgb="FFFF0000"/>
        <sz val="11.0"/>
      </rPr>
      <t xml:space="preserve"> </t>
    </r>
  </si>
  <si>
    <r>
      <rPr>
        <rFont val="Calibri"/>
        <color theme="1"/>
        <sz val="11.0"/>
      </rPr>
      <t>Pelanggaran kehadiran tahun lalu Januari 2021 - Juni 2021</t>
    </r>
    <r>
      <rPr>
        <rFont val="Calibri"/>
        <color rgb="FFFF0000"/>
        <sz val="11.0"/>
      </rPr>
      <t xml:space="preserve"> </t>
    </r>
  </si>
  <si>
    <t>Pemberian sanksi berupa pemotongan Tunker</t>
  </si>
  <si>
    <t>Pemotongan Tunker September 2021 - Mei 2022</t>
  </si>
  <si>
    <t>https://drive.google.com/drive/folders/1FzOLnKzmzBnFo-vsq5PPFslbfHQ9tNqo?usp=sharing</t>
  </si>
  <si>
    <t>Jumlah Program dan Kegiatan tertera dalam dokumen DPA Tahun 2021</t>
  </si>
  <si>
    <t>DPA TAhun 2021</t>
  </si>
  <si>
    <t>program / kegiatan yang mendukung tercapainya IKU tertera dalam monev IKU,Laporan evaluasi renja 2021, Pengukuran kinerja</t>
  </si>
  <si>
    <t>Monev IKU
Laporan evaluasi renja 2021
Pengukuran Kinerja</t>
  </si>
  <si>
    <t>sasaran Kinerja</t>
  </si>
  <si>
    <t>PK / Lakip 2021</t>
  </si>
  <si>
    <t>sasaran kinerja yang tercapai 100% atau melebihi</t>
  </si>
  <si>
    <t>Lakip 2021</t>
  </si>
  <si>
    <t>Jumlah anggaran tertera di dalam DPA tahun 2021</t>
  </si>
  <si>
    <r>
      <rPr>
        <rFont val="Calibri"/>
        <color theme="1"/>
        <sz val="11.0"/>
      </rPr>
      <t xml:space="preserve">DPA TAhun 2021
</t>
    </r>
    <r>
      <rPr>
        <rFont val="Calibri"/>
        <color theme="1"/>
        <sz val="11.0"/>
      </rPr>
      <t>Laporan evaluasi renja 2021</t>
    </r>
  </si>
  <si>
    <t>Screenshot aplikasi esakip, siperangko</t>
  </si>
  <si>
    <t>https://drive.google.com/drive/folders/1G1dEiosBI1-LAWa-qfHgBayzk9nmYoqH?usp=sharing</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</si>
  <si>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</si>
  <si>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</si>
  <si>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</si>
  <si>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Capaian Kinerja menjadi unsur dalam pemberian reward and punishment dalam bentuk Pemberian tambahan penghasilan kepada pegawai negeri sipil</t>
  </si>
  <si>
    <t>Peraturan Wali Kota Balikpapan No 4 Tahun 2020 tentang Pemberian Tambahan Penghasilan bagi Pegawai Negeri Sipil</t>
  </si>
  <si>
    <t>https://drive.google.com/drive/folders/1Fw8UqvGKoc3OWqgbL9JsYDMXCmD7y3s8?usp=sharing</t>
  </si>
  <si>
    <t>Peta strategis (kerangka logis) DKUMKMP dituangkan dalam bentuk Cashcading/Pohon Kinerja dan mengacu pada kinerja utama organisasi dan digunakan dalam penjabaran kinerja seluruh pegawai.</t>
  </si>
  <si>
    <t>Cashcading/Pohon Kinerja</t>
  </si>
  <si>
    <t>https://drive.google.com/drive/folders/1Fo9eYFpKbWzpC5XI_VJfCzCeV5gJP0s3?usp=sharing</t>
  </si>
  <si>
    <t xml:space="preserve">Seluruh pegawai DKUMKMP (Pejabat Struktural dan Bendahara) telah menyampaikan pelaporan harta kekayaan sesuai peraturan perundang-undangan yang berlaku </t>
  </si>
  <si>
    <t>LHKPN Periodik 2021</t>
  </si>
  <si>
    <t>https://drive.google.com/drive/folders/1HRIbJk9-pOFKyZwcZ3EfYsJSPmskeioN?usp=sharing</t>
  </si>
  <si>
    <t xml:space="preserve">Seluruh pegawai DKUMKMP (Funssional dan Pelaksana) telah menyampaikan pelaporan harta kekayaan sesuai peraturan perundang-undangan yang berlaku </t>
  </si>
  <si>
    <t>LHKASN Tahun 2021</t>
  </si>
  <si>
    <t>https://drive.google.com/drive/folders/1HPaqmtFSva-oit1qByl8bOVILxhGsPAg?usp=sharing</t>
  </si>
  <si>
    <t>Pengaduan masyarakat melalui telpon /sosial media</t>
  </si>
  <si>
    <t>https://drive.google.com/drive/folders/1HMe7tAqBjMXFR3AyQ4HSUnV7fjAdkulW?usp=sharing</t>
  </si>
  <si>
    <t>https://drive.google.com/drive/folders/1HJpmdc1J1FaDPHC-wsCLtKS5mCgQD4qp</t>
  </si>
  <si>
    <t>Layanan pengaduan sudah dapat diakses oleh masyarakat melalui berbagai media</t>
  </si>
  <si>
    <t>https://drive.google.com/drive/folders/1H-AYhJ3ZhzkHh5PaIi-RqriPOnHZItBy?usp=sharing</t>
  </si>
  <si>
    <t>Tim Reformasi Birokrasi Dinas Pekerjaan Umum Kota Balikpapan telah dibentuk berdasarkan SK Nomor 188.46-301 /DPU tentang Tim Reformasi Birokrasi Dinas Pekerjaan Umum Kota Balikpapan</t>
  </si>
  <si>
    <t>SK Tim Reformasi Birokrasi Pemerintah DInas Pekerjaan Umum</t>
  </si>
  <si>
    <t>https://drive.google.com/drive/folders/1LuUQwLagDFkzy4AcQPzjbuqKPJbrR9jy</t>
  </si>
  <si>
    <t xml:space="preserve">Seluruh tugas telah dilaksanakan oleh Tim Reformasi Birokrasi Dinas Pekerjaan Umum Kota Balikpapan sesuai dengan rencana kerja yang telah ditetapkan dengan SK Nomor 188.46- 301/DPU tentang Tim Reformasi Birokrasi Dinas Pekerjaan Umum Kota Balikpapan </t>
  </si>
  <si>
    <t>Laporan monev renja pelaksanaan reformasi birokrasi OPD bagi OPD yg sdh pernah PMPRB, Rapat RB (Undangan/Notulen/Daftar Hadir/Laporan Kegiatan/Berita Acara/Dokumentasi Kegiatan) Forma</t>
  </si>
  <si>
    <t xml:space="preserve">Rencana Kerja Reformasi Birokrasi telah disusun dan diformalkan berdasarkan SK 188.46/875/DPU/2022 </t>
  </si>
  <si>
    <t>https://drive.google.com/drive/folders/1NDQPBpAq0TxvcyBxHMQTiQRPtJZcrbib</t>
  </si>
  <si>
    <t>Rencana Kerja RB Dinas Pekerjaan Umum baru disusun sesuai dengan tanggal terbit SK PMPRB sehingga belum dilaksanakan sosialisasi dan internalisasi</t>
  </si>
  <si>
    <t>Dokumen Rencana Kerja Pelaksanaan RB OPD, SK Road Map Reformasi Birokrasi Pemerintah Kota Balikpapan nomor 188.45-205/2019</t>
  </si>
  <si>
    <t xml:space="preserve">SK Tim Reformasi Birokrasi OPD, Pelatihan Penguatan Asesor (Undangan,Notulen, Daftar Hadir, Dokumentasi) </t>
  </si>
  <si>
    <t>https://drive.google.com/drive/folders/19kxlyWMit2LxsMpWmEi36hVIV_V0SgPm</t>
  </si>
  <si>
    <t xml:space="preserve">Konsensus para assesor di lingkungan Dinas Pekerjaan Umum Kota Balikpapan terhadap hasil PMPRB ....... dinyatakan dalam Berita Acara ......... </t>
  </si>
  <si>
    <t>Berita Acara Hasil PMPRB DInas Pekerjaan Umum</t>
  </si>
  <si>
    <t>Rencana aksi tindak lanjut (RATL) Pelaksanaan RB OPD (Undangan/Notulen/Daftar Hadir/Laporan Kegiatan/Berita Acara/Dokumentasi Kegiatan)</t>
  </si>
  <si>
    <t>Seluruh rencana kerja telah dimonitoring dan di evaluasi</t>
  </si>
  <si>
    <t>Laporan monev renja pelaksanaan reformasi birokrasi Dinas Pekerjaan Umum</t>
  </si>
  <si>
    <t>Rapat RB (Undangan/Notulen/Daftar Hadir/Laporan Kegiatan/Berita Acara/Dokumentasi Kegiatan), Screenshot sarana komunikasi TIM RB OPD (misal wa group)</t>
  </si>
  <si>
    <t>https://drive.google.com/drive/folders/1JfUpg54kvH1mcVrBSF1snDzM-tgmQzti</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</si>
  <si>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</si>
  <si>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</si>
  <si>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Surat usulan agen perubahan, SK Agen Perubahan</t>
  </si>
  <si>
    <t>Daftar Identifikasi Kebijakan di Dinas Pekerjaan Umum  yang dilakukan revisi</t>
  </si>
  <si>
    <t>https://drive.google.com/drive/folders/1mG8_dSZ1qV63RcxzyRPLuRzjTbRXT-na</t>
  </si>
  <si>
    <t>Daftar Identifikasi Kebijakan di Dinas Pekerjaan Umum  yang dilakukan revisi, Contoh kebijakan di revisi</t>
  </si>
  <si>
    <t>Dinas Pekerjaan Umum telah melaksanakan Rapat Evaluasi Tugas dan Fungsi dengan Bagian Organisasi dan Bagian Hukum</t>
  </si>
  <si>
    <t>Perwali Urtu Dinas Pekerjaan Umum/Draft Perwali/Rapat Urtusi</t>
  </si>
  <si>
    <t>https://drive.google.com/drive/folders/1Ekjm739tbrsO2byzHwp5fkNJTu1WRYPf</t>
  </si>
  <si>
    <t xml:space="preserve">Hasil evaluasi telah ditindaklanjuti dengan perubahan atas struktur organisasi, uraian tugas dan fungsi Dinas Pekerjaan Umum Kota Balikpapan pada Perwal Nomor 34 Tahun 2016 setelah mendapat persetujuan penyederhanaan struktur organisasi dan penyetaraan jabatan dari Kementerian Pendayagunaan Aparatur Negara dan Reformasi Birokrasi. Namun saat ini Perwal tersebut masih diproses di Bagian Hukum Sekretariat Daerah Kota Balikpapan. </t>
  </si>
  <si>
    <t>https://drive.google.com/drive/folders/1Czq2VWJFyUeF5DZ9RTwiGVoMidacgfkK</t>
  </si>
  <si>
    <t>Penyusunan peta proses bisnis .......... telah disusun sesuai dengan Peraturan Menteri PANRB Nomor 19 tahun 2018 tentang Penyusunan Peta Proses Bisnis intansi Pemerintah. Namun peta proses bisnis tersebut masih mengacu pada RPJMD Kota Balikpapan tahun 2016-2021 dan belum disesuaikan dengan RPJMD Kota Balikpapan 2021-2026. Hal tersebut karena Peta Proses Bisnis yang sesuai RPJMD Kota Balikpapan 2021-2026 sedang dalam proses penyusunan pada level 0 sampai level 2 (SILAHKAN PILIH JAWABAN A)</t>
  </si>
  <si>
    <t xml:space="preserve">Peta Proses Bisnis OPD 2016-2021(jika ada), Dokumentasi Rapat Penyusunan Probis Level 0-2 </t>
  </si>
  <si>
    <t>https://drive.google.com/drive/folders/1cvCsPstZxZROKpkEj_HALVpJvhc6aXGd</t>
  </si>
  <si>
    <t>Penyusunan peta proses bisnis disusun sesuai dengan tugas dan fungsi ............ Kota Balikpapan. Namun peta proses bisnis tersebut masih mengacu pada RPJMD Kota Balikpapan tahun 2016-2021 serta masih mengacu pada Peraturan Wali Kota Balikpapan Nomor ....... Tahun ...... tentang Susunan Organisasi, Uraian Tugas Dan Fungsi ........ dan belum disesuaikan dengan RPJMD Kota Balikpapan 2021-2026 juga SOTK hasil penyederhaan struktur organisasi. Hal tersebut karena Peta Proses Bisnis yang sesuai RPJMD Kota Balikpapan 2021-2026 sedang dalam proses penyusunan pada level 0 sampai level 2 (SILAHKAN PILIH JAWABAN A)</t>
  </si>
  <si>
    <t>Peta Proses Bisnis OPD 2016-2021</t>
  </si>
  <si>
    <t xml:space="preserve">Peta Proses Bisnis OPD 2016-2021 </t>
  </si>
  <si>
    <t>Peta Proses Bisnis OPD, PK OPD 2021 dan PK 2022</t>
  </si>
  <si>
    <t xml:space="preserve">SOP, Peta Proses Bisnis OPD 2016-2021 </t>
  </si>
  <si>
    <t xml:space="preserve">SOP OPD, Peta Proses Bisnis OPD 2016-2021 </t>
  </si>
  <si>
    <t>SK PPID OPD 2016-2021</t>
  </si>
  <si>
    <t>https://drive.google.com/drive/folders/15ci_wVHTFLS4sYHkPMcfPLhKYtjlbVBI</t>
  </si>
  <si>
    <t xml:space="preserve">Hasil Monev PPID OPD </t>
  </si>
  <si>
    <t>https://drive.google.com/drive/folders/1mWi9i5q3TRo7E6DRhpAJkMjvLEA4qhD3</t>
  </si>
  <si>
    <t xml:space="preserve">Dokumen ANJAB dan ABK OPD/Screenshoot Aplikasi sianjab </t>
  </si>
  <si>
    <t>Rekap usulan kebutuhan pengembangan kompetensi 2021</t>
  </si>
  <si>
    <t>https://drive.google.com/drive/folders/1oRLVwJ8R8Tt6g-8pzliFzaVmCJlGkG0L</t>
  </si>
  <si>
    <t>https://drive.google.com/drive/folders/12-ck0m4WNrPoi6o_oUXQwDCw5aqQfEd-</t>
  </si>
  <si>
    <t xml:space="preserve">Pengukuran Kinerja (Kurkin), SKP 2021 seluruh pegawai di OPD </t>
  </si>
  <si>
    <t>Monev IKU, Pengukuran Kinerja (Kurkin) , SKP 2021 seluruh pegawai di OPD (jika pegawai banyak dapat bisa dibuatkan rekap nya saja terdapat penilaian kinerja by name)</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</si>
  <si>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</si>
  <si>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 xml:space="preserve">Perwal 4 Tahun 2020 </t>
  </si>
  <si>
    <t xml:space="preserve">Perwal Kode Etik No 25 Tahun 2020, SK Wali Kota Majelis Kode Etik 188.45/269/2021 </t>
  </si>
  <si>
    <t>https://drive.google.com/drive/folders/1BIm_bRuKBlMZLt8NKxdf-Ng__zpuLVPE</t>
  </si>
  <si>
    <t>Standar kompetensi Jabatan (SKJ) telah diimplementasikan sesuai dengan kebutuhan unit kerja. Implementasi SKJ pada JPT Pratama, untuk jabatan yang lainnya masih dilakukan penyusunan oleh Bagian Organisasi (PILIHAN JAWABAN A)</t>
  </si>
  <si>
    <t>https://drive.google.com/drive/folders/1bOz0Hstc15ExBE3wL5cefgmqpFdlX2rG</t>
  </si>
  <si>
    <t xml:space="preserve">Narasi penjelasan oleh OPD, Surat tugas PDM, Contoh Screenshoot SIMPEG, Rapat Pemutakhiran Data Mandiri (PDM), SK Wali Kota Operator ttg SIMPEG, </t>
  </si>
  <si>
    <t>https://drive.google.com/drive/folders/1-dXDbsTRDUo5Y5wKSCHXc7RjOOxFrShK</t>
  </si>
  <si>
    <t>https://drive.google.com/drive/folders/1-q3O8-C84xsCdzn26Wcx2eExl1jYEuN8</t>
  </si>
  <si>
    <t>7 Maret 2022</t>
  </si>
  <si>
    <t>Narasi penjelasan, Rencana Aksi OPD Tahun 2021 dan 2022, Kurkin 2021, Laporan evaluasi renja TW 1-4 Tahun 2021, Laporan evaluasi renja TW 1 Tahun 2022</t>
  </si>
  <si>
    <t>Sosialisasi Pengisian Aplikasi esakip (Undangan/Daftar Hadir/Dokumentasi Kegiatan)</t>
  </si>
  <si>
    <t>https://drive.google.com/drive/folders/1rSgmHYd_LjZrYEOe2Yfya8cFuXPt1kr-</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</si>
  <si>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</si>
  <si>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</si>
  <si>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 xml:space="preserve">Banner, Foto-foto, poster dan Imbauan tentang public campaign/ dokumentasi Sosialisasi Hakordia </t>
  </si>
  <si>
    <t>https://drive.google.com/drive/folders/1Ec9HYSqmCVe0BdIuTtSs72eJz57kb32T</t>
  </si>
  <si>
    <t xml:space="preserve">SK Unit Pengendalian Gratifikasi OPD, Laporan Penanganan Gratifikasi </t>
  </si>
  <si>
    <t>https://drive.google.com/drive/folders/1Uc_2hTh0GFYVLVUubhZImgTOWDZfpitt</t>
  </si>
  <si>
    <t xml:space="preserve">Undangan/ daftar hadir/ notulen/ Dokumentasi kegiatan dan Kegiatan SPIP yang diselenggarakn inspektorat </t>
  </si>
  <si>
    <t xml:space="preserve">Laporan Hasil monitoring dan evaluasi SPIP (untuk 11 OPD yang dilakukan pembinaan SPIP dari BPKP) </t>
  </si>
  <si>
    <t>Rekapitulasi penanganan pengaduan masyarakat dari aplikasi SP4N Lapor (Dapat berkoordinasi dengan Ibu Meta Diskominfo CP. 085247938800)</t>
  </si>
  <si>
    <t>https://drive.google.com/drive/folders/1_JklwuXvDtys7rgMzfvp4ot1cip9DazQ</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</si>
  <si>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</si>
  <si>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</si>
  <si>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Dokumentasi Kegiatan Sosialisasi Whistle Blowing System di lingkup OPD/ Sosialisasi Hakordia</t>
  </si>
  <si>
    <t>https://drive.google.com/drive/folders/1nFOH3dZU2gBtRySpVPEdypj88OK7ocqd</t>
  </si>
  <si>
    <t xml:space="preserve">SK Walikota ttg Pedoman Umum Penanganan Benturan kepentingan </t>
  </si>
  <si>
    <t>https://drive.google.com/drive/folders/1yVU8p75FWrvjDQ7r38LdOEUoUVfkfP18</t>
  </si>
  <si>
    <t xml:space="preserve">Laporan Penanganan benturan Kepentingan </t>
  </si>
  <si>
    <t>https://drive.google.com/drive/folders/1mdDNh4nnvLlKlTwCbE_54yLPRTYFcJDe</t>
  </si>
  <si>
    <t>https://drive.google.com/drive/folders/1mn05PBLLJgtctk5TMq3DsKt9RLr1DbsS</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</si>
  <si>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</si>
  <si>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 xml:space="preserve">Kebijakan pemberian penghargaan dan sanksi pelayanan OPD, SK Pedoman Pemberian Penghargaan Pelayanan Publik </t>
  </si>
  <si>
    <t xml:space="preserve">Kebijakan pemberian kompensasi pelayanan OPD, SK Pedoman Pemberian Penghargaan Pelayanan Publik </t>
  </si>
  <si>
    <t>https://drive.google.com/drive/folders/1JQ0Jabqdh2R9Zhl2QhkcYrU2C90d7zAE</t>
  </si>
  <si>
    <t>https://drive.google.com/drive/folders/1E7UwLofFN0lQVh4kNSacXLm3YUgXS2-x</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</si>
  <si>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</si>
  <si>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https://drive.google.com/drive/u/3/folders/1O6XuZOxGfXAwc2Eyc4QqM8UE93mSjral</t>
  </si>
  <si>
    <t>RENSTRA OPD 2021-2026, RENJA RB OPD, PK Kepala OPD 2022</t>
  </si>
  <si>
    <t>https://drive.google.com/drive/u/3/folders/18RMNaJkR6x5atclzxsreJaqz_aGKoAMK</t>
  </si>
  <si>
    <t xml:space="preserve">Perwal/SK tentang Kode Etik dan Kode Perilaku Pegawai dan dokumentasi pemasangan poster budaya kerja </t>
  </si>
  <si>
    <t>Perda BG dengan  Perda Retribusi 
Perda JAkon dengan Pelaksanaan Pengadaan Barjas
Rekomendasi Jalan Masuk dengan Perda BG
Rekomendasi Drainase dengan Rekomendasi Siteplan dan Perda BG</t>
  </si>
  <si>
    <t>https://drive.google.com/drive/u/3/folders/13LDBjlqaMqxhktSrMOMTJOAwjILzXHAy</t>
  </si>
  <si>
    <t>Peta Proses Bisnis sedang dalam proses penyusunan pada level 0 sampai level 2 menyesuaikan dengan adanya penyederhanaan jabatan (SILAHKAN PILIH JAWABAN A)</t>
  </si>
  <si>
    <t xml:space="preserve">Peta Proses Bisnis OPD 2016-2021 (jika ada), Hasil Identifikasi Penyederhanaan Struktur Organisasi Perangkat Daerah, Surat Rekom Penyetaraan Jabatan </t>
  </si>
  <si>
    <t>https://drive.google.com/drive/u/3/folders/1-m_RhV_Wx3czEO51bvhQb_bu0FkmMbE6</t>
  </si>
  <si>
    <t>https://drive.google.com/drive/u/3/folders/1Q4kIJ3NXQJq-ANrhDm-LI2HM4MY_f11Z</t>
  </si>
  <si>
    <t>https://drive.google.com/drive/u/3/folders/1qlA3cvaY7MDp7xcdnqRW-fXetClJcGKl</t>
  </si>
  <si>
    <t>PK 2021, Pengukuran Kinerja (Kurkin), SKP 2021 seluruh pegawai di OPD (jika pegawai banyak dapat bisa dibuatkan rekap nya saja terdapat penilaian kinerja by name) (Form Rekap dapat diunduh pada link https://drive.google.com/drive/folders/15qPx2JtTrLmznHUm3v7w-hONZjv76h6q?usp=sharing</t>
  </si>
  <si>
    <t>https://drive.google.com/drive/u/3/folders/17DuDqaHIG_SibnpnDHkSsMDcN_TwPfxo</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</si>
  <si>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</si>
  <si>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</si>
  <si>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</si>
  <si>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https://drive.google.com/drive/u/3/folders/11HhZdB-Ilbu1qUCUIQL-UIaCW7Ln7t4_</t>
  </si>
  <si>
    <t>https://drive.google.com/drive/u/3/folders/1xK-7riwvOf7ftH1pdOcD1lwrPPihq_Wv</t>
  </si>
  <si>
    <t>https://drive.google.com/drive/u/3/folders/1RAUpxW5aPnpXn8Qqk8Nyo5ZKf1bJM1da</t>
  </si>
  <si>
    <t>https://drive.google.com/drive/u/3/folders/1Pgjv7eDvy738pyUiKv5p5lyk9N6OMsHH</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</si>
  <si>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</si>
  <si>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</si>
  <si>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</si>
  <si>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 xml:space="preserve">Perwal TKD , SK Pemberian reward dan punishment OPD </t>
  </si>
  <si>
    <t>https://drive.google.com/drive/u/3/folders/1QIOiDSGwx03LMGHo5AmSuEDCTvWJM09U</t>
  </si>
  <si>
    <t>Cascading kinerja/Pohon kinerja/ Peta Strategis</t>
  </si>
  <si>
    <t>https://drive.google.com/drive/u/3/folders/1pUgMXTnsD78r4qNcNBBd90IIja9toKPM</t>
  </si>
  <si>
    <t xml:space="preserve">Screenshot rekapitulasi laporan LHKPN, Rekap/ Lapor LHKPN OPD </t>
  </si>
  <si>
    <t>https://drive.google.com/drive/u/3/folders/1jr8YjdypECU0qMAy7woDyZyEwspJBGma</t>
  </si>
  <si>
    <t>Screenshot rekapitulasi laporan LHKASN/ Rekap Lapor LHKASN OPD</t>
  </si>
  <si>
    <t>https://drive.google.com/drive/u/3/folders/1R2hWhO7r4pRuwZ_WpS8_KJAOgO_-DqZs</t>
  </si>
  <si>
    <t>https://drive.google.com/drive/u/3/folders/1dSFVV-AemS5njDAE0FgPvgLWhC5mEq22</t>
  </si>
  <si>
    <t>https://drive.google.com/drive/u/3/folders/1oIKlGCvCR0-TfcPEQGs8XFa19iMQUzav</t>
  </si>
  <si>
    <t>https://drive.google.com/drive/u/3/folders/1CXDTugFnvwQxwzop6Yp59cy9cRkJsb1M</t>
  </si>
  <si>
    <t>Dinas Sosial Kota Balikpapan telah membuat SK Tim Reformasi Birokrasi Nomor : 188.46/16/Dinsos pada tanggal 17 Mei 2022</t>
  </si>
  <si>
    <t xml:space="preserve">SK Tim Reformasi Birokrasi Dinas Sosial </t>
  </si>
  <si>
    <t>SK Tim RB Dinas Sosial Kota Balikpapan dapat dilihat pada llin berikut : https://drive.google.com/drive/folders/1lnqF_aW1qUIGkmgriJD1WslVrHwz3lp4</t>
  </si>
  <si>
    <t xml:space="preserve">Tim Reformasi Birokrasi Dinas Sosial telah melaksanakan tanggung jawab sesuai rencana kerja </t>
  </si>
  <si>
    <t>Renja Reformasi birokrasi Dinas Sosial Kota Balikpapan</t>
  </si>
  <si>
    <t>Rencana Kerja RB Dinas Sosial dapat dilihat pada lin berikut  : https://drive.google.com/drive/folders/1lnqF_aW1qUIGkmgriJD1WslVrHwz3lp4</t>
  </si>
  <si>
    <t>Dinas Sosial belum melaksanakan Monitoring dan Evaluasi dikarenakan Pelaksanaan PMPRB dimulai Tahun 2022</t>
  </si>
  <si>
    <t>tidak ada</t>
  </si>
  <si>
    <t>Rencana Kerja Reformasi Birokrasi Dinas Sosial telah disusun dan diformalkan pada bulan juni tahun 2022</t>
  </si>
  <si>
    <r>
      <rPr>
        <rFont val="Roboto, RobotoDraft, Helvetica, Arial, sans-serif"/>
        <color theme="1"/>
        <u/>
      </rPr>
      <t xml:space="preserve">Rencana Kerja RB Dinas Sosial dapat dilihat pada link berikut  :  </t>
    </r>
    <r>
      <rPr>
        <rFont val="Roboto, RobotoDraft, Helvetica, Arial, sans-serif"/>
        <color theme="1"/>
        <u/>
      </rPr>
      <t>https://drive.google.com/drive/folders/1lnqF_aW1qUIGkmgriJD1WslVrHwz3lp4</t>
    </r>
  </si>
  <si>
    <t>Rencana Kerja RB Dinas Sosial baru disusun sesuai dengan tanggal terbit SK PMPRB sehingga belum dilaksanakan sosialisasi dan internalisasi</t>
  </si>
  <si>
    <t>Rencana Kerja telah menyajikan prioritas perbaikan, target waktu, dan penanggungjawab</t>
  </si>
  <si>
    <t>SK Road Map Reformasi Birokrasi Pemerintah Kota Balikpapan nomor 188.45-205/2019,Dokumen pelaksanaan renja RB dinas sosial</t>
  </si>
  <si>
    <t>SK Road Map RB dan renja RB Dinsos dapat dilihat pada link : https://drive.google.com/drive/folders/1lmYZWd8hdvtBu_g0P2VKJJPamXhprZtP</t>
  </si>
  <si>
    <t xml:space="preserve">Sampai dengan tahun 2021 Roadmap Reformasi Birokrasi Kota Balikpapan tahun 2016-2021 telah disosialisasikan antara lain kepada perangkat daerah yang ditetapkan sebagai perangkat daerah zona integritas dan kepada sepuluh perangkat daerah yang ditunjuk sebagai sampel pelaksanaan PMPRB, sedangkan untuk Road Map Tahun </t>
  </si>
  <si>
    <t>SK TIM RB OPD, Pelatihan Penguatan Asesor (Undangan,Notulen, Daftar Hadir, Dokumentasi)</t>
  </si>
  <si>
    <t>https://drive.google.com/drive/folders/1lheRpe87NUgchiFX441DlRie7gMHLgPK</t>
  </si>
  <si>
    <t xml:space="preserve">Konsensus para assesor di lingkungan  Pemerintah Kota Balikpapan terhadap hasil PMPRB Dinas Sosial dinyatakan dalam Berita Acara </t>
  </si>
  <si>
    <t>Berita Acara PMPRB OPD</t>
  </si>
  <si>
    <t>Pelaksanaan PMPRB dilaksanakan pada lingkup Dinas Sosiaal Kota Balikpapan (berdasarkan SK Kepala Dinas Sosial Kota Balikpapan nomor 188.46/16/Dinsos tentang Tim Reformasi Birokrasi Dinas Sosial Kota Balikpapan).</t>
  </si>
  <si>
    <t>Rencana Aksi Tindak Lanjut,SK Rencana Kerja</t>
  </si>
  <si>
    <t>Tidak ada</t>
  </si>
  <si>
    <t>Untuk pelaksanaan PMPRB di Lingkungan Dinsos Kota Balikpapan, assesor adalah Sekretaris Dinas Sosial Kota Balikpapan</t>
  </si>
  <si>
    <t xml:space="preserve">SK TIM RB,Dokumentasi </t>
  </si>
  <si>
    <t>https://drive.google.com/drive/folders/1lcwORAoqytCXm9-sGovwRmqnqqt8id3h</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</si>
  <si>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</si>
  <si>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</si>
  <si>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 xml:space="preserve">Dinas Sosial telah melakukan identifikasi,analisis,pemetaan terhadap sebagian kebijakan urusan sosial </t>
  </si>
  <si>
    <t>Daftar deregulasi Peraturan</t>
  </si>
  <si>
    <t>https://drive.google.com/drive/folders/1lo92WoF14DAjue6jkHkh0-JUtjVuLlne</t>
  </si>
  <si>
    <t xml:space="preserve">Dinas Sosial telah merevisi kebijakan terkait sebagian regulasi PMKS </t>
  </si>
  <si>
    <t>Perwal Uraian Tugas OPD/ Draf Perwal Uraian Tugas OPD, Rapat Urtusi  (Undangan/Notulen/Daftar Hadir/Laporan Kegiatan/Berita Acara/Dokumentasi Kegiatan)</t>
  </si>
  <si>
    <t>https://drive.google.com/drive/folders/1pXDSll--oSs2MBlgj-3sRBMC0B3iXHTe</t>
  </si>
  <si>
    <t>Hasil evaluasi telah ditindaklanjuti dengan perubahan atas struktur organisasi, uraian tugas dan fungsi Dinas Sosial Kota Balikpapan pada Perwal Nomor 46 Tahun 2016 setelah mendapat persetujuan penyederhanaan struktur organisasi dan penyetaraan jabatan dari Kementerian Pendayagunaan Aparatur Negara dan Reformasi Birokrasi. Namun saat ini Perwal tersebut masih diproses di Bagian Hukum Sekretariat Daerah Kota Balikpapan.</t>
  </si>
  <si>
    <t>Draft Urtu yang baru tentang Susunan Organisasi, Uraian Tugas dan Fungsi Dinsos,perwal masih dibagian hukum</t>
  </si>
  <si>
    <t>https://drive.google.com/drive/folders/1lxZe-A_1qcOjXkCbpX_F9aZZARNBn_7t</t>
  </si>
  <si>
    <t xml:space="preserve">Pejabat Struktural/ eselon IV dilingkungan Dinas Sosial Kota Balikpapan telah disetarakan menjadi jabatan fungsional sesuai dengan rekomendasi dari Kementerian Pendayagunaan Aparatur Negara dan Reformasi Birokrasi pada tanggal 31 Desember 2021. </t>
  </si>
  <si>
    <t>Perwali Nomor 46 Tahun 2016 tentang Susunan Organisasi, Uraian Tugas dan Fungsi Dinsos, Berita Acara Identifikasi Penyederhanaan Struktur Organisasi,  Identifikasi Penyederhanaan Struktur Kota Balikpapan, Persetujuan Penyetaraan Kabupaten Kota Provinsi Kalimantan Timur (9 Daerah), SK Kolektif Penyetaraan Jabatan Fungsional 31 Desember 2021</t>
  </si>
  <si>
    <t>https://drive.google.com/drive/folders/1lv0fixKrkaNUqQC8KGiQUqFlNpql1eci</t>
  </si>
  <si>
    <t xml:space="preserve">Penyusunan peta proses bisnis Dinas Sosial telah disusun sesuai dengan Peraturan Menteri PANRB Nomor 19 tahun 2018 tentang Penyusunan Peta Proses Bisnis intansi Pemerintah. Namun peta proses bisnis tersebut masih mengacu pada RPJMD Kota Balikpapan tahun 2016-2021 dan belum disesuaikan dengan RPJMD Kota Balikpapan 2021-2026. Hal tersebut karena Peta Proses Bisnis yang sesuai RPJMD Kota Balikpapan 2021-2026  sedang dalam proses penyusunan pada level 0 sampai level 2 </t>
  </si>
  <si>
    <t>Dokumentasi Rapat Proses bisnis</t>
  </si>
  <si>
    <t>https://drive.google.com/drive/folders/1la-hS6QLi7ikg4-HK0pxK_nRz26Ye3gf</t>
  </si>
  <si>
    <t xml:space="preserve">Penyusunan peta proses bisnis disusun sesuai dengan tugas dan fungsi Dinas Sosial Kota Balikpapan. Namun peta proses bisnis tersebut masih mengacu pada RPJMD Kota Balikpapan tahun 2016-2021 serta masih mengacu pada Peraturan Wali Kota Balikpapan Nomor  46 Tahun 2016 tentang Susunan Organisasi, Uraian Tugas Dan Fungsi Dinas Sosial dan belum disesuaikan dengan RPJMD Kota Balikpapan 2021-2026 juga SOTK hasil penyederhaan struktur organisasi. Hal tersebut karena Peta Proses Bisnis yang sesuai RPJMD Kota Balikpapan 2021-2026  sedang dalam proses penyusunan pada level 0 sampai level 2 </t>
  </si>
  <si>
    <t>SOTK DINSOS</t>
  </si>
  <si>
    <t>Tahun 2021 penyusunan peta proses bisnis telah disusun sesuai dengan RENSTRA 2016-2021 dan RENJA 2021 Dinas Sosial Kota Balikpapan. Namun untuk tahun 2022 peta proses bisnis Dinas Sosial masih dilakukan penyusunan setelah peta proses bisnis level 0 dan level 2 disusun</t>
  </si>
  <si>
    <t>Renstra 2016-2021,Renstra 2021-2026</t>
  </si>
  <si>
    <t>Setiap jenjang organisasi dilingkungan  Dinas Sosial Kota Balikpapan telah memiliki peta proses bisnis yang selaras dengan kinerja</t>
  </si>
  <si>
    <t>SOP DINAS SOSIAL</t>
  </si>
  <si>
    <t>Dinas Sosial telah melaksanakan kebijakan atas keterbukaan informasi publik yang terantum dalam SK PPID</t>
  </si>
  <si>
    <t>Keterbukaan informasi publik dapat dilihat pada Link berikut :</t>
  </si>
  <si>
    <t>https://drive.google.com/drive/folders/1lbcON7pj0F__TGOqOsCIO2Wv4eHYLF86</t>
  </si>
  <si>
    <t>Pelaksanaan monitoring dan evaluasi dilakukan secara tidak berkala</t>
  </si>
  <si>
    <t>Dokumentasi monev PPID dapat dilihat pada link berikut :</t>
  </si>
  <si>
    <t>SC APLIKASI</t>
  </si>
  <si>
    <t>https://drive.google.com/drive/folders/1lXbTO-0MwGOnjvGH30KRiVQbUUQtKtO0</t>
  </si>
  <si>
    <t>anjab dan ABK telah dilakukan</t>
  </si>
  <si>
    <t xml:space="preserve">Rekap Usulan Pegawai </t>
  </si>
  <si>
    <t>https://drive.google.com/drive/folders/1n1qKO6fxJFn2OlYDuL6sGwyH1YCFlb0U</t>
  </si>
  <si>
    <t>Pengembangan pegawai selama tahun 2021 full menggunakan zoom</t>
  </si>
  <si>
    <t>Sertifikat Diklat</t>
  </si>
  <si>
    <t>Dinas Sosial Kota Balikpapan memiliki Indikator Kinerja Individu kepada sebagian besar pegawai berdasarkan Indikator Kinerja Utama serta memiliki perjanjian kinerja pimpinan opd hingga jajaran eselon IV</t>
  </si>
  <si>
    <t>Indikator Kinerja Individu dan perjanjian kinerja Dinas Sosial bisa dilihat pada link berikut :</t>
  </si>
  <si>
    <t>https://drive.google.com/drive/folders/1mzIs41l-UQA_uPYcy-scFR9cIH2MSyXv</t>
  </si>
  <si>
    <t xml:space="preserve">Terdapat penilaian kinerja individu terkait dengan kinerja organisasi </t>
  </si>
  <si>
    <t>Rekapan SKP TA 2021</t>
  </si>
  <si>
    <t>Dinas Sosial Kota Balikpapan telah memetakan program kerja kepada individu melalui cascading TA 2022-2026</t>
  </si>
  <si>
    <t>PK TA 2021 Dinas Sosial bisa dilihat pada link berikut :</t>
  </si>
  <si>
    <t>SKP 2021 Dinas Sosial berbentuk hard copy dan belum di scan</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</si>
  <si>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</si>
  <si>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Perwal No. 4 Tahun 2020 tentang Pemberian Tambahan Penghasilan Kepada PNS</t>
  </si>
  <si>
    <t>SK Kode Etik,  Perwali No. 25 Tahun 2020, SK Walikota No. 188.45-265/2021 tentang Susunan Keanggotaan dan Tugas Majelis Kode Etik/Kode Perilaku Pemerintah Kota Balikpapan</t>
  </si>
  <si>
    <t>https://drive.google.com/drive/folders/1mvDYlwiOqColteUNQTIqrAE-OvxGvkSP</t>
  </si>
  <si>
    <t xml:space="preserve">Monev setiap bulan terkait kinerja </t>
  </si>
  <si>
    <t>Rekap daftar potongan disiplin</t>
  </si>
  <si>
    <t>https://drive.google.com/drive/folders/1mu0Wgt15fg6aiHhD-4EKb2zIfvm9mfEH</t>
  </si>
  <si>
    <t>Simpeg dapat diakses oeh semua PNS Dinas Sosial</t>
  </si>
  <si>
    <t>SC Web Simpeg dpat dilihat pada link berikut :</t>
  </si>
  <si>
    <t>https://drive.google.com/drive/folders/1mtjXJzVyH9d8pKXrLVSxbE1VT-bXXMtW</t>
  </si>
  <si>
    <t>SK Tim Penyusun,Undangan rapat,Renstra Dinsos dapat dilihat pada link berikut :</t>
  </si>
  <si>
    <t>https://drive.google.com/drive/folders/1mt3iUd6bStgLXofhd1oaJIiPweagx3pj</t>
  </si>
  <si>
    <t>Laporan Renja TW 1s.d 4 2021 dan TW 1 TA 2022,SC ESAKIP, Laporan Renja TW 1 2022</t>
  </si>
  <si>
    <t>Kepala Dinas Memahami kinerja strategi pencapaian dalam penanganan masalah sosial serta pertanggungjawabannya secara periodik per triwulan</t>
  </si>
  <si>
    <t>PK kadis 2021  dan 2022</t>
  </si>
  <si>
    <t>Laporan Renja TW 1s.d 4 2021 dan TW 1 TA 2022,Renaksi OPD 2021 2022, Laporan RENJA TW 1 Tahun 2022</t>
  </si>
  <si>
    <t>Upaya peningkatan kapasitas SDM Dinas Sosial bagi yang menangani akuntabilitas kinerja secara menyeluruh</t>
  </si>
  <si>
    <t>SC Kegiatan Sosialisasi,undangan kegiatan</t>
  </si>
  <si>
    <t>https://drive.google.com/drive/folders/1mtWLMynnnrNIRQy0A5_bH_r53yunp38G</t>
  </si>
  <si>
    <t>Laporan Renja TW 1s.d 4 2021 dan TW 1 TA 2022,Laporan RENJA TW 1 Tahun 2022</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</si>
  <si>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</si>
  <si>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</si>
  <si>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Imbauan Melalui media sosial</t>
  </si>
  <si>
    <t>https://drive.google.com/drive/folders/19x7K3-uGjhD-zI2JNNN7Djw_te40QPA0</t>
  </si>
  <si>
    <t>Dalam setiap kesempatan pertemuan, Kadinsos Kota Balikpapan selalu mengingatkan untuk berupaya mencegah adanya penerimaan gratifikasi.</t>
  </si>
  <si>
    <t>Imbauan WALIKOTA BALIPAPAN</t>
  </si>
  <si>
    <t>Dinas Sosial memiliki tabel pertanggungjawaban kegiatan beserta pengendalian resiko</t>
  </si>
  <si>
    <t>Register resiko TA 2022</t>
  </si>
  <si>
    <t>https://drive.google.com/drive/folders/1mglIdNIYQDhTbRonw3iXa0rzU-z8kYQY</t>
  </si>
  <si>
    <t>Dinas sosial telah mendapatkan informasi dan penyampaian terkait pengendalian internal</t>
  </si>
  <si>
    <t>Belum ada monitoring dan evaluasi terhadap sistem pengendalian intern</t>
  </si>
  <si>
    <t>Belum dilakukan monitoring dan evaluasi atas penerapan SPI</t>
  </si>
  <si>
    <t>Kepala Dinas Sosial telah menetapkan Surat Keputusan Nomor  : 18.46/38/Dinsos</t>
  </si>
  <si>
    <t>Surat Keputusan dan Laporan pengaduan masyarakat bisa di lihat pada link berikut ini :</t>
  </si>
  <si>
    <t>https://drive.google.com/drive/folders/1m_1d5bveRtgWmrWZ6KJAXqiQhT-rFaV_</t>
  </si>
  <si>
    <t>Pengaduan masyarakat dimonitoring secara berkala oleh Sekretaris Dinas dan dievaluasi oleh seluruh koordinator ssetiap urusan sosial</t>
  </si>
  <si>
    <t>SP4N Lapor</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</si>
  <si>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</si>
  <si>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</si>
  <si>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Whistle blowing system disosialisasikan ke seluruh besar pegawai di Dinas Sosial</t>
  </si>
  <si>
    <t>https://drive.google.com/drive/folders/1mZMz-42ZafyxUYPDiRTWZDwuWGHDI1Y1</t>
  </si>
  <si>
    <t>https://drive.google.com/drive/folders/1mZLQka3EYb96Z-00McPKLrNhTmb3ZZuo</t>
  </si>
  <si>
    <t>Penanganan Benturan Kepentingan dimonitoring dan evaluasi tidak secara berkala</t>
  </si>
  <si>
    <t>Sudah dibuatkan laporan tindak lanjut atas Penanganan Benturan Kepentingan</t>
  </si>
  <si>
    <t>Laporan tindak lanjut benturan kepentingan</t>
  </si>
  <si>
    <t>Terdapat dokumen pakta integritas</t>
  </si>
  <si>
    <t>https://drive.google.com/drive/folders/1mX74tazcaRSY5klnKNIX1FMIOGU0B1sX</t>
  </si>
  <si>
    <t>Dinsos belum dicanangkan menjadi Zona Integritas</t>
  </si>
  <si>
    <t>Terdapat penetapan Standar Pelayanan terhadap sebagian jenis pelayanan, dan sesuai asas serta komponen standar pelayanan publik yang berlaku</t>
  </si>
  <si>
    <t>https://drive.google.com/drive/folders/1k_pLGTXwejThlgu_AwTRkQcku7vLO6-a</t>
  </si>
  <si>
    <t>Standar pelayanan belum dimaklumatkan</t>
  </si>
  <si>
    <t>Standar pelayanan belu di reviu dan perbaikan atas standar pelayanan</t>
  </si>
  <si>
    <t>Pelayanan prima dari petugas/pelaksana layanan selama 5 tahun terakhir</t>
  </si>
  <si>
    <t>Panji Keberhasilan</t>
  </si>
  <si>
    <t>https://drive.google.com/drive/folders/1kUhtRd0Z3ypKbBpJnCKgg-k1twa3LbTu</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</si>
  <si>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</si>
  <si>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Pelayanan Dinas Sosial Kota Balikpapan bisa diakses melalui media sosial (Whats App,Instagram,Facebook,dan Link )</t>
  </si>
  <si>
    <t>Pelayanan yang mudah diakses melalui berbagai media seperti link berikut :</t>
  </si>
  <si>
    <t>Belum ada pemberian penghargaan dan sanksi di lingkungan Dinas Sosial</t>
  </si>
  <si>
    <t>Belum ada sistem kompensasi kepada penerima layanan bila  tidak sesuai</t>
  </si>
  <si>
    <t>Pelayanan masyaraka telah dilaksanakan secara terpadu melalui link dan media sosial</t>
  </si>
  <si>
    <t>Pelayanan PMKS</t>
  </si>
  <si>
    <t>https://bit.ly/dinsosbalikpapan</t>
  </si>
  <si>
    <t>Telah terdapat inovasi pelayanan di Dinas Sosial yang melibatkan Stakeholder sehingga terbentuk sebuah sistem</t>
  </si>
  <si>
    <t>Teropong Jiwa</t>
  </si>
  <si>
    <t>Penanganan pengaduan langsung diarahkan kepada Bidang yg membidangi (offline),Kepala Dinas Sosial telah menetapkan Surat Keputusan Nomor  : 18.46/38/Dinsos</t>
  </si>
  <si>
    <t xml:space="preserve">Surat Keputusan dan Laporan pengaduan masyarakat bisa di lihat pada link berikut ini : </t>
  </si>
  <si>
    <t>Dinas sosial belum pernah melaksanakan survei kepuasan</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</si>
  <si>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</si>
  <si>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Pemanfaatan teknologi informasi masyarakat pada Dinas Sosial Kota Balikpapan berbasis teknologi menggunakan Sosial Media Instagram,Facebook,Whatsapp,dan link</t>
  </si>
  <si>
    <t>Bukti Sreenshot layar bisa dilihat pada link berikut :</t>
  </si>
  <si>
    <t>https://drive.google.com/drive/folders/1kGzewnwcznMFi8YbNHWPCMQeH4-jjXEz</t>
  </si>
  <si>
    <t>Perbaikan teknologi informasi diupayakan selalu up to date terkait penyampaian informasi dan kegiatan Dinas Sosial</t>
  </si>
  <si>
    <t>Agen perubahan dinas sosial pada tahun 2022 diusulkan sebanyak 1 orang a.n Amalia Rizki Yuniar dengan proyeknya yang bernama teropong jiwa</t>
  </si>
  <si>
    <t>Buku,data ODGJ</t>
  </si>
  <si>
    <t>https://drive.google.com/drive/folders/1l-bVndrDB9SAZVMWUGZFTz136vzs_5uA</t>
  </si>
  <si>
    <t>https://drive.google.com/drive/folders/1kxMIk2J8pXtSP6Nm0y93IuTB1FFIR12h</t>
  </si>
  <si>
    <t xml:space="preserve"> Kode Etik Pegawai, Perwal No. 25 Tahun 2020,</t>
  </si>
  <si>
    <t>https://drive.google.com/drive/folders/1kwf1G6zX_vnkdr0C2Wvb0xLtph5a1Sul</t>
  </si>
  <si>
    <t>Draft  perwal urtu OPD</t>
  </si>
  <si>
    <t>https://drive.google.com/drive/folders/1l8rOTuHb3-eOmVuJtZXyp_k9inWGmJDr</t>
  </si>
  <si>
    <t>https://drive.google.com/drive/folders/1lVMZWvlhTmK2dfFJka1_wVDWchrwUMjY</t>
  </si>
  <si>
    <t>SC Foto pelayanan berbasis elektronik</t>
  </si>
  <si>
    <t>https://drive.google.com/drive/folders/1lV-Y87mhZDP-YbaDeNwHCWiRWoWW1oPq</t>
  </si>
  <si>
    <t>Pada tahun 2020 hingga 2021 Pemda Balikpapan mengedarkan bahwa pelayanan berasal dari rumah (WFH) sehingga pelayanan dituntut untuk berbasis elektronik sehingga dinas sosial menerapkan pelayanan melalui media elektronik mulai dari Whats app,Instagram,Facebook,Website sehingga masyarakat tetap mampu menghubungi pihak dinas sosial dalam penanganan PMKS</t>
  </si>
  <si>
    <t>Dinas Sosial telah mampu mengikuti aturan dalam administrasi pemerintahan yang berbasis elektronik dalam hal ini penggunaan Aplikasi SIPD,SIPEKA,SIPERANGKO,E-SAKIP,SIRUP,SPSE,SIPKD.</t>
  </si>
  <si>
    <t>Pemanfaatan transformasi pelayanan publik menggunakan media sosial sehingga masyarakat mendapatkan informasi melalui media sosial (Website,Whatsapp,Instagram,Facebook,SP4N Lapor)</t>
  </si>
  <si>
    <t>seluruh ukuran kinerja individu telah berorientasi hasil (outcome) sesuai pada levelnya</t>
  </si>
  <si>
    <t>pk 2021,SKP 2021</t>
  </si>
  <si>
    <t>https://drive.google.com/drive/folders/1kspcuvG33pIiuT-OuBCD00e7ZUSEqgSq</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</si>
  <si>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</si>
  <si>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</si>
  <si>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</si>
  <si>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Seluruh hasil assessment dijadikan dasar mutasi internal dan pengembangan kmpetensi pegawai</t>
  </si>
  <si>
    <t>SC Aplikasi simpeg</t>
  </si>
  <si>
    <t>Capaian kinerj e-kin</t>
  </si>
  <si>
    <t>https://drive.google.com/drive/folders/1ke7BIXIUvYVhdStfGfbCEn5FsdZOn5Gj</t>
  </si>
  <si>
    <t>Terdapat pns yang terlambat sebanyak 1 orang</t>
  </si>
  <si>
    <t>Capaian Kinerja ekin</t>
  </si>
  <si>
    <t>Capaian kinerja ekin</t>
  </si>
  <si>
    <t>potonngan ekin menjadi sanksi bagi pns yang terlambat</t>
  </si>
  <si>
    <t>Program Dinas Soial Kota Balikpapan ada 6 program paada Tahun 2021</t>
  </si>
  <si>
    <t>https://drive.google.com/drive/folders/1l2z4wadwgdfGvcCUB6Z3rAGLQnuQ-qpb</t>
  </si>
  <si>
    <t>Kegiatan Dinas Sosial kota Balikpapan ada 13 Kgiatan pada tahun 2021</t>
  </si>
  <si>
    <t>Laporan Renja 2021 TW 1 s.d TW 4</t>
  </si>
  <si>
    <t>Terdapat 4 sasaran strategis Dinas Sosial</t>
  </si>
  <si>
    <t>Dari 4 sasaran kinerja terdapat 2 sasaran yang capaiannya melebihi 100%</t>
  </si>
  <si>
    <t>Total Anggaran Dinas Sosial Tahun 2021 sebesar Rp 13.899.949.803,00</t>
  </si>
  <si>
    <t>DPA Dinas Sosial Tahun 2021 bisa dilihat pada link berikut :</t>
  </si>
  <si>
    <t>Penambahan anggaran TA 2021 sebesar Rp. 494.105.100,00</t>
  </si>
  <si>
    <t>Dokumen Refocusing</t>
  </si>
  <si>
    <t>SC E SAKIP</t>
  </si>
  <si>
    <t>https://drive.google.com/drive/folders/1l4NQF5WyTCEXgQGmwDjGbBW_De1cWwJF</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</si>
  <si>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</si>
  <si>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</si>
  <si>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</si>
  <si>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Perwali No. 4 Tahun 2020 dapat dilihat pada lin berikut :</t>
  </si>
  <si>
    <t>https://drive.google.com/drive/folders/1l28Uut_LllKwe2W0Ikr6rOvo-vy2p8k-</t>
  </si>
  <si>
    <t>Cascading Renstra</t>
  </si>
  <si>
    <t>https://drive.google.com/drive/folders/1l0_OWJ5_DPJ_rv38-lJhilxQlLZt0IMK</t>
  </si>
  <si>
    <t>Pejabat Dinas Sosial telah melaporkan harta dan kekayaan semua</t>
  </si>
  <si>
    <t>Laporan LHKPN</t>
  </si>
  <si>
    <t>https://drive.google.com/drive/folders/1mLM7_hgqyJhDLFibEaxstTWOxpdhzBtu</t>
  </si>
  <si>
    <t>ASN Dinas Sosial telah melaporkan semua harta dan kekayaan</t>
  </si>
  <si>
    <t>Laporan LHKASN</t>
  </si>
  <si>
    <t>https://drive.google.com/drive/folders/1mFaCNAM37KmOt8UaQYfj-AzRiVev_mYh</t>
  </si>
  <si>
    <t>Jumlah laporan yang masuk sebanyak 135 selama tahun 2021</t>
  </si>
  <si>
    <t>Rekap Pelayanan Online</t>
  </si>
  <si>
    <t>https://drive.google.com/drive/folders/1m5_y23yowfojH4fyNETxOuQvaSV5Kex_</t>
  </si>
  <si>
    <t>Jumlah laporan yang telah sedang proses 0</t>
  </si>
  <si>
    <t>Jumlah laporan yang selesai sebanyak 135</t>
  </si>
  <si>
    <t>Dinas Sosial berupaya melaksanakan pelayanan berbasis elektronik agar memudahkan penanganan PMKS dengan tampilan yang mudah dipahami dan direspon dengan cepat</t>
  </si>
  <si>
    <t>https://drive.google.com/drive/folders/1m2-UcR3huk16yPzwwVyU-515t4P5pLch</t>
  </si>
  <si>
    <t>Penanganan melalui Online (Whatsapp,Instagram,Facebook,Website)</t>
  </si>
  <si>
    <t>Rekapan Laporan pelayanan online</t>
  </si>
  <si>
    <t>https://drive.google.com/drive/folders/1ly-5sBalApLXWUlEVd047UrCnJAQ1qMx</t>
  </si>
  <si>
    <t>Tim RB Dinas Kesehatan Kota Balikpapan telah dibentuk berdasarkan SK Kepala Dinas Kota Balikpapan No. 440/42.1/Dinkes tentang Tim Reformasi Birokrasi Dinas Kesehatan Kota Balikpapan</t>
  </si>
  <si>
    <t>SK Tim Reformasi Birokrasi Kota Balikpapan</t>
  </si>
  <si>
    <t>https://drive.google.com/drive/folders/1V4ICT3qDixS_E4ifMIeH8EnD5DMv423x?usp=sharing</t>
  </si>
  <si>
    <t xml:space="preserve">Seluruh tugas telah dilaksanakan oleh Tim Reformasi Birokrasi/Penanggung jawab Reformasi Birokrasi unit kerja sesuai dengan rencana kerja
</t>
  </si>
  <si>
    <r>
      <rPr>
        <rFont val="Calibri"/>
        <color theme="1"/>
        <sz val="11.0"/>
      </rPr>
      <t xml:space="preserve">- Dokumen Renja RB </t>
    </r>
    <r>
      <rPr>
        <rFont val="Calibri"/>
        <color theme="1"/>
        <sz val="11.0"/>
      </rPr>
      <t xml:space="preserve">
- Rapat Tim RB</t>
    </r>
    <r>
      <rPr>
        <rFont val="Calibri"/>
        <color theme="1"/>
        <sz val="11.0"/>
      </rPr>
      <t xml:space="preserve">
</t>
    </r>
    <r>
      <rPr>
        <rFont val="Calibri"/>
        <color theme="1"/>
        <sz val="11.0"/>
      </rPr>
      <t>- Desk PMPRB</t>
    </r>
  </si>
  <si>
    <r>
      <rPr>
        <rFont val="Calibri"/>
        <color rgb="FF000000"/>
        <sz val="11.0"/>
        <u/>
      </rPr>
      <t>https://drive.google.com/file/d/1UmRKCNY_wwcKQZeQ2QZo_h8sL93RPRm6/view?usp=sharing</t>
    </r>
    <r>
      <rPr>
        <rFont val="Calibri"/>
        <color theme="1"/>
        <sz val="11.0"/>
      </rPr>
      <t xml:space="preserve"> </t>
    </r>
    <r>
      <rPr>
        <rFont val="Calibri"/>
        <color rgb="FF1155CC"/>
        <sz val="11.0"/>
        <u/>
      </rPr>
      <t>https://drive.google.com/drive/folders/1Xwdrqw1S0RtT6Cx47hZQXMIYLSIetLvM?usp=sharing</t>
    </r>
    <r>
      <rPr>
        <rFont val="Calibri"/>
        <color theme="1"/>
        <sz val="11.0"/>
      </rPr>
      <t xml:space="preserve"> </t>
    </r>
    <r>
      <rPr>
        <rFont val="Calibri"/>
        <color rgb="FF1155CC"/>
        <sz val="11.0"/>
        <u/>
      </rPr>
      <t>https://drive.google.com/file/d/1tBqsE-bH1Dj9Qi4zEGAudLhzT9EWDVKJ/view?usp=sharing</t>
    </r>
  </si>
  <si>
    <t>Seluruh rencana kerja telah dimonitoring dan dievaluasi, dan hasil evaluasi telah ditindaklanjuti</t>
  </si>
  <si>
    <r>
      <rPr>
        <rFont val="Calibri"/>
        <color theme="1"/>
        <sz val="11.0"/>
      </rPr>
      <t xml:space="preserve">- Rapat Tim RB
</t>
    </r>
    <r>
      <rPr>
        <rFont val="Calibri"/>
        <color theme="1"/>
        <sz val="11.0"/>
      </rPr>
      <t xml:space="preserve">- Dokumen Renja RB
</t>
    </r>
    <r>
      <rPr>
        <rFont val="Calibri"/>
        <color theme="1"/>
        <sz val="11.0"/>
      </rPr>
      <t>- Desk PMPRB</t>
    </r>
  </si>
  <si>
    <r>
      <rPr>
        <rFont val="Calibri"/>
        <color rgb="FF000000"/>
        <sz val="11.0"/>
        <u/>
      </rPr>
      <t>https://drive.google.com/file/d/1UmRKCNY_wwcKQZeQ2QZo_h8sL93RPRm6/view?usp=sharing</t>
    </r>
    <r>
      <rPr>
        <rFont val="Calibri"/>
        <color theme="1"/>
        <sz val="11.0"/>
      </rPr>
      <t xml:space="preserve"> </t>
    </r>
    <r>
      <rPr>
        <rFont val="Calibri"/>
        <color rgb="FF1155CC"/>
        <sz val="11.0"/>
        <u/>
      </rPr>
      <t>https://drive.google.com/drive/folders/1Xwdrqw1S0RtT6Cx47hZQXMIYLSIetLvM?usp=sharing</t>
    </r>
    <r>
      <rPr>
        <rFont val="Calibri"/>
        <color theme="1"/>
        <sz val="11.0"/>
      </rPr>
      <t xml:space="preserve"> </t>
    </r>
    <r>
      <rPr>
        <rFont val="Calibri"/>
        <color rgb="FF1155CC"/>
        <sz val="11.0"/>
        <u/>
      </rPr>
      <t>https://drive.google.com/file/d/1tBqsE-bH1Dj9Qi4zEGAudLhzT9EWDVKJ/view?usp=sharing</t>
    </r>
  </si>
  <si>
    <t>- Dokumen Renja RB</t>
  </si>
  <si>
    <t>https://drive.google.com/file/d/1TYgPWU7H0zfAXX7WDzVh8qvNTvPOpnPI/view?usp=sharing</t>
  </si>
  <si>
    <t>Seluruh anggota organisasi telah mendapatkan sosialisasi dan internalisasi Rencana Kerja Reformasi Birokrasi melalui Rapat dan Apel</t>
  </si>
  <si>
    <t>- Dokumentasi Rapat RB
- Dokumentasi Apel</t>
  </si>
  <si>
    <r>
      <rPr>
        <rFont val="Calibri"/>
        <color rgb="FF000000"/>
        <sz val="11.0"/>
        <u/>
      </rPr>
      <t>https://drive.google.com/drive/folders/1VnU3j02vL6ncloU--09RjD2wL9e_LJhL?usp=sharing</t>
    </r>
    <r>
      <rPr>
        <rFont val="Calibri"/>
        <color theme="1"/>
        <sz val="11.0"/>
      </rPr>
      <t xml:space="preserve"> </t>
    </r>
    <r>
      <rPr>
        <rFont val="Calibri"/>
        <color rgb="FF1155CC"/>
        <sz val="11.0"/>
        <u/>
      </rPr>
      <t>https://drive.google.com/drive/folders/1DUHiidTAHqHzZ9Y76tnl15qVpW1_LPUO?usp=sharing</t>
    </r>
  </si>
  <si>
    <t>Rencana Kerja RB telah selaras dengan Roadmap</t>
  </si>
  <si>
    <r>
      <rPr>
        <rFont val="Calibri"/>
        <color theme="1"/>
        <sz val="11.0"/>
      </rPr>
      <t>- SK Roadmap</t>
    </r>
    <r>
      <rPr>
        <rFont val="Calibri"/>
        <color theme="1"/>
        <sz val="11.0"/>
      </rPr>
      <t xml:space="preserve">
- Dokumen Renja RB</t>
    </r>
  </si>
  <si>
    <r>
      <rPr>
        <rFont val="Calibri"/>
        <color rgb="FF000000"/>
        <sz val="11.0"/>
        <u/>
      </rPr>
      <t>https://drive.google.com/file/d/1FUgq9YE3g3v-mz4bdGr5VyLcBsjtA1v_/view?usp=sharing</t>
    </r>
    <r>
      <rPr>
        <rFont val="Calibri"/>
        <color rgb="FF000000"/>
        <sz val="11.0"/>
        <u/>
      </rPr>
      <t xml:space="preserve"> </t>
    </r>
    <r>
      <rPr>
        <rFont val="Calibri"/>
        <color rgb="FF1155CC"/>
        <sz val="11.0"/>
        <u/>
      </rPr>
      <t>https://drive.google.com/file/d/1TYgPWU7H0zfAXX7WDzVh8qvNTvPOpnPI/view?usp=sharing</t>
    </r>
  </si>
  <si>
    <t>Terdapat penunjukan keikutsertaan pejabat struktural lapis kedua sebagai asesor PMPRB, tetapi partisipasinya tidak meliputi seluruh proses PMPRB dikarenakan mutasi</t>
  </si>
  <si>
    <t>- SK Plh. Sekretaris Dinas Kesehatan</t>
  </si>
  <si>
    <t>https://drive.google.com/file/d/1nydEMTu_02Ictds0rYXfIguCq2ZJ_Lor/view?usp=sharing</t>
  </si>
  <si>
    <t>LKE 
Berita Acara Hasil Penilaian Mandiri PMPRB</t>
  </si>
  <si>
    <r>
      <rPr>
        <rFont val="Calibri"/>
        <color rgb="FF000000"/>
        <sz val="11.0"/>
        <u/>
      </rPr>
      <t>https://drive.google.com/drive/folders/1FlWl10reBOO48OGI7bZkor9aBKPReMgc?usp=sharing</t>
    </r>
    <r>
      <rPr>
        <rFont val="Calibri"/>
        <color theme="1"/>
        <sz val="11.0"/>
      </rPr>
      <t xml:space="preserve"> 
</t>
    </r>
    <r>
      <rPr>
        <rFont val="Calibri"/>
        <color rgb="FF1155CC"/>
        <sz val="11.0"/>
        <u/>
      </rPr>
      <t>https://drive.google.com/file/d/1H93sBSQG6V92iC0eJPDGu_I241IUqkE5/view?usp=sharing</t>
    </r>
  </si>
  <si>
    <t>- Dokumen Renja RB
- Dokumentasi Rapat</t>
  </si>
  <si>
    <r>
      <rPr>
        <rFont val="Calibri"/>
        <color rgb="FF000000"/>
        <sz val="11.0"/>
        <u/>
      </rPr>
      <t>https://drive.google.com/file/d/1HuonZ4erkvKTVKkVbaYWP6MTPoLAnmbX/view?usp=sharing</t>
    </r>
    <r>
      <rPr>
        <rFont val="Calibri"/>
        <color theme="1"/>
        <sz val="11.0"/>
      </rPr>
      <t xml:space="preserve"> </t>
    </r>
    <r>
      <rPr>
        <rFont val="Calibri"/>
        <color rgb="FF1155CC"/>
        <sz val="11.0"/>
        <u/>
      </rPr>
      <t>https://drive.google.com/drive/folders/1PM_drjRCoOms7uM0ni-VaD52-KOCr9_K?usp=sharing</t>
    </r>
  </si>
  <si>
    <t>Monitoring dan Evaluasi serta tindak lanjut rencana kerja</t>
  </si>
  <si>
    <t>- Dokumen Renja RB
- Dokumentasi Rapat</t>
  </si>
  <si>
    <r>
      <rPr>
        <rFont val="Calibri"/>
        <color rgb="FF000000"/>
        <sz val="11.0"/>
        <u/>
      </rPr>
      <t>https://drive.google.com/file/d/1HuonZ4erkvKTVKkVbaYWP6MTPoLAnmbX/view?usp=sharing</t>
    </r>
    <r>
      <rPr>
        <rFont val="Calibri"/>
        <color theme="1"/>
        <sz val="11.0"/>
      </rPr>
      <t xml:space="preserve"> </t>
    </r>
    <r>
      <rPr>
        <rFont val="Calibri"/>
        <color rgb="FF1155CC"/>
        <sz val="11.0"/>
        <u/>
      </rPr>
      <t>https://drive.google.com/drive/folders/1PM_drjRCoOms7uM0ni-VaD52-KOCr9_K?usp=sharing</t>
    </r>
  </si>
  <si>
    <t>Pimpinan unit kerja terlibat dalam pelaksanaan RB</t>
  </si>
  <si>
    <t>- SK Tim RB</t>
  </si>
  <si>
    <t>https://drive.google.com/file/d/1Q1LXs-QKLgwXGrq90AIx__nmxW7fH0jz/view?usp=sharing</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</si>
  <si>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</si>
  <si>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</si>
  <si>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Telah terbentuk Agent of Change dan Role Model DKK yang telah ditetapkan oleh SK Walikota Balikpapan</t>
  </si>
  <si>
    <t>- SK Walikota Balikpapan nomor 188.45-229/2021 tentang Role Model dan Agent Perubahan Pemerintah kota Balikpapan 
- SK Walikota Balikpapan nomor 188.45-227/2022 tentang Perubahan Keputusan Walikota Nomor 188.45-229/2021 tentang Role Model dan Agen Perubahan</t>
  </si>
  <si>
    <t>https://drive.google.com/drive/folders/1VBrXjJVS5kMttW30BhhF7Wvku1JvwvwM?usp=sharing</t>
  </si>
  <si>
    <t>Telah dilakukan identifikasi analisis dan pemetaan terhadap seluruh kebijakan yang tidak harmonis/sinkron/bersifat menghambat</t>
  </si>
  <si>
    <t>Penyesuaian atau Revisi Kebijakan (Perwali BIAS)</t>
  </si>
  <si>
    <t>https://drive.google.com/drive/folders/1IvR6dv1SGpFxeMsctgGf2lyXyuwPuhM0?usp=sharing</t>
  </si>
  <si>
    <t>Telah dilakukan revisi kebijakan terhadap seluruh kebijakan yang tidak harmonis/sinkron/bersifat menghambat</t>
  </si>
  <si>
    <t>- Perwali Urtu OPD
- Urtu OPD
- Rapat Urtu</t>
  </si>
  <si>
    <t>https://drive.google.com/drive/folders/1VDdPc5pyx8d1mQGVio-OZQMU1gbv34Dx?usp=sharing</t>
  </si>
  <si>
    <t>Telah dilakukan evaluasi yang menganalisis kemungkinan seluruh pejabat  melapor kepada lebih dari seorang atasan</t>
  </si>
  <si>
    <t>Telah dilakukan evaluasi  atas kesesuaian seluruh struktur organisasi dengan mandat</t>
  </si>
  <si>
    <r>
      <rPr>
        <rFont val="Calibri"/>
        <color theme="1"/>
        <sz val="11.0"/>
      </rPr>
      <t xml:space="preserve">Hasil evaluasi telah ditindaklanjuti dengan perubahan atas struktur organisasi, uraian tugas dan fungsi Dinas Kesehatan Kota Balikpapan pada Perwal Nomor </t>
    </r>
    <r>
      <rPr>
        <rFont val="Calibri"/>
        <color theme="1"/>
        <sz val="11.0"/>
      </rPr>
      <t>44 Tahun 2016</t>
    </r>
    <r>
      <rPr>
        <rFont val="Calibri"/>
        <color theme="1"/>
        <sz val="11.0"/>
      </rPr>
      <t xml:space="preserve"> setelah mendapat persetujuan penyederhanaan struktur organisasi dan penyetaraan jabatan dari Kementerian Pendayagunaan Aparatur Negara dan Reformasi Birokrasi. Namun saat ini Perwal tersebut masih diproses di Bagian Hukum Sekretariat Daerah Kota Balikpapan. </t>
    </r>
  </si>
  <si>
    <t>Draft Urtu</t>
  </si>
  <si>
    <t>Pejabat Struktural/ eselon IV dilingkungan Dinas Kesehatan Kota Balikpapan telah disetarakan menjadi jabatan fungsional sesuai dengan rekomendasi dari Kementerian Pendayagunaan Aparatur Negara dan Reformasi Birokrasi pada tanggal 31 Desember 2021.</t>
  </si>
  <si>
    <t>https://drive.google.com/drive/folders/1nQK9HYIlG8a6hCL6RFitie7gJKQT54I5?usp=sharing</t>
  </si>
  <si>
    <t>Sebagian peta proses bisnis telah disusun sesuai dengan pedoman penyusunan Peta Proses Bisnis</t>
  </si>
  <si>
    <t>https://drive.google.com/file/d/1Ym1OgHBlF_5fWUV77ojl0ls9tyHNFBLd/view?usp=sharing</t>
  </si>
  <si>
    <t>Restra DKK dan Renja DKK</t>
  </si>
  <si>
    <r>
      <rPr>
        <rFont val="Calibri"/>
        <color rgb="FF000000"/>
        <sz val="11.0"/>
        <u/>
      </rPr>
      <t>https://drive.google.com/drive/folders/1uT_Les3HtVqh4GAaFa-lY9uCnxhkJ2UY?usp=sharing</t>
    </r>
    <r>
      <rPr>
        <rFont val="Calibri"/>
        <color theme="1"/>
        <sz val="11.0"/>
      </rPr>
      <t xml:space="preserve"> </t>
    </r>
    <r>
      <rPr>
        <rFont val="Calibri"/>
        <color rgb="FF1155CC"/>
        <sz val="11.0"/>
        <u/>
      </rPr>
      <t>https://drive.google.com/drive/folders/1JFcili8odCBQiJcqN2saKPWAjmrJrVX6?usp=sharing</t>
    </r>
  </si>
  <si>
    <t>https://drive.google.com/file/d/1Mu5HheBKtZNMQzaCzTO2yVlgKhZL_TMW/view?usp=sharing</t>
  </si>
  <si>
    <t>Telah dilakukan penjabaran seluruh peta lintas fungsi ke dalam SOP</t>
  </si>
  <si>
    <t>Terdapat evaluasi namun belum menganalisis efisiensi dan efektivitas peta proses bisnis dan SOP</t>
  </si>
  <si>
    <t>Telah dilakukan evaluasi terhadap sebagian peta proses bisnis yang sesuai dengan efektivitas hubungan kerja antar unit organisasi untuk menghasilkan kinerja sesuai dengan tujuan pendirian organisasi</t>
  </si>
  <si>
    <t>https://drive.google.com/drive/folders/1eE7UqRCm5PIDncfLzwI132IW9ZPdjGgY?usp=sharing</t>
  </si>
  <si>
    <t>Rekap PPID</t>
  </si>
  <si>
    <t>https://drive.google.com/file/d/1ihoD4ZpL9NipsNb08kceM8vOSF0g16-7/view?usp=sharing</t>
  </si>
  <si>
    <t>Perhitungan Kebutuhan pegawai dilakukan sesuai kebutuhan unit kerja</t>
  </si>
  <si>
    <t>Dokumen Perencanaan Kebutuhan Pegawai</t>
  </si>
  <si>
    <t>https://drive.google.com/file/d/1lbr0EeQPY9PXrcMYLOPV9UP2wAC2W1GG/view?usp=sharing</t>
  </si>
  <si>
    <t xml:space="preserve">Analisis seluruh jabatan dan beban kerja telah dilakukan               </t>
  </si>
  <si>
    <t>Analisa Jabatan dan Analiasa Beban Kerja</t>
  </si>
  <si>
    <t>https://drive.google.com/file/d/14YZ9n4g7naQ31zgzHO8zINl6elfEb19J/view?usp=sharing</t>
  </si>
  <si>
    <t xml:space="preserve">Telah diidentifikasi kebutuhan pengembangan kompetensi kepada seluruh pegawai </t>
  </si>
  <si>
    <t>Usulan Kebutuhan Pengembangan Kompetensi</t>
  </si>
  <si>
    <t>https://drive.google.com/drive/folders/1z8iUVvOvhZOoXSlBdovKKkGxtsC6sOnn?usp=sharing</t>
  </si>
  <si>
    <t>Pengembangan berbasis kompetensi kepada sebagian kecil pegawai sesuai dengan rencana dan kebutuhan pengembangan kompetensi</t>
  </si>
  <si>
    <t>Rekap pegawai yang telah mengikuti pengembangan kompetensi</t>
  </si>
  <si>
    <t>https://docs.google.com/spreadsheets/d/13Ixt0HU95yWU4xazJ09jT2UlP2jUk2OW/edit?usp=sharing&amp;ouid=112325090841423637152&amp;rtpof=true&amp;sd=true</t>
  </si>
  <si>
    <t>Penetapan Kinerja Individu (SKP)</t>
  </si>
  <si>
    <t>https://drive.google.com/drive/folders/1bQYoJytE5s92Yr_OF_7SBNNTkepBvhrA?usp=sharing</t>
  </si>
  <si>
    <t>- Penetapan Kinerja Individu (SKP)
- SK IKU</t>
  </si>
  <si>
    <r>
      <rPr>
        <rFont val="Calibri"/>
        <color rgb="FF000000"/>
        <sz val="11.0"/>
        <u/>
      </rPr>
      <t>https://drive.google.com/drive/folders/1bQYoJytE5s92Yr_OF_7SBNNTkepBvhrA?usp=sharing</t>
    </r>
    <r>
      <rPr>
        <rFont val="Calibri"/>
        <color theme="1"/>
        <sz val="11.0"/>
      </rPr>
      <t xml:space="preserve"> </t>
    </r>
    <r>
      <rPr>
        <rFont val="Calibri"/>
        <color rgb="FF1155CC"/>
        <sz val="11.0"/>
        <u/>
      </rPr>
      <t>https://drive.google.com/file/d/1_huvy7qVyPW62QnRRGdj-d6QEsTitj8e/view?usp=sharing</t>
    </r>
  </si>
  <si>
    <r>
      <rPr>
        <rFont val="Calibri"/>
        <color theme="1"/>
        <sz val="11.0"/>
      </rPr>
      <t>- PK</t>
    </r>
    <r>
      <rPr>
        <rFont val="Calibri"/>
        <color theme="1"/>
        <sz val="11.0"/>
      </rPr>
      <t xml:space="preserve">
- SKP</t>
    </r>
  </si>
  <si>
    <r>
      <rPr>
        <rFont val="Calibri"/>
        <color rgb="FF000000"/>
        <sz val="11.0"/>
      </rPr>
      <t>https://drive.google.com/drive/folders/1WoyLboy9TeOkB3w2BPGnhY3yVu7PF97V?usp=sharing</t>
    </r>
    <r>
      <rPr>
        <rFont val="Calibri"/>
        <color rgb="FF000000"/>
        <sz val="11.0"/>
      </rPr>
      <t xml:space="preserve"> </t>
    </r>
    <r>
      <rPr>
        <rFont val="Calibri"/>
        <color rgb="FF1155CC"/>
        <sz val="11.0"/>
        <u/>
      </rPr>
      <t>https://drive.google.com/drive/folders/1bQYoJytE5s92Yr_OF_7SBNNTkepBvhrA?usp=sharing</t>
    </r>
  </si>
  <si>
    <t>Pengukuran kinerja individu dilakukan secara semesteran</t>
  </si>
  <si>
    <t xml:space="preserve"> - SKP</t>
  </si>
  <si>
    <t xml:space="preserve">Telah dilakukan monev atas pencapaian individu secara semesteran                                                                                                                  </t>
  </si>
  <si>
    <t>SKP</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</si>
  <si>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</si>
  <si>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 xml:space="preserve">Sebagian besar hasil penilaian kinerja individu telah dijadikan dasar untuk pengembangan karir individu / pemberian reward dan punishment lainnya                                                                               </t>
  </si>
  <si>
    <t xml:space="preserve">                                                                                                                                                                                                                                                                                                                  - Perwali No.4 Tahun 2020                                               - SK Reward dan Punishment 2021
</t>
  </si>
  <si>
    <t>https://drive.google.com/drive/folders/1JKbIHLlNRCbRxwGJaldZh_ydu-54muEG?usp=sharing</t>
  </si>
  <si>
    <r>
      <rPr>
        <rFont val="Calibri"/>
        <color theme="1"/>
        <sz val="11.0"/>
      </rPr>
      <t>- Panduan Etika dan Perilaku</t>
    </r>
    <r>
      <rPr>
        <rFont val="Calibri"/>
        <color theme="1"/>
        <sz val="11.0"/>
      </rPr>
      <t xml:space="preserve">                                        
- Edaran Jam Kerja
</t>
    </r>
    <r>
      <rPr>
        <rFont val="Calibri"/>
        <color theme="1"/>
        <sz val="11.0"/>
      </rPr>
      <t>- Rekap Absen</t>
    </r>
  </si>
  <si>
    <r>
      <rPr>
        <rFont val="Calibri"/>
        <color rgb="FF000000"/>
        <sz val="11.0"/>
        <u/>
      </rPr>
      <t>https://docs.google.com/spreadsheets/d/1SeEFNble_z6eEFtv95K_FqYOHh3Ro2AP/edit?usp=sharing&amp;ouid=112325090841423637152&amp;rtpof=true&amp;sd=true</t>
    </r>
    <r>
      <rPr>
        <rFont val="Calibri"/>
        <color theme="1"/>
        <sz val="11.0"/>
      </rPr>
      <t xml:space="preserve"> </t>
    </r>
    <r>
      <rPr>
        <rFont val="Calibri"/>
        <color rgb="FF1155CC"/>
        <sz val="11.0"/>
        <u/>
      </rPr>
      <t>https://drive.google.com/drive/folders/1Z9b1DDp9W6sOX6VnBtkQjQpgqEnGK0zW?usp=sharing</t>
    </r>
    <r>
      <rPr>
        <rFont val="Calibri"/>
        <color theme="1"/>
        <sz val="11.0"/>
      </rPr>
      <t xml:space="preserve"> </t>
    </r>
    <r>
      <rPr>
        <rFont val="Calibri"/>
        <color rgb="FF1155CC"/>
        <sz val="11.0"/>
        <u/>
      </rPr>
      <t>https://drive.google.com/file/d/1tauzQPtV-9X61WHXq63hodOt2hSafDaO/view?usp=sharing</t>
    </r>
  </si>
  <si>
    <t xml:space="preserve">Adanya monev atas pelaksanaan aturan disiplin/kode etik / kode perilku secara berkala                                                               </t>
  </si>
  <si>
    <t>- rekap kedispilinan (potongan absen)</t>
  </si>
  <si>
    <t>https://docs.google.com/spreadsheets/d/1xw4XTqsWpbflNVaUIW30q-h0_HBCyXGc/edit?usp=sharing&amp;ouid=112325090841423637152&amp;rtpof=true&amp;sd=true</t>
  </si>
  <si>
    <t xml:space="preserve">Unit kerja telah mengimplementasikan SKJ pada seluruh jabatan sesuai kebutuhan unit kerja                    </t>
  </si>
  <si>
    <t xml:space="preserve">Pemberian TKD sudah sesuai dengan Standar Kompetensi Jabatan Pemkot Balikpapan mengacu pada :
- Permendagri Nomor 061-5449 Tahun 2019
- Peraturan Wali Kota Balikpapan Nomor 4 Tahun 2020
- SKJ Pimpinan Tinggi 2021                 </t>
  </si>
  <si>
    <r>
      <rPr>
        <rFont val="Calibri"/>
        <color rgb="FF000000"/>
        <sz val="11.0"/>
        <u/>
      </rPr>
      <t>https://drive.google.com/file/d/1ZshhqsIJtK85WOB8GylZFOou62pLtWtO/view?usp=sharing</t>
    </r>
    <r>
      <rPr>
        <rFont val="Calibri"/>
        <color theme="1"/>
        <sz val="11.0"/>
      </rPr>
      <t xml:space="preserve"> </t>
    </r>
    <r>
      <rPr>
        <rFont val="Calibri"/>
        <color rgb="FF1155CC"/>
        <sz val="11.0"/>
        <u/>
      </rPr>
      <t>https://drive.google.com/file/d/1GBqMZN99wYXHgj0dTMOLcu4sBp7cMAgH/view?usp=sharing</t>
    </r>
    <r>
      <rPr>
        <rFont val="Calibri"/>
        <color theme="1"/>
        <sz val="11.0"/>
      </rPr>
      <t xml:space="preserve"> </t>
    </r>
    <r>
      <rPr>
        <rFont val="Calibri"/>
        <color rgb="FF1155CC"/>
        <sz val="11.0"/>
        <u/>
      </rPr>
      <t>https://drive.google.com/file/d/1JyW9zs33xG1mNXp5pc5UrbwzAWEOpzIp/view?usp=sharing</t>
    </r>
  </si>
  <si>
    <t>SKP 2021</t>
  </si>
  <si>
    <t>https://drive.google.com/drive/folders/1suQpXilMD-lo5TviROKn4NjhNfTcwU13?usp=sharing</t>
  </si>
  <si>
    <t xml:space="preserve">Pegawai dapat mengakses sistem informasi kepegawaian                                                                      </t>
  </si>
  <si>
    <t>Simpeg Kepegawaian</t>
  </si>
  <si>
    <t>https://drive.google.com/file/d/1-BstYIebu8n5MRgD5tG6qjmCpxbV05gu/view?usp=sharing</t>
  </si>
  <si>
    <t>- SK Tim Penyusunan Renstra DKK 2021-2026
- Forum OPD Ranwal Renstra</t>
  </si>
  <si>
    <r>
      <rPr>
        <rFont val="Calibri"/>
        <color rgb="FF1155CC"/>
        <sz val="11.0"/>
        <u/>
      </rPr>
      <t>https://drive.google.com/file/d/1-DhCCXHYPfvvZTO5ZrVeqxoOW1_5eEs-/view?usp=sharing</t>
    </r>
    <r>
      <rPr>
        <rFont val="Calibri"/>
        <color rgb="FF000000"/>
        <sz val="11.0"/>
        <u/>
      </rPr>
      <t xml:space="preserve"> </t>
    </r>
    <r>
      <rPr>
        <rFont val="Calibri"/>
        <color rgb="FF1155CC"/>
        <sz val="11.0"/>
        <u/>
      </rPr>
      <t>https://drive.google.com/file/d/17HKjrpY8TKUUWUbYOmzmG4ifr1RVqujV/view?usp=sharing</t>
    </r>
  </si>
  <si>
    <t>PK</t>
  </si>
  <si>
    <t>https://drive.google.com/drive/folders/16KZNol4_ynqDPCrm_T3y0JCeAl3_JTTd?usp=sharing</t>
  </si>
  <si>
    <r>
      <rPr>
        <rFont val="Calibri"/>
        <color rgb="FF000000"/>
        <sz val="11.0"/>
      </rPr>
      <t>- Laporan evaluasi renja</t>
    </r>
    <r>
      <rPr>
        <rFont val="Calibri"/>
        <color rgb="FFFF0000"/>
        <sz val="11.0"/>
      </rPr>
      <t xml:space="preserve"> </t>
    </r>
  </si>
  <si>
    <t>https://drive.google.com/drive/folders/1c7wcQnFcLcMMqqz8evv3pAMmq6GgKQhY?usp=sharing</t>
  </si>
  <si>
    <t xml:space="preserve">Pimpinan unit kerja memahami kinerja serta strategi pencapaiannya dalam jangka menengah  , tertuang dalam Renstra,Renja                         </t>
  </si>
  <si>
    <t>- Renja 2021                                                                             
- Renja 2022
- Renstra 2016-2021
- Renstra 2021-2026</t>
  </si>
  <si>
    <r>
      <rPr>
        <rFont val="Calibri"/>
        <color rgb="FF000000"/>
        <sz val="11.0"/>
        <u/>
      </rPr>
      <t>https://drive.google.com/drive/folders/1ObHsXZ0ARSz0FUGUiYUwmRJGQB3vovG0?usp=sharing</t>
    </r>
    <r>
      <rPr>
        <rFont val="Calibri"/>
        <color theme="1"/>
        <sz val="11.0"/>
      </rPr>
      <t xml:space="preserve"> </t>
    </r>
    <r>
      <rPr>
        <rFont val="Calibri"/>
        <color rgb="FF1155CC"/>
        <sz val="11.0"/>
        <u/>
      </rPr>
      <t>https://drive.google.com/drive/folders/1ObHsXZ0ARSz0FUGUiYUwmRJGQB3vovG0?usp=sharing</t>
    </r>
  </si>
  <si>
    <t xml:space="preserve">Pimpinan unit kerja memahami kinerja yang harus dicapai setiap tahun        </t>
  </si>
  <si>
    <t xml:space="preserve">PK Kepala OPD 2021 dan 2022                                                                                                                                                                                 </t>
  </si>
  <si>
    <t xml:space="preserve">Pimpinan unit kerja menindaklanjuti hasil pemantauan rencana aksi secara berkala       Renaksi 2021                                                </t>
  </si>
  <si>
    <t>- Rencana Aksi 2021
- Laporan Monev  RenjaTw I-4 2021 dan TW I 2022</t>
  </si>
  <si>
    <r>
      <rPr>
        <rFont val="Calibri"/>
        <color rgb="FF000000"/>
        <sz val="11.0"/>
        <u/>
      </rPr>
      <t>https://drive.google.com/drive/folders/1oUR378dRL4CHLmtnAFLutH7rcLkjflJf?usp=sharing</t>
    </r>
    <r>
      <rPr>
        <rFont val="Calibri"/>
        <color theme="1"/>
        <sz val="11.0"/>
      </rPr>
      <t xml:space="preserve"> </t>
    </r>
    <r>
      <rPr>
        <rFont val="Calibri"/>
        <color rgb="FF1155CC"/>
        <sz val="11.0"/>
        <u/>
      </rPr>
      <t>https://drive.google.com/file/d/1U8c8IzRdhfR26HV0fWzmeHFKPnz-q-uT/view?usp=sharing</t>
    </r>
  </si>
  <si>
    <t xml:space="preserve">Terdapat upaya peningkatan kapasitas sebagian besar  SDM yang menangani akuntabilitas kinerja                                                  </t>
  </si>
  <si>
    <t>- Sosialisasi Pengisian Esakip (undangan, daftar hadir)</t>
  </si>
  <si>
    <t>https://drive.google.com/drive/folders/1dvvQM917eMulPoHvCwYsLpnjEqJeqBmZ?usp=sharing</t>
  </si>
  <si>
    <t>- Laporan Evaluasi Renja Tahun 2021
- Laporan Evaluasi Renja TW 1 Tahun 2022</t>
  </si>
  <si>
    <t>https://drive.google.com/drive/folders/1ExzaLqOj4baJUayqsO9xa8sZz4j9eE9X?usp=sharing</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</si>
  <si>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</si>
  <si>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</si>
  <si>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 xml:space="preserve">Telah dilakukan sosialisasi Public Campaign  </t>
  </si>
  <si>
    <t xml:space="preserve">Dokumentasi sosialisasi Public Campaign  </t>
  </si>
  <si>
    <t>https://drive.google.com/drive/folders/1pB53ngCtsL8ve6ETQvjYk1PIn_Lt-idK?usp=sharing</t>
  </si>
  <si>
    <t>UPG Melaporkan secara berkala, baru terbentuk 2022</t>
  </si>
  <si>
    <t>SK Pengendalian Gratifikasi</t>
  </si>
  <si>
    <t>https://drive.google.com/file/d/1Tx3HcaLozUPsVTdaDj8s--KZ_6MAqE7F/view?usp=sharing</t>
  </si>
  <si>
    <t xml:space="preserve">Terdapat evaluasi atas kebijakan penanganan gratifikasi </t>
  </si>
  <si>
    <t>- Pedoman Pengendalian Gratifikasi
- Monev Gratifikasi</t>
  </si>
  <si>
    <r>
      <rPr>
        <rFont val="Calibri"/>
        <color rgb="FF000000"/>
        <sz val="11.0"/>
        <u/>
      </rPr>
      <t>https://drive.google.com/file/d/1UCTVBz0ESX9AiSa2RqTC1nApnj0gqrkI/view?usp=sharing</t>
    </r>
    <r>
      <rPr>
        <rFont val="Calibri"/>
        <color theme="1"/>
        <sz val="11.0"/>
      </rPr>
      <t xml:space="preserve"> </t>
    </r>
    <r>
      <rPr>
        <rFont val="Calibri"/>
        <color rgb="FF1155CC"/>
        <sz val="11.0"/>
        <u/>
      </rPr>
      <t>https://drive.google.com/file/d/1E_H67xWLLSyeK_wlocWx-MblBNKFbtTP/view?usp=sharing</t>
    </r>
    <r>
      <rPr>
        <rFont val="Calibri"/>
        <color theme="1"/>
        <sz val="11.0"/>
      </rPr>
      <t xml:space="preserve"> </t>
    </r>
    <r>
      <rPr>
        <rFont val="Calibri"/>
        <color rgb="FF1155CC"/>
        <sz val="11.0"/>
        <u/>
      </rPr>
      <t>https://drive.google.com/file/d/1dGNYGUcBwfplZBIyPvAxQrIMdoEUsjh9/view?usp=sharing</t>
    </r>
  </si>
  <si>
    <t xml:space="preserve">Terdapat laporan tindak lanjut </t>
  </si>
  <si>
    <t>Monev dan TL Gratifikasi</t>
  </si>
  <si>
    <t>https://drive.google.com/file/d/1dGNYGUcBwfplZBIyPvAxQrIMdoEUsjh9/view?usp=sharing</t>
  </si>
  <si>
    <t>Telah mengindentifikasi seluruh lingkungan pengendalian</t>
  </si>
  <si>
    <t xml:space="preserve">- SK Tim SPIP
- Rencana Tindak Pengendalian (RTP) SPIP </t>
  </si>
  <si>
    <r>
      <rPr>
        <rFont val="Calibri"/>
        <color rgb="FF000000"/>
        <sz val="11.0"/>
        <u/>
      </rPr>
      <t>https://drive.google.com/file/d/1Yd8uWZSlpOmM0YeB_nw0nb06FtDp8nb1/view?usp=sharing</t>
    </r>
    <r>
      <rPr>
        <rFont val="Calibri"/>
        <color theme="1"/>
        <sz val="11.0"/>
      </rPr>
      <t xml:space="preserve"> </t>
    </r>
    <r>
      <rPr>
        <rFont val="Calibri"/>
        <color rgb="FF1155CC"/>
        <sz val="11.0"/>
        <u/>
      </rPr>
      <t>https://drive.google.com/file/d/17Haz6jvrQa_3E2YJdiu8WY3lvk1URg9B/view?usp=sharing</t>
    </r>
  </si>
  <si>
    <t>Unit kerja telah menilai seluruh Resiko</t>
  </si>
  <si>
    <t>- Register Resiko dan RTP 2021</t>
  </si>
  <si>
    <t>https://drive.google.com/file/d/17Haz6jvrQa_3E2YJdiu8WY3lvk1URg9B/view?usp=sharing</t>
  </si>
  <si>
    <t>Register Resiko dan RTP 2021</t>
  </si>
  <si>
    <t>Sosialisasi SPIP</t>
  </si>
  <si>
    <t>https://drive.google.com/drive/folders/1DUHiidTAHqHzZ9Y76tnl15qVpW1_LPUO?usp=sharing</t>
  </si>
  <si>
    <t>Laporan Monitoring SPIP dari BPKP</t>
  </si>
  <si>
    <t>https://drive.google.com/file/d/1BiOJ0fPnL7763wvjTwBHcYdWXw5krdxy/view?usp=sharing</t>
  </si>
  <si>
    <t>https://docs.google.com/spreadsheets/d/1sdMxWYQZLGG3WaNekK7EbHKHqu5tsb2r/edit?usp=sharing&amp;ouid=112325090841423637152&amp;rtpof=true&amp;sd=true</t>
  </si>
  <si>
    <t xml:space="preserve">Penanganan pengaduan masyarakat dimonitoring dan evaluasi secara berkala </t>
  </si>
  <si>
    <t>terdapat laporan hasil evaluasi atas tindak lanjut penanganan pengaduan masyarak</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</si>
  <si>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</si>
  <si>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</si>
  <si>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https://drive.google.com/drive/folders/1VacyJmam5vH-dduUKFpTYZuU-sIsfBZ5?usp=sharing</t>
  </si>
  <si>
    <t>Pedoman Benturan Kepentingan</t>
  </si>
  <si>
    <t>https://drive.google.com/file/d/1nZj5ETA5NUaSu0C317F4MknM_kyT_PbR/view?usp=sharing</t>
  </si>
  <si>
    <t>https://drive.google.com/file/d/12GuEem3ARvuKYQ3IVMuRiFnYi2uxHczA/view?usp=sharing</t>
  </si>
  <si>
    <t>Pakta integritas</t>
  </si>
  <si>
    <t>https://drive.google.com/file/d/1aZMcTJhEvR42ITccj9_wj_QtaQxp7Nl3/view?usp=sharing</t>
  </si>
  <si>
    <t>Pembangunan zona integritas dilakukan tidak secara intensif (Puskesmas Mekar Sari, Baru Tengah dan Sepinggan)</t>
  </si>
  <si>
    <t>Zona Integritas</t>
  </si>
  <si>
    <t>https://drive.google.com/drive/folders/1JUNIkBK_OPeVCP7A8Jz3QChi0B0CVFMr?usp=sharing</t>
  </si>
  <si>
    <t>Pembangunan zona integritas telah dimonitor dan evaluasi tidak secara berkala</t>
  </si>
  <si>
    <t>SK SPM</t>
  </si>
  <si>
    <t>https://drive.google.com/file/d/1Dh41Ibq3Wsrx-jClcPXBiC7u4D4MZJkD/view?usp=sharing</t>
  </si>
  <si>
    <t>Screenshot SPM di Web DKK</t>
  </si>
  <si>
    <t>https://drive.google.com/file/d/1MjmjMwRJUze3OgE64FpGDHONkaZMumIm/view?usp=sharing</t>
  </si>
  <si>
    <t>Telah dilakukan pelatihan/sosialisasi pelayanan prima</t>
  </si>
  <si>
    <t>Bimtek Pelayanan Prima</t>
  </si>
  <si>
    <t>https://drive.google.com/file/d/16BUrLHE1RQs0j-U9lOrjC4VwezQcEMa1/view?usp=sharing</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</si>
  <si>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</si>
  <si>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r>
      <rPr>
        <rFont val="Calibri"/>
        <color theme="1"/>
        <sz val="11.0"/>
      </rPr>
      <t>- Screenshot Web DKK</t>
    </r>
    <r>
      <rPr>
        <rFont val="Calibri"/>
        <color theme="1"/>
        <sz val="11.0"/>
      </rPr>
      <t xml:space="preserve">
- Screenshot IG DKK</t>
    </r>
  </si>
  <si>
    <r>
      <rPr>
        <rFont val="Calibri"/>
        <color rgb="FF000000"/>
        <sz val="11.0"/>
        <u/>
      </rPr>
      <t>https://drive.google.com/file/d/13rBgtAWGi_EXerzPLzvJFfNJitSgWckw/view?usp=sharing</t>
    </r>
    <r>
      <rPr>
        <rFont val="Calibri"/>
        <color rgb="FF000000"/>
        <sz val="11.0"/>
        <u/>
      </rPr>
      <t xml:space="preserve"> </t>
    </r>
    <r>
      <rPr>
        <rFont val="Calibri"/>
        <color rgb="FF1155CC"/>
        <sz val="11.0"/>
        <u/>
      </rPr>
      <t>https://drive.google.com/file/d/1fiP0lO9eQjFCmvqTbkLnklWMGingVfSa/view?usp=sharing</t>
    </r>
  </si>
  <si>
    <t>Telah terdapat kebijakan pemberian penghargaan dan sanksi yang minimal memenuhi unsur penilaian: disiplin, kinerja, dan hasil penilaian pengguna layanan, dan telah diterapkan ke seluruh petugas/pelaksana layanan.</t>
  </si>
  <si>
    <t>SK Nakes Teladan 
SK Reward</t>
  </si>
  <si>
    <r>
      <rPr>
        <rFont val="Calibri"/>
        <color rgb="FF000000"/>
        <sz val="11.0"/>
        <u/>
      </rPr>
      <t>https://drive.google.com/file/d/1JGu_O3NLNglB2ldDR0VzEz0Gobgadg-s/view?usp=sharing</t>
    </r>
    <r>
      <rPr>
        <rFont val="Calibri"/>
        <color theme="1"/>
        <sz val="11.0"/>
      </rPr>
      <t xml:space="preserve"> </t>
    </r>
    <r>
      <rPr>
        <rFont val="Calibri"/>
        <color rgb="FF1155CC"/>
        <sz val="11.0"/>
        <u/>
      </rPr>
      <t>https://drive.google.com/file/d/1zt20FVAsYCfKKjgijbVXI0jy558mX4_B/view?usp=sharing</t>
    </r>
  </si>
  <si>
    <t>Tidak ada pemberian kompensasi bila layanan tidak sesuai standar</t>
  </si>
  <si>
    <t>Dokumentasi Pelayanan Terpadu</t>
  </si>
  <si>
    <t>https://drive.google.com/file/d/1_O3jl7CiNlW19gP9Ev1ATP0WcW7-NnVL/view?usp=sharing</t>
  </si>
  <si>
    <t>Inovasi pelayanan telah mendapatkan pengakuan secara nasional dan telah direplikasi oleh instansi lain</t>
  </si>
  <si>
    <t>Inovasi GEMPITA</t>
  </si>
  <si>
    <t>https://drive.google.com/file/d/12qYNe6IVm_FRfpVouSWEupf2QLX20lLr/view?usp=sharing</t>
  </si>
  <si>
    <t>- screenshot aplikasi SP4N-LAPOR
- SK SP4N-LAPOR</t>
  </si>
  <si>
    <r>
      <rPr>
        <rFont val="Calibri"/>
        <color rgb="FF000000"/>
        <sz val="11.0"/>
        <u/>
      </rPr>
      <t>https://drive.google.com/file/d/1rj0hpsL9lVdYkIK_pvIYdsaBXmgiJ-Nu/view?usp=sharing</t>
    </r>
    <r>
      <rPr>
        <rFont val="Calibri"/>
        <color theme="1"/>
        <sz val="11.0"/>
      </rPr>
      <t xml:space="preserve"> </t>
    </r>
    <r>
      <rPr>
        <rFont val="Calibri"/>
        <color rgb="FF1155CC"/>
        <sz val="11.0"/>
        <u/>
      </rPr>
      <t>https://drive.google.com/file/d/1ebzKatrbIOfAhN7mw0ntH-2Ciy0v-U70/view?usp=sharing</t>
    </r>
  </si>
  <si>
    <t xml:space="preserve">Terdapat SK pengelola SP4N-LAPOR! di level instansi </t>
  </si>
  <si>
    <t xml:space="preserve">SK pengelola SP4N-LAPOR! di level instansi </t>
  </si>
  <si>
    <t>https://drive.google.com/drive/folders/1K0P9WBvaT38nIpWoaCCErBU5TR9pd7CD?usp=sharing</t>
  </si>
  <si>
    <t>Rekap SP4N-LAPOR!</t>
  </si>
  <si>
    <t>https://docs.google.com/spreadsheets/d/1IutDwc1eWeI_4Po8mzFcXPtKW6c0Kj-3/edit?usp=sharing&amp;ouid=112325090841423637152&amp;rtpof=true&amp;sd=true</t>
  </si>
  <si>
    <t>https://docs.google.com/spreadsheets/d/1IutDwc1eWeI_4Po8mzFcXPtKW6c0Kj-3/edit?usp=sharing&amp;ouid=117689552366839006437&amp;rtpof=true&amp;sd=true</t>
  </si>
  <si>
    <t>Survei kepuasan masyarakat terhadap pelayanan dilakukan minimal 3 kali dalam setahun</t>
  </si>
  <si>
    <t>Survei Kepuasan Masyarakat</t>
  </si>
  <si>
    <t>https://drive.google.com/file/d/1ZUY_-KvlXGuA8EbY41zpDUbogXguPMxK/view?usp=sharing</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</si>
  <si>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</si>
  <si>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Hasil survei kepuasan masyarakat</t>
  </si>
  <si>
    <t>https://docs.google.com/document/d/1U3EPzwj9ZLVXMtpky-XI3ghMzy6mIjqN/edit?usp=sharing&amp;ouid=117689552366839006437&amp;rtpof=true&amp;sd=true</t>
  </si>
  <si>
    <t>Aplikasi SIMPUS</t>
  </si>
  <si>
    <t>https://drive.google.com/file/d/1oLCxw8UC8Lv97nYJPqkAAcNu9G4yTeMe/view?usp=sharing</t>
  </si>
  <si>
    <t>Perbaikan dilakukan secara terus menerus</t>
  </si>
  <si>
    <t>Pemeliharaan SIMPUS</t>
  </si>
  <si>
    <t>https://drive.google.com/file/d/1nbzMxTWX-SexFDGKbq3op7VntxwvkrSL/view?usp=sharing</t>
  </si>
  <si>
    <t>SK Agen Perubahan, Inovasi</t>
  </si>
  <si>
    <r>
      <rPr>
        <rFont val="Calibri"/>
        <color rgb="FF000000"/>
        <sz val="11.0"/>
        <u/>
      </rPr>
      <t>https://drive.google.com/drive/folders/1D_SCrsr-tSMyGSai8v0ZyzzpuRqhuR5F?usp=sharing</t>
    </r>
    <r>
      <rPr>
        <rFont val="Calibri"/>
        <color theme="1"/>
        <sz val="11.0"/>
      </rPr>
      <t xml:space="preserve"> </t>
    </r>
    <r>
      <rPr>
        <rFont val="Calibri"/>
        <color rgb="FF1155CC"/>
        <sz val="11.0"/>
        <u/>
      </rPr>
      <t>https://drive.google.com/drive/folders/1jGnYlrbSFdt7OCt5BKamD-CFRRmQbZ7E?usp=sharing</t>
    </r>
  </si>
  <si>
    <r>
      <rPr>
        <rFont val="Calibri"/>
        <color rgb="FF000000"/>
        <sz val="11.0"/>
        <u/>
      </rPr>
      <t>https://drive.google.com/drive/folders/1D_SCrsr-tSMyGSai8v0ZyzzpuRqhuR5F?usp=sharing</t>
    </r>
    <r>
      <rPr>
        <rFont val="Calibri"/>
        <color theme="1"/>
        <sz val="11.0"/>
      </rPr>
      <t xml:space="preserve"> </t>
    </r>
    <r>
      <rPr>
        <rFont val="Calibri"/>
        <color rgb="FF1155CC"/>
        <sz val="11.0"/>
        <u/>
      </rPr>
      <t>https://drive.google.com/drive/folders/1jGnYlrbSFdt7OCt5BKamD-CFRRmQbZ7E?usp=sharing</t>
    </r>
  </si>
  <si>
    <t>Renja DKK, Renstra DKK, Evaluasi Renja</t>
  </si>
  <si>
    <r>
      <rPr>
        <rFont val="Calibri"/>
        <color rgb="FF000000"/>
        <sz val="11.0"/>
        <u/>
      </rPr>
      <t>https://drive.google.com/drive/folders/1MThVK6BvyvndOTryAA7Dle9i1oTi9Lyc?usp=sharing</t>
    </r>
    <r>
      <rPr>
        <rFont val="Calibri"/>
        <color theme="1"/>
        <sz val="11.0"/>
      </rPr>
      <t xml:space="preserve"> </t>
    </r>
    <r>
      <rPr>
        <rFont val="Calibri"/>
        <color rgb="FF1155CC"/>
        <sz val="11.0"/>
        <u/>
      </rPr>
      <t>https://drive.google.com/drive/folders/1ZXBZq6C7r5BkfNvOmY1g1kV80k_I5esD?usp=sharing</t>
    </r>
    <r>
      <rPr>
        <rFont val="Calibri"/>
        <color theme="1"/>
        <sz val="11.0"/>
      </rPr>
      <t xml:space="preserve"> </t>
    </r>
    <r>
      <rPr>
        <rFont val="Calibri"/>
        <color rgb="FF1155CC"/>
        <sz val="11.0"/>
        <u/>
      </rPr>
      <t>https://drive.google.com/drive/folders/13qWtJQL1GPIyt5TscoaE1zh0Drl-WBPt?usp=sharing</t>
    </r>
  </si>
  <si>
    <t xml:space="preserve">Budaya kerja dan nilai-nilai organisasi telah dinternalisasi ke seluruh anggota organisasi, dan penerapannya dituangkan dalam standar operasional pelaksanaan kegiatan/tugas </t>
  </si>
  <si>
    <t>Dokumentasi Budaya Kerja</t>
  </si>
  <si>
    <t>https://drive.google.com/file/d/1TlOrp8bVozAPm6qg4TJWio7y8Xksqd7n/view?usp=sharing</t>
  </si>
  <si>
    <t>SK Manual Rujukan</t>
  </si>
  <si>
    <t>https://drive.google.com/file/d/1O02_tDuEQHcjM6jRITCGSJ7nAEzKL5GQ/view?usp=sharing</t>
  </si>
  <si>
    <t>Sudah ada usulan perubahan organisasi sesuai dengan proses bisnis,  dengan mempertimbangkan kinerja utama yang dihasilkan</t>
  </si>
  <si>
    <t>https://drive.google.com/file/d/1yg6oUXtjL1KjoexVoCJpHgQrtl5fZJNi/view?usp=sharing</t>
  </si>
  <si>
    <t>https://drive.google.com/file/d/1zd8C5fO9PLrIpJl_PeYR7N0C46wqjvUh/view?usp=sharing</t>
  </si>
  <si>
    <t>Screenshoot Aplikasi SIMPUS</t>
  </si>
  <si>
    <t>https://drive.google.com/file/d/1cFKikBiFP-XT2T0GYrfzIKb-WkpW7s3B/view?usp=sharing</t>
  </si>
  <si>
    <t>Kemajuan Tekhnologi memberikan manfaat dalam memberikan layanan masyarakat</t>
  </si>
  <si>
    <t>Screenshoot Aplikasi SIMO</t>
  </si>
  <si>
    <t>https://drive.google.com/file/d/12-HUc38qVXdnUF55_QAijPe4x40BuFqP/view?usp=sharing</t>
  </si>
  <si>
    <t>telah terpenuhi dan penerapan atau penggunaan dari manfaat/dampak dari transformasi digital pada bidang administrasi pemerintahan bagi unit kerja</t>
  </si>
  <si>
    <t>Pembayaran retribusi dengan aplikasi pembayaran Non Tunai</t>
  </si>
  <si>
    <t>https://drive.google.com/file/d/1D2uqtdUYbWEXu4OGOr7DAN53hSI-9txh/view?usp=sharing</t>
  </si>
  <si>
    <t>telah terpenuhi dan penerapan atau penggunaan dari manfaat/dampak dari transformasi digital pada bidang pelayanan publik bagi unit kerja telah dilakukan validasi dan evaluasi serta ditindaklanjuti secara berkelanjutan</t>
  </si>
  <si>
    <t>https://drive.google.com/drive/folders/1jroDc_hNMmXUjO7aAxzEj1by40GRfp15?usp=sharing</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</si>
  <si>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</si>
  <si>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</si>
  <si>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</si>
  <si>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 xml:space="preserve">Hasil assessment belum seluruhnya dijadikan mutasi internal dan pengembangan kompetensi pegawai
</t>
  </si>
  <si>
    <t>https://drive.google.com/drive/folders/1QLtlw_oBbRC_RK_G5AQDWnIz6O3zI8XF?usp=sharing</t>
  </si>
  <si>
    <t>DPA</t>
  </si>
  <si>
    <t>https://drive.google.com/drive/folders/1inT8-LbtCwaVNM7NJgalpfMXR6GZYWFR?usp=sharing</t>
  </si>
  <si>
    <t>LKJiP</t>
  </si>
  <si>
    <t>https://drive.google.com/file/d/1UK2C_jmE9-Nt7BF3hWy4DnSy-5W1JKZb/view?usp=sharing</t>
  </si>
  <si>
    <t>Tidak ada Refocussing</t>
  </si>
  <si>
    <t xml:space="preserve">Aplikasi belum terintegrasi namun sudah dimanfaatkan untuk monitoring kinerja
</t>
  </si>
  <si>
    <t>Screenshot Aplikasi Siperangko</t>
  </si>
  <si>
    <t>https://drive.google.com/file/d/1LU0lyd_zaMqMTaB-giVv8gEhOcb9ayX4/view?usp=sharing</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</si>
  <si>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</si>
  <si>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</si>
  <si>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</si>
  <si>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Seluruh capaian kinerja (Perjanjian Kinerja) merupakan unsur dalam pemberian reward and punishment;</t>
  </si>
  <si>
    <t>- Perwali Nomor 04 Tahun 2020 
- SK Reward
- SK Punishment</t>
  </si>
  <si>
    <r>
      <rPr>
        <rFont val="Calibri"/>
        <color theme="1"/>
        <sz val="11.0"/>
      </rPr>
      <t xml:space="preserve">https://drive.google.com/file/d/1w5LEEwy3EbqHWzR3kISe6Bb-6CbgtXus/view?usp=sharing </t>
    </r>
    <r>
      <rPr>
        <rFont val="Calibri"/>
        <color rgb="FF1155CC"/>
        <sz val="11.0"/>
        <u/>
      </rPr>
      <t>https://drive.google.com/file/d/1N4wJ8Yfu92pqi72CFAvNmjCAWm6O4cnG/view?usp=sharing</t>
    </r>
    <r>
      <rPr>
        <rFont val="Calibri"/>
        <color theme="1"/>
        <sz val="11.0"/>
      </rPr>
      <t xml:space="preserve"> </t>
    </r>
    <r>
      <rPr>
        <rFont val="Calibri"/>
        <color rgb="FF1155CC"/>
        <sz val="11.0"/>
        <u/>
      </rPr>
      <t>https://drive.google.com/drive/folders/1RAO-ntIMaTLwf1BTDQOtoI3AbIirYGQ6?usp=sharing</t>
    </r>
  </si>
  <si>
    <t>Peta strategis (Kerangka Logis) ada dan mengacu pada kinerja utama organisasi  dan digunakan dalam penjabaran kinerja seluruh pegawai;</t>
  </si>
  <si>
    <t>Cascading</t>
  </si>
  <si>
    <t>https://drive.google.com/file/d/1DRFc55BKc1EJ7y6BOwvddI3h25DTKabH/view?usp=sharing</t>
  </si>
  <si>
    <t>Jumlah yang harus melaporkan sebanyak 77 orang dan yang telah melaporkan sebanyak 77 orang</t>
  </si>
  <si>
    <t>Jumlah pegawai yang mengisi LHKPN</t>
  </si>
  <si>
    <t>https://drive.google.com/file/d/1MEX02wEJ_TZLyonDMWjEcVZ3LrRScQLI/view?usp=sharing</t>
  </si>
  <si>
    <t>Jumlah yang harus melaporkan sebanyak 478 orang dan yang telah melaporkan sebanyak 227 orang</t>
  </si>
  <si>
    <t>https://drive.google.com/file/d/1DSuzBobtKNMJb1Npj7Z-b1Pdiy9EudKw/view?usp=sharing</t>
  </si>
  <si>
    <t>Penaganan Penganduan Masyarakat</t>
  </si>
  <si>
    <t>Rekapan Pengaduan Masyarakat, Rekap SP4N LAPOR</t>
  </si>
  <si>
    <t>https://docs.google.com/spreadsheets/d/1bUjJABAw5GLx9GROut4NIuFTPvlWI5dl/edit?usp=sharing&amp;ouid=112325090841423637152&amp;rtpof=true&amp;sd=true</t>
  </si>
  <si>
    <t>Aplikasi FKPK, Pembayaran Non Tunai</t>
  </si>
  <si>
    <t>https://drive.google.com/drive/folders/1VNL_CXTZ9ElsF1ob2apb_FEQli0nnZaY?usp=sharing</t>
  </si>
  <si>
    <t>Semua Perijinan sudah melalui DPMPT, tetapi Dinas Kesehatan tetap memberikan rekomendasi perijinan</t>
  </si>
  <si>
    <t>Pengaduan pelayanan  dan konsultasi telah direspon dengan cepat melalui berbagai kanal/media</t>
  </si>
  <si>
    <t xml:space="preserve">Screenshoot Media Sosial DKK </t>
  </si>
  <si>
    <t>https://drive.google.com/drive/folders/1VKgBl7GJbxa8R0UGkW6neYmIvcWhFEi8?usp=sharing</t>
  </si>
  <si>
    <t>Tim Reformasi Birokrasi Dinas Perhubungan Kota Balikpapan telah dibentuk berdasarkan SK Kepala Dinas Perhubungan Kota Balikpapan No. 188.4 /24/DISHUB tentang Tim Reformasi Birokrasi Dinas Perhubungan Kota Balikpapan.</t>
  </si>
  <si>
    <t>SK Tim Reformasi Birokrasi Dinas Perhubungan Kota Balikpapan terlampir.</t>
  </si>
  <si>
    <t>https://drive.google.com/drive/folders/18ZDpkZQlAen96Y1TsHWCCrZ6N5gFCyNN?usp=sharing</t>
  </si>
  <si>
    <t>Sebagian besar tugas telah dilaksanakan oleh Tm Reformasi Birokrasi/Penanggung Jawab Reformasi Birokrasi unit kerja sesuai dengan rencana kerja sesuai dengan SK Kepala Dinas Perhubungan Kota Balikpapan No. 188.4/24/DISHUB tentang Tim Reformasi Birokrasi Dinas Perhubungan Kota Balikpapan.</t>
  </si>
  <si>
    <t>- SK Tim Reformasi Birokrasi Dinas Perhubungan Kota Balikpapan                                                                                         - Dokumen Rencana Kerja Pelaksanaan RB Dinas Perhubungan Kota Balikpapan                                                                                                                                   - Dokumentasi rapat-rapat RB (undangan, notulen, daftar hadir, dan foto kegiatan)</t>
  </si>
  <si>
    <t>Sebagian besar rencana kerja telah dimonitoring dan di evaluasi dan hasil evaluasi telah ditindaklanjuti</t>
  </si>
  <si>
    <t>Laporan hasil monitoring dan evaluasi</t>
  </si>
  <si>
    <t>Penyusunan dokumen rencana kerja reformasi birokrasi</t>
  </si>
  <si>
    <t>Dokumen Rencana Kerja Pelaksanaan Reformasi Birokrasi</t>
  </si>
  <si>
    <t>https://drive.google.com/drive/folders/18Xhqy4mXYhDNmmFxgYurWPDPnETS_UX_</t>
  </si>
  <si>
    <t>Sebagian besar anggota organisasi telah mendapatkan sosialisasi dan internalisasi rencana kerja reformasi birokrasi. Hal ini disampaikan dalam rapat-rapat pembahasan Reformasi Birokrasi.</t>
  </si>
  <si>
    <t>- Undangan Rapat RB                                                          - Notulen Rapat RB                                                      - Daftar Hadir RB                                                                    - Dokumentasi Kegiatan RB</t>
  </si>
  <si>
    <r>
      <rPr>
        <rFont val="Calibri"/>
        <color rgb="FF000000"/>
        <sz val="11.0"/>
      </rPr>
      <t xml:space="preserve">- Dokumen Rencana Kerja Pelaksanaan RB OPD                                                                       - SK Road Map RB Kota Balikpapan Nomor 188.45-205/2019 Tentang </t>
    </r>
    <r>
      <rPr>
        <rFont val="Calibri"/>
        <i/>
        <color rgb="FF000000"/>
        <sz val="11.0"/>
      </rPr>
      <t xml:space="preserve">Road Map </t>
    </r>
    <r>
      <rPr>
        <rFont val="Calibri"/>
        <color rgb="FF000000"/>
        <sz val="11.0"/>
      </rPr>
      <t>Reformasi Birokrasi Pemerintah Kota Balikpapan Tahun 2016 - 2021</t>
    </r>
  </si>
  <si>
    <t>Telah ditunjuk Sekretaris Dinas Perhubungan Kota Balikpapan sebagai asesor PMPRB dan yang bersangkutan terlibat sepenuhnya sejak tahap awal hingga akhir proses PMPRB.</t>
  </si>
  <si>
    <t>- SK Tim Reformasi Birokrasi Dinas Perhubungan Kota Balikpapan                                                                           -  Dokumentasi Pelatihan Penguatan Asesor PMPRB (undangan, daftar hadir, notulen serta dokumentasi kegiatan) terlampir.</t>
  </si>
  <si>
    <t>https://drive.google.com/drive/folders/18TWAFX6E6TSTPJ1Ta2987tTvwD1TPINa</t>
  </si>
  <si>
    <t>Konsensus para assesor di lingkungan Dinas Perhubungan terhadap hasil PMPRB Dinas Perhubungan Kota Balikpapan dinyatakan dalam Berita Acara Hasil Penilaian Mandiri Pelaksanaan Reformasi Birokrasi Dinas Perhubungan Kota Balikpapan Tahun 2022 No. 550/001/Dishub tanggal 10 Juni 2022.</t>
  </si>
  <si>
    <t>- Berita Acara Hasil PMPRB Dinas Perhubungan Kota Balikpapan Tahun 2022</t>
  </si>
  <si>
    <r>
      <rPr>
        <rFont val="Calibri"/>
        <color rgb="FF1155CC"/>
        <sz val="11.0"/>
        <u/>
      </rPr>
      <t>https://drive.google.com/file/d/175dpOa8DYg6syZX3JwDTuBDhq2oiXdlu/view?usp=sharing</t>
    </r>
    <r>
      <rPr>
        <rFont val="Calibri"/>
        <color rgb="FF000000"/>
        <sz val="11.0"/>
        <u/>
      </rPr>
      <t xml:space="preserve"> </t>
    </r>
  </si>
  <si>
    <t>Terdapat rencana aksi dan tindak lanjut yang telah dikomunikasikan dan dilaksanakan</t>
  </si>
  <si>
    <t>- Dokumen RTL tersedia</t>
  </si>
  <si>
    <t>https://drive.google.com/file/d/1VyWxMvuWbWYBTRjvcmv4GVOuS_cEdL9W/view?usp=sharing</t>
  </si>
  <si>
    <t>- Laporan SIPERANGKO Bulan Desember 2021                                                                                                            - Dokumen LKJiP 2021</t>
  </si>
  <si>
    <t>https://drive.google.com/drive/folders/18TWAFX6E6TSTPJ1Ta2987tTvwD1TPINa?usp=sharing</t>
  </si>
  <si>
    <t>Pimpinan unit kerja (Kepala Dinas) terlibat secara aktif dan berkelanjutan dalam seluruh pelaksanaan Reformasi Birokrasi.</t>
  </si>
  <si>
    <t>- Undangan Rapat RB                                                 - Notulen Rapat RB                                                     - Daftar Hadir Rapat RB                                                          - Dokumentasi Rapat RB                                                          - Screenshoot WA Group Tim PMPRB dan ZI Dishub Balikpapan</t>
  </si>
  <si>
    <t>https://drive.google.com/drive/folders/18RqQ6KY3H5ivr7xeJNl5Heo1h2GOvYlg</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</si>
  <si>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</si>
  <si>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</si>
  <si>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r>
      <rPr>
        <rFont val="Calibri"/>
        <color rgb="FF000000"/>
        <sz val="11.0"/>
      </rPr>
      <t xml:space="preserve">Telah ditetapkan </t>
    </r>
    <r>
      <rPr>
        <rFont val="Calibri"/>
        <i/>
        <color rgb="FF000000"/>
        <sz val="11.0"/>
      </rPr>
      <t xml:space="preserve">Agent of Change </t>
    </r>
    <r>
      <rPr>
        <rFont val="Calibri"/>
        <color rgb="FF000000"/>
        <sz val="11.0"/>
      </rPr>
      <t xml:space="preserve">dan </t>
    </r>
    <r>
      <rPr>
        <rFont val="Calibri"/>
        <i/>
        <color rgb="FF000000"/>
        <sz val="11.0"/>
      </rPr>
      <t xml:space="preserve">Role Model </t>
    </r>
    <r>
      <rPr>
        <rFont val="Calibri"/>
        <color rgb="FF000000"/>
        <sz val="11.0"/>
      </rPr>
      <t>yang dibentuk secara formal sesuai SK Agen Perubahan.</t>
    </r>
  </si>
  <si>
    <t>- SK Agen Perubahan                                                      - Data Agen Perubahan 2022</t>
  </si>
  <si>
    <t>Identifikasi perubahan SOP</t>
  </si>
  <si>
    <t>https://docs.google.com/document/d/12MOmEvhoeEXQHJ0ti539L3lTtn3bEv9f/edit?usp=sharing&amp;ouid=114780135864274264683&amp;rtpof=true&amp;sd=true</t>
  </si>
  <si>
    <t>SOP lama dan SOP baru</t>
  </si>
  <si>
    <t>https://drive.google.com/drive/folders/1QR8vxPxtdUZ9xExocLnEM2FlGSv6fuUX?usp=sharing</t>
  </si>
  <si>
    <t>Telah dilakukan evaluasi yang bertujuan untuk menilai ketepatan fungsi dan ketepatan ukuran organisasi. Hal ini tertuang dalam Berita Acara Nomor : 060/196/Dishub tanggal 11 Februari 2021 tentang Rapat Koordinasi Penyelarasan Kepmendagri Nomor 050-3708 Tahun 2020 dalam Penyusunan Uraian Tugas Urusan Pemerintah Bidang Perhubungan.</t>
  </si>
  <si>
    <t>- Undangan Rapat Finalisasi Penyusunan Urtu                                                                   - Berita Acara Rakor Penyelarasan Kepmendagri No.050-3708 dalam Penyusunan Urtu Urusan Pemerintah Bidang Perhubungan                                                                                          - Hasil Pemetaan Dishub                                                                                          - Perwali No. 49 Tahun 2016 tentang Uraian Tugas Dinas Perhubungan Kota Balikpapan                                                                                                           - Perwali No. 26 Tahun 2018 tentang Uraian Tugas UPTD Dinas Perhubungan Kota Balikpapan</t>
  </si>
  <si>
    <t>https://drive.google.com/drive/folders/18nXMeTSGi1SrOQAyopuoMvfNCluNAQzB?usp=sharing</t>
  </si>
  <si>
    <t>Telah dilakukan evaluasi yang mengukur jenjang organisasi. Hal ini tertuang dalam Berita Acara Nomor : 060/196/Dishub tanggal 11 Februari 2021 tentang Rapat Koordinasi Penyelarasan Kepmendagri Nomor 050-3708 Tahun 2020 dalam Penyusunan Uraian Tugas Urusan Pemerintah Bidang Perhubungan.</t>
  </si>
  <si>
    <t>Telah dilakukan evaluasi yang menganalisis kemungkinan adanya duplikasi fungsi. Hal ini tertuang dalam Berita Acara Nomor : 060/196/Dishub tanggal 11 Februari 2021 tentang Rapat Koordinasi Penyelarasan Kepmendagri Nomor 050-3708 Tahun 2020 dalam Penyusunan Uraian Tugas Urusan Pemerintah Bidang Perhubungan.</t>
  </si>
  <si>
    <t>Telah dilakukan evaluasi yang menganalisis kemungkinan seluruh pejabat melapor kepada lebih dari seorang atasan. Hal ini tertuang dalam Berita Acara Nomor : 060/196/Dishub tanggal 11 Februari 2021 tentang Rapat Koordinasi Penyelarasan Kepmendagri Nomor 050-3708 Tahun 2020 dalam Penyusunan Uraian Tugas Urusan Pemerintah Bidang Perhubungan.</t>
  </si>
  <si>
    <t>Telah dilakukan evaluasi kesesuaian tugas dan fungsi dengan sasaran kinerja unit kerja di atasnya. Hal ini tertuang dalam Berita Acara Nomor : 060/196/Dishub tanggal 11 Februari 2021 tentang Rapat Koordinasi Penyelarasan Kepmendagri Nomor 050-3708 Tahun 2020 dalam Penyusunan Uraian Tugas Urusan Pemerintah Bidang Perhubungan.</t>
  </si>
  <si>
    <t>Telah disusun struktur organisasi yang mempunyai rentang kendali yang luas dengan jumlah struktur yang langsung dibawahnya. Hal ini tertuang dalam Berita Acara Nomor : 060/196/Dishub tanggal 11 Februari 2021 tentang Rapat Koordinasi Penyelarasan Kepmendagri Nomor 050-3708 Tahun 2020 dalam Penyusunan Uraian Tugas Urusan Pemerintah Bidang Perhubungan.</t>
  </si>
  <si>
    <t>Telah dilakukan evaluasi yang menganalisis kesesuaian seluruh struktur organisasi dengan kinerja yang akan dihasilkan. Hal ini tertuang dalam Berita Acara Nomor : 060/196/Dishub tanggal 11 Februari 2021 tentang Rapat Koordinasi Penyelarasan Kepmendagri Nomor 050-3708 Tahun 2020 dalam Penyusunan Uraian Tugas Urusan Pemerintah Bidang Perhubungan.</t>
  </si>
  <si>
    <t>Telah dilakukan evaluasi atas kesesuaian seluruh struktur organisasi dengan mandat/kewenangan. Hal ini tertuang dalam Berita Acara Nomor : 060/196/Dishub tanggal 11 Februari 2021 tentang Rapat Koordinasi Penyelarasan Kepmendagri Nomor 050-3708 Tahun 2020 dalam Penyusunan Uraian Tugas Urusan Pemerintah Bidang Perhubungan.</t>
  </si>
  <si>
    <t>Telah dilakukan evaluasi yang menganalisis kemungkinan tumpang tindih seluruh fungsi. Hal ini tertuang dalam Berita Acara Nomor : 060/196/Dishub tanggal 11 Februari 2021 tentang Rapat Koordinasi Penyelarasan Kepmendagri Nomor 050-3708 Tahun 2020 dalam Penyusunan Uraian Tugas Urusan Pemerintah Bidang Perhubungan.</t>
  </si>
  <si>
    <t>Telah dilakukan evaluasi yang menganalisis kemampuan seluruh struktur organisasi untuk adaptif terhadap perubahan lingkungan strategis. Hal ini tertuang dalam Berita Acara Nomor : 060/196/Dishub tanggal 11 Februari 2021 tentang Rapat Koordinasi Penyelarasan Kepmendagri Nomor 050-3708 Tahun 2020 dalam Penyusunan Uraian Tugas Urusan Pemerintah Bidang Perhubungan.</t>
  </si>
  <si>
    <t>Hasil evaluasi telah ditindaklanjuti dengan perubahan atas struktur organisasi, uraian tugas dan fungsi Dinas Perhubungan Kota Balikpapan pada Perwal Nomor 49 Tahun 2016 setelah mendapat persetujuan penyederhanaan struktur organisasi dan penyetaraan jabatan dari Kementerian Pendayagunaan Aparatur Negara dan Reformasi Birokrasi. Namun saat ini Perwal tersebut masih diproses di Bagian Hukum Sekretariat Daerah Kota Balikpapan.</t>
  </si>
  <si>
    <t xml:space="preserve">- Identifikasi Penyederhanaan Struktur Organisasi Perangkat Daerah                                                                                                                  - Berita Acara Pelaksanaan Identifikasi Penyederhanaan Struktur Organisasi Pemerintah Kota Balikpapan Provinsi Kalimantan Timur  </t>
  </si>
  <si>
    <t>https://drive.google.com/drive/folders/18_HcnrJYb0Hrl6nWtAn4rIQdRxkm1ZDI?usp=sharing</t>
  </si>
  <si>
    <t xml:space="preserve">Pejabat Struktural / Eselon IV di lingkungan Dinas Perhubungan Kota Balikpapan telah disetarakan menjadi jabatan fungsional sesuai dengan rekomendasi dari Kementerian Pendayagunaan Aparatur Negara dan Reformasi Birokrasi pada tanggal 31 Desember 2021. </t>
  </si>
  <si>
    <t xml:space="preserve">- Berita Acara Pelaksanaan Identifikasi Penyederhanaan Struktur Organisasi Pemerintah Kota Balikpapan Provinsi Kalimantan Timur                                                                                                               - Surat Persetujuan Kemendagri tentang Penyetaraan Jabatan di Lingkungan Pemerintah Daerah Kabupaten/Kota di Provinsi Kalimantan Timur                                                                        - SK Walikota Balikpapan Nomor 821/205/BKPSDM                                                                                                                                                  </t>
  </si>
  <si>
    <t>Penyusunan Peta Proses Bisnis Dinas Perhubungan Kota Balikpapan telah disusun sesuai dengan Peraturan Menteri PANRB Nomor 19 Tahun 2018 tentang Penyusunan Peta Proses Bisnis Instansi Pemerintah. Namun Peta Proses Bisnis tersebut masih mengacu pada RPJMD Kota Balikpapan Tahun 2016 - 2021 dan belum disesuaikan dengan RPJMD Kota Balikpapan 2021 - 2026. Hal tersebut karena Peta Proses Bisnis yang sesuai RPJMD Kota Balikpapan 2021 -2026 sedang dalam proses penyusunan pada level 0 sampai level 2.</t>
  </si>
  <si>
    <t>- Peta Proses Bisnis Dinas Perhubungan Kota Balikpapan</t>
  </si>
  <si>
    <t>https://docs.google.com/document/d/1yHwPehYSo17CEWEMFmIWl1BmI-zxWgAj/edit?usp=sharing&amp;ouid=114780135864274264683&amp;rtpof=true&amp;sd=true</t>
  </si>
  <si>
    <t>Penyusunan Peta Proses Bisnis disusun sesuai dengan tugas dan fungsi Dinas Perhubungan Kota Balikpapan. Namun Peta Proses Bisnis tersebut masih mengacu pada RPJMD Kota Balikpapan Tahun 2016 - 2021 serta masih mengacu pada Peraturan Wali Kota Balikpapan Nomor 49 Tahun 2016 tentang Susunan Organisasi, Uraian Tugas dan Fungsi Dinas Perhubungan Kota Balikpapan dan belum disesuaikan dengan RPJMD Kota Balikpapan 2021 - 2026 juga SOTK hasil penyederhanaan struktur organisasi. Hal tersebut karena Peta Proses Bisnis yang sesuai RPJMD Kota Balikpapan 2021 -2026 sedang dalam proses penyusunan pada level 0 sampai level 2.</t>
  </si>
  <si>
    <t>- Peta Proses Bisnis Dinas Perhubungan Kota Balikpapan                                                                    - Perwali Kota Balikpapan No. 49 Tahun 2016 tentang Susunan Organisasi, Uraian Tugas dan Fungsi Dinas Perhubungan Kota Balikpapan                                                                                                        - Perwali Kota Balikpapan No. 26 Tahun 2018 tentang Pembentukan, Susunan Organisasi, Uraian Tugas dan Fungsi Unit Pelaksana Teknis Daerah (UPTD) Dinas Perhubungan Kota Balikpapan</t>
  </si>
  <si>
    <t xml:space="preserve">Tahun 2021 penyusunan peta proses bisnis telah disusun sesuai dengan RENSTRA 2016-2021 dan RENJA 2021 Dinas Perhubungan Kota Balikpapan. Namun untuk tahun 2022 peta proses bisnis Dinas Perhubungan masih dilakukan penyusunan setelah peta proses bisnis level 0 dan level 2 disusun. </t>
  </si>
  <si>
    <t>- Peta Proses Bisnis Dinas Perhubungan Kota Balikpapan                                                                    - RENSTRA Dishub Tahun 2016-2021                                                                                                        - RENSTRA Dishub Tahun 2022-2026                                                        - RENJA Dishub Tahun 2021                                         - RENJA Dishub Tahun 2022</t>
  </si>
  <si>
    <t>Peta Bisnis OPD</t>
  </si>
  <si>
    <t>SOP setiap bidang</t>
  </si>
  <si>
    <t>https://drive.google.com/drive/folders/1RQjJIv8VAl4NPKmtTrqtnjNAHVT8vRzQ?usp=sharing</t>
  </si>
  <si>
    <t>Evaluasi SOP Pelayanan Andalalin dengan adanya perubahan dasar hukum PM  75 Tahun 2015 menjadi PM 17 Tahun 2021</t>
  </si>
  <si>
    <t>https://drive.google.com/file/d/1XMVD0f5glC4UwbltjenSC-sUXucLMaR4/view?usp=sharing</t>
  </si>
  <si>
    <t>Dokumentasi Evaluasi Peta Bisnis</t>
  </si>
  <si>
    <t>https://drive.google.com/file/d/1AfDeqf2JecfucpspVh7MdZBD2mc0m_8T/view?usp=sharing</t>
  </si>
  <si>
    <t>Kebijakan pimpinan</t>
  </si>
  <si>
    <t>https://drive.google.com/file/d/17CNPe6HSHWVJ2irIMAwgM0n7tLsJWOuR/view</t>
  </si>
  <si>
    <t>MONEV PPID OPD</t>
  </si>
  <si>
    <t>Perhitungan kebutuhan pegawai telah dilakukan sesuai kebutuhan pada Dinas Perhubungan Kota Balikpapan.</t>
  </si>
  <si>
    <t xml:space="preserve"> - Peta Jabatan Dinas Perhubungan  </t>
  </si>
  <si>
    <t>https://drive.google.com/drive/folders/18FxNDcuIEBzR29pILwnKQ32vKaD9eDm-?usp=sharing</t>
  </si>
  <si>
    <t>Analisis jabatan dan analisis beban kerja telah dilakukan.</t>
  </si>
  <si>
    <t xml:space="preserve">- Screenshoot aplikasi Si-Anjab                                                                                                         </t>
  </si>
  <si>
    <t>https://drive.google.com/file/d/1xXTek9hkv_BvZfV6Kg0coWURTXck--4o/view?usp=sharing</t>
  </si>
  <si>
    <t>Analisis jabatan dan analisis beban kerja telah sesuai kinerja yang dihasilkan.</t>
  </si>
  <si>
    <t>Telah dilakukan identifikasi kebutuhan pengembangan kompetensi kepada sebagian besar pegawai.</t>
  </si>
  <si>
    <t>- Daftar Usulan Diklat Teknis Dishub 2020 - 2024                                                                                   - Daftar Usulan Diklat Pembentukan Dishub 2020 -2024                                                                          - Rekap Usulan Kebutuhan Pengembangan Kompetensi 2021</t>
  </si>
  <si>
    <t>https://drive.google.com/drive/folders/19x4AFtFSyS5FkioH-yplNbTrospQfEY6?usp=sharing</t>
  </si>
  <si>
    <t>Telah dilakukan pengembangan berbasis kompetensi kepada sebagian besar pegawai sesuai dengan rencana dan kebutuhan pengembangan kompetensi.</t>
  </si>
  <si>
    <t>- Rekap Data Pegawai Dishub Balikpapan yang telah mengikuti diklat</t>
  </si>
  <si>
    <t>https://drive.google.com/file/d/1LtJAuQOAqrCCP-p6I6pl3qM4FhFJ2uEq/view?usp=sharing</t>
  </si>
  <si>
    <t>Penerapan penetapan kinerja individu telah dilakukan terhadap seluruh pegawai.</t>
  </si>
  <si>
    <t>- Perjanjian Kinerja Dishub Balikpapan 2021 dan IKI Pejabat Eselon II, III, dan IV Tahun 2021                                                              - Rekapitulasi Penilaian SKP Pegawai Dinas Perhubungan Tahun 2020</t>
  </si>
  <si>
    <t>https://drive.google.com/drive/folders/19ZF3mErRYaPifre451l0-Wh7L8dEFvjO?usp=sharing</t>
  </si>
  <si>
    <t>Seluruh penilaian kinerja individu terkait dengan kinerja organisasi.</t>
  </si>
  <si>
    <t>Seluruh ukuran kinerja individu telah sesuai dengan indikator kinerja individu level diatasnya.</t>
  </si>
  <si>
    <t xml:space="preserve">- Pakta Integritas Dinas Perhubungan 2021                                                                                              - Perjanjian Kinerja Dishub Balikpapan 2021 dan IKI Pejabat Eselon II, III, dan IV Tahun 2021    </t>
  </si>
  <si>
    <t>Pengukuran kinerja individu dilakukan secara periodik setiap bulannya melalui aplikasi e-Kinerja dan setiap tahunnya pada penilaian kinerja melalui SKP.</t>
  </si>
  <si>
    <t xml:space="preserve"> - Rekapitulasi Penilaian SKP Pegawai Dinas Perhubungan Tahun 2020</t>
  </si>
  <si>
    <t>Telah dilakukan monitoring dan evaluasi atas pencapaian kinerja individu secara bulanan.</t>
  </si>
  <si>
    <t>- Rekapitulasi Penilaian SKP Pegawai Dinas Perhubungan Tahun 2020</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</si>
  <si>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</si>
  <si>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r>
      <rPr>
        <rFont val="Calibri"/>
        <color rgb="FF000000"/>
        <sz val="11.0"/>
      </rPr>
      <t xml:space="preserve">Sebagian besar hasil penilaian kinerja individu telah dijadikan dasar untuk pengembangan kariri  individu/pemberian </t>
    </r>
    <r>
      <rPr>
        <rFont val="Calibri"/>
        <i/>
        <color rgb="FF000000"/>
        <sz val="11.0"/>
      </rPr>
      <t xml:space="preserve">reward and punishment </t>
    </r>
    <r>
      <rPr>
        <rFont val="Calibri"/>
        <color rgb="FF000000"/>
        <sz val="11.0"/>
      </rPr>
      <t xml:space="preserve">lainnya. Dalam hal ini, penilaian kinerja dan disiplin pegawai Dishub adalah dasar dalam pemberian </t>
    </r>
    <r>
      <rPr>
        <rFont val="Calibri"/>
        <i/>
        <color rgb="FF000000"/>
        <sz val="11.0"/>
      </rPr>
      <t xml:space="preserve">reward </t>
    </r>
    <r>
      <rPr>
        <rFont val="Calibri"/>
        <color rgb="FF000000"/>
        <sz val="11.0"/>
      </rPr>
      <t xml:space="preserve">maupun </t>
    </r>
    <r>
      <rPr>
        <rFont val="Calibri"/>
        <i/>
        <color rgb="FF000000"/>
        <sz val="11.0"/>
      </rPr>
      <t>punishment.</t>
    </r>
  </si>
  <si>
    <r>
      <rPr>
        <rFont val="Calibri"/>
        <color rgb="FF000000"/>
        <sz val="11.0"/>
      </rPr>
      <t xml:space="preserve">- Perwal 4 Tahun 2019                                                                                                                            - Dokumentasi Pemberian </t>
    </r>
    <r>
      <rPr>
        <rFont val="Calibri"/>
        <i/>
        <color rgb="FF000000"/>
        <sz val="11.0"/>
      </rPr>
      <t>Reward</t>
    </r>
    <r>
      <rPr>
        <rFont val="Calibri"/>
        <color rgb="FF000000"/>
        <sz val="11.0"/>
      </rPr>
      <t xml:space="preserve"> dan </t>
    </r>
    <r>
      <rPr>
        <rFont val="Calibri"/>
        <i/>
        <color rgb="FF000000"/>
        <sz val="11.0"/>
      </rPr>
      <t>Punishment</t>
    </r>
    <r>
      <rPr>
        <rFont val="Calibri"/>
        <color rgb="FF000000"/>
        <sz val="11.0"/>
      </rPr>
      <t xml:space="preserve"> Dishub </t>
    </r>
  </si>
  <si>
    <t xml:space="preserve">- Perwali Kota Balikpapan No. 25 Tahun 2020 tentang Kode Etik dan Kode Perilaku Pegawai                                                                                 - SK Wali Kota Majelis Kode Etik 188.45/269/2021                                                                                                                    </t>
  </si>
  <si>
    <t>https://drive.google.com/drive/folders/19THQ3ndfx7_o-XuZIZJtRPkIzQp15nTa?usp=sharing</t>
  </si>
  <si>
    <t>- Rekap Daftar Presensi,  Pemotongan tunjangan yang terlambat hadir kerja , Undangan Rapat Kepegawaian dan foto kegiatan yang dilaksanakan , Notulen Rapat Terkait Peningkatan Disiplin Internal Pegawai di Dishub</t>
  </si>
  <si>
    <t>Narasi penjelasan oleh Dishub, SK Wali Kota Operator ttg PDM, Rapat Pemutakhiran Data Mandiri (PDM), Surat tugas PDM,SIMPEG</t>
  </si>
  <si>
    <t>- SK Tim Penyusunan Renstra                                                    - Rapat Penyusunan Renstra (Undangan/Notulen/Daftar Hadir/Laporan Kegiatan/Berita Acara/Dokumentasi Kegiatan)</t>
  </si>
  <si>
    <t>- Screenshot Pemantauan Kinerja melalui aplikasi e-SAKIP 2021                                                                   - Laporan Evaluasi Renja TW 1-4 Tahun 2021                                                         -  Laporan Evaluasi Renja TW 1 Tahun 2022</t>
  </si>
  <si>
    <t>Sasaran Kinerja RPJMD</t>
  </si>
  <si>
    <t>- Rencana Aksi OPD Tahun 2021 dan 2022                                                         -  Pengukuran Kinerja 2021                                                 - Laporan Evaluasi Renja TW 1-4 Tahun 2021                                                       - Laporan Evaluasi Renja TW 1 Tahun 2022</t>
  </si>
  <si>
    <t>Terdapat upaya peningkatan kapasitas seluruh SDM yang menangani akuntabilitas kinerja.</t>
  </si>
  <si>
    <t>- Undangan Sosialisasi Pengisian e-SAKIP                                              - Daftar Hadir Sosialisasi Pengisian e-SAKIP                                  - Dokumentasi Kegiatan Sosialisasi Pengisian e-SAKIP                                                                                            - Penyusunan PK Tahun 2022 dan LAKIP Tahun 2021</t>
  </si>
  <si>
    <t>https://drive.google.com/drive/folders/19L_iFXjwKB4gzVgvmCpzswrlauP-D8pC</t>
  </si>
  <si>
    <t>- Laporan Evaluasi Renja TW 1-4 Tahun 2021                            - Laporan Evaluasi Renja TW 1 Tahun 2022</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</si>
  <si>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</si>
  <si>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</si>
  <si>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r>
      <rPr>
        <rFont val="Calibri"/>
        <i/>
        <color rgb="FF000000"/>
        <sz val="11.0"/>
      </rPr>
      <t xml:space="preserve">Public Campaign </t>
    </r>
    <r>
      <rPr>
        <rFont val="Calibri"/>
        <i val="0"/>
        <color rgb="FF000000"/>
        <sz val="11.0"/>
      </rPr>
      <t xml:space="preserve"> telah dilaksanakan namun belum dilakukan secara berkala.</t>
    </r>
  </si>
  <si>
    <t>- Dokumentasi Kegiatan Hakordia                                             - Foto Dokumentasi Public Campaign</t>
  </si>
  <si>
    <t>https://drive.google.com/drive/folders/19F4AcaXZQ6zXj1WN6F207D1CF8ekEjvJ?usp=sharing</t>
  </si>
  <si>
    <t>UPG di Dishub belum melaporkan secara berkala tentang gratifikasi.</t>
  </si>
  <si>
    <t>Belum dilakukan evaluasi atas kebijakan penanganan gratifikasi.</t>
  </si>
  <si>
    <t>Belum ada hasil evaluasi atas penanganan gratifikasi yang ditindaklanjuti.</t>
  </si>
  <si>
    <t>Dishub telah membangun lingkungan pengendalian sesuai dengan yang ditetapkan dan membuat inovasi terkait pengendalian tersebut. Bentuk inovasi terkait pengendalian yang dilakukan antara lain adalah pendaftaran online uji KIR, pembayaran parkir secara non tunai menggunakan QRiS. Pengendalian yang dilakukan guna untuk menghindari pungutan liar.</t>
  </si>
  <si>
    <t>- SK SPIP Tahun 2021                                                                                       - SK Kepala Dinas Perhubungan Kota Balikpapan No.188.4-1619.1/2020 tentang Hasil Penilaian Risiko Dinas Perhubungan Kota Balikpapan</t>
  </si>
  <si>
    <t>https://drive.google.com/drive/folders/19DqGnJax5V5FunQ1Xenq9gd5OMqnjFVv?usp=sharing</t>
  </si>
  <si>
    <t>Dishub telah melakukan register manajemen risiko pada tahun 2020 - 2022. Dokumen register risiko ada di Subbag Program dan Keuangan.</t>
  </si>
  <si>
    <t>- Dokumen Rencana Tindak Pengendalian (RTP) Tahun 2021</t>
  </si>
  <si>
    <t>https://drive.google.com/file/d/1dPCvIK2vtZa4-H6yVIypaivLlhIsXTAM/view?usp=sharing</t>
  </si>
  <si>
    <t>Dishub telah melakukan kegiatan pengendalian untuk meminimalisir resiko sesuai dengan yang ditetapkan organisasi. Evidence terlampir dalam dokumen register resiko.</t>
  </si>
  <si>
    <r>
      <rPr>
        <rFont val="Calibri"/>
        <color theme="1"/>
        <sz val="11.0"/>
      </rPr>
      <t xml:space="preserve">SPI telah diinformasikan dan dikomunikasikan kepada sebagian pihak terkait. Bentuk SPI telah dilaporkan dalam bentuk Laporan Daftar Kehadiran Pegawai Dishub melalui </t>
    </r>
    <r>
      <rPr>
        <rFont val="Calibri"/>
        <i/>
        <color theme="1"/>
        <sz val="11.0"/>
      </rPr>
      <t xml:space="preserve">finger print </t>
    </r>
    <r>
      <rPr>
        <rFont val="Calibri"/>
        <color theme="1"/>
        <sz val="11.0"/>
      </rPr>
      <t>ke instansi terkait (Inspektorat &amp; BKPSDM Balikpapan).</t>
    </r>
  </si>
  <si>
    <t>- Dokumen Rencana Tindak Pengendalian (RTP) Tahun 2021                                                            - Dokumentasi Kegiatan SPIP selama tahun 2021 yang dilaksanakan oleh Inspektorat (undangan, daftar hadir, notulen dan foto kegiatan)</t>
  </si>
  <si>
    <t>Dishub telah melakukan pengendalian intern dan monitoring serta evaluasi secara berkala melalui aplikasi SIPERANGKO dan aplikasi e-KINERJA.</t>
  </si>
  <si>
    <t>Dishub telah melakukan monitoring dan evaluasi secara berkala dan memberikan perbaikan dalam penerapan SPI.</t>
  </si>
  <si>
    <t>Seluruh hasil penanganan pengaduan masyarakat telah ditindaklanjuti.</t>
  </si>
  <si>
    <t>- Screenshoot aduan masyarakat yang masuk melalui aplikasi SP4N Lapor! dan telah ditindaklanjuti.</t>
  </si>
  <si>
    <t>https://drive.google.com/drive/folders/19CnfpV2WgAMbFOwQME97I0hYc9zFS5Zj?usp=sharing</t>
  </si>
  <si>
    <t>Penanganan pengaduan masyarakat telah dimonitoring dan dievaluasi secara berkala.</t>
  </si>
  <si>
    <t>- Screenshoot aduan masyarakat yang masuk melalui aplikasi SP4N Lapor! dan telah ditindaklanjuti.                                                                              - Rapat struktural membahas penanganan aduan masyarakat</t>
  </si>
  <si>
    <t>Hasil evaluasi atas penanganan pengaduan masyarakat telah ditindaklanjuti.</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</si>
  <si>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</si>
  <si>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</si>
  <si>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r>
      <rPr>
        <rFont val="Calibri"/>
        <i/>
        <color rgb="FF000000"/>
        <sz val="11.0"/>
      </rPr>
      <t xml:space="preserve">Whistle Blowing System </t>
    </r>
    <r>
      <rPr>
        <rFont val="Calibri"/>
        <i val="0"/>
        <color rgb="FF000000"/>
        <sz val="11.0"/>
      </rPr>
      <t xml:space="preserve">telah disosialisasikan kepada seluruh pegawai Dishub. </t>
    </r>
  </si>
  <si>
    <t>- Dokumentasi apel pagi Dishub dan rapat struktural.</t>
  </si>
  <si>
    <t>https://drive.google.com/drive/folders/19B9vctmsgKrf0jR0AiSZyK5qs7RSwTCz?usp=sharing</t>
  </si>
  <si>
    <t>Penanganan benturan kepentingan telah disosialisasikan ke seluruh pegawai.</t>
  </si>
  <si>
    <t>- SK Walikota tentang Pedoman Umum Penanganan Benturan Kepentingan                                                     - Dokumentasi foto rapat struktural membahas benturan kepentingan</t>
  </si>
  <si>
    <t>https://drive.google.com/drive/folders/196depKuygw1tlU5wasEoCAlzQQ8Igafg?usp=sharing</t>
  </si>
  <si>
    <t>Penanganan benturan kepentingan telah diimplementasikan dan diterapkan dalam setiap layanan Dishub.</t>
  </si>
  <si>
    <t>Telah dilakukan evaluasi atas penanganan benturan kepentingan secara berkala.</t>
  </si>
  <si>
    <t>Laporan Benturan Kepentingan.</t>
  </si>
  <si>
    <t>Seluruh hasil evaluasi atas Penanganan Benturan Kepentingan telah ditindaklanjuti.</t>
  </si>
  <si>
    <t>Ya, ada dokumen penandatanganan pakta integritas.</t>
  </si>
  <si>
    <t>https://drive.google.com/drive/folders/195F4c8Vdt_BFmj4cI5_NQCSd9qDNNCqo?usp=sharing</t>
  </si>
  <si>
    <t>Pembangunan zona integritas telah dilakukan secara intensif.</t>
  </si>
  <si>
    <t>Dokumentasi kegiatan pembangunan Zona Integritas.</t>
  </si>
  <si>
    <t>Pembangunan Zona Integritas telah dimonitoring dan evaluasi secara tidak berkala.</t>
  </si>
  <si>
    <t>Dokumentasi kegiatan monitoring dan evaluasi Pembangunan Zona Integritas secara tidak berkala.</t>
  </si>
  <si>
    <t xml:space="preserve">Terdapat penetapan Standar Pelayanan terhadap seluruh jenis pelayanan, dan sesuai asas serta komponen standar pelayanan publik yang berlaku
</t>
  </si>
  <si>
    <t>- Perwal/SK tentang Kebijakan Standar Pelayanan OPD</t>
  </si>
  <si>
    <t>https://drive.google.com/drive/folders/173Sn_sMtnltSDfWpwS6cypE8XY-ZUHNR</t>
  </si>
  <si>
    <t xml:space="preserve">Standar pelayanan telah dimaklumatkan pada seluruh jenis pelayanan dan dipublikasikan minimal di website
</t>
  </si>
  <si>
    <t xml:space="preserve">- Perwal/SK ttg kebijakan standar pelayanan OPD                                                                                                        - Screenshoot Standar pelayanan minimal di website
</t>
  </si>
  <si>
    <t>http://dishub.balikpapan.go.id/detail/berita/160/maklumat-pelayanan-dishub-balikpapan</t>
  </si>
  <si>
    <t xml:space="preserve">Dilakukan reviu dan perbaikan atas standar pelayanan dan dilakukan dengan melibatkan stakeholders (antara lain : tokoh masyarakat,  akademisi, dunia usaha, dan lembaga swadaya masyarakat), serta memanfaatkan masukan hasil SKM dan pengaduan masyarakat
</t>
  </si>
  <si>
    <t xml:space="preserve">Hasil SKM (dapat berkoordinasi dengan Ibu Dara Bag. Organisasi CP. 0819230791), Undangan Rapat reviu standar pelayanan, Notulen/Berita Acara, dokumentasi kegiatan Rapat reviu standar pelayanan
</t>
  </si>
  <si>
    <t>https://drive.google.com/drive/folders/16pQXd2j93fayjKQJsWNS6tTRLlUIqeqM</t>
  </si>
  <si>
    <t>https://drive.google.com/drive/folders/17-TLqbN852lxegNhHexRCJVAQc2uxhcW</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</si>
  <si>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</si>
  <si>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 xml:space="preserve">Seluruh Informasi tentang pelayanan dapat diakses secara online (website/media sosial) dan terhubung dengan sistem informasi pelayanan publik nasional
</t>
  </si>
  <si>
    <r>
      <rPr>
        <rFont val="Calibri"/>
        <color rgb="FF1155CC"/>
        <sz val="11.0"/>
        <u/>
      </rPr>
      <t xml:space="preserve">https://linktr.ee/Dishub.Balikpapan
</t>
    </r>
    <r>
      <rPr>
        <rFont val="Calibri"/>
        <color rgb="FF1155CC"/>
        <sz val="11.0"/>
        <u/>
      </rPr>
      <t xml:space="preserve">
</t>
    </r>
    <r>
      <rPr>
        <rFont val="Calibri"/>
        <color rgb="FF1155CC"/>
        <sz val="11.0"/>
        <u/>
      </rPr>
      <t>https://www.youtube.com/watch?v=193Vnt1HCco&amp;t=10</t>
    </r>
  </si>
  <si>
    <t xml:space="preserve">Telah terdapat kebijakan pemberian penghargaan dan sanksi yang minimal memenuhi unsur penilaian: disiplin, kinerja, dan hasil penilaian pengguna layanan, dan telah diterapkan ke seluruh petugas/pelaksana layanan
</t>
  </si>
  <si>
    <t xml:space="preserve">Kebijakan pemberian penghargaan dan sanksi pelayanan OPD, SK Pedoman Pemberian Penghargaan Pelayanan Publik (dapat diunduh pada link 
</t>
  </si>
  <si>
    <t>https://drive.google.com/drive/folders/19tOPP4iWcdLcu9E55ux4C3Uqvf5EwRI4?usp=sharing)</t>
  </si>
  <si>
    <t xml:space="preserve">Kebijakan pemberian penghargaan dan sanksi pelayanan OPD, SK Pedoman Pemberian Penghargaan Pelayanan Publik (dapat diunduh pada link </t>
  </si>
  <si>
    <r>
      <rPr>
        <rFont val="Calibri"/>
        <color rgb="FF1155CC"/>
        <sz val="11.0"/>
        <u/>
      </rPr>
      <t>https://drive.google.com/drive/folders/19tOPP4iWcdLcu9E55ux4C3Uqvf5EwRI4?usp=sharing)</t>
    </r>
    <r>
      <rPr>
        <rFont val="Calibri"/>
        <color theme="1"/>
        <sz val="11.0"/>
      </rPr>
      <t>)</t>
    </r>
  </si>
  <si>
    <t>http://integratesystem.id/dishub/index.html</t>
  </si>
  <si>
    <t>https://drive.google.com/drive/folders/18uk8z5Mk0p7DOXSdH1DhR5lwVk59NkcA</t>
  </si>
  <si>
    <t>https://drive.google.com/drive/folders/16z7valgFhXGFe5PwV2xBm6isVhQ1Myum</t>
  </si>
  <si>
    <t xml:space="preserve">Terdapat unit pengelola khusus untuk konsultasi dan pengaduan, serta SK pengelola SP4N-LAPOR! di level Organisasi
</t>
  </si>
  <si>
    <t xml:space="preserve">Telah dilakukan tindak lanjut atas seluruh pengaduan pelayanan  untuk perbaikan kualitas pelayanan
</t>
  </si>
  <si>
    <t>rekapitulasi laporan aduan masyarakat dan tindak lanjut
Layanan Pengaduan PKB di WA : +62 815-2002-425</t>
  </si>
  <si>
    <t xml:space="preserve">Evaluasi atas penanganan keluhan/masukan dan konsultasi dilakukan secara berkala
</t>
  </si>
  <si>
    <r>
      <rPr>
        <rFont val="Calibri"/>
        <color rgb="FF1155CC"/>
        <sz val="11.0"/>
        <u/>
      </rPr>
      <t>https://drive.google.com/drive/folders/16z7valgFhXGFe5PwV2xBm6isVhQ1Myum</t>
    </r>
    <r>
      <rPr>
        <rFont val="Calibri"/>
        <color theme="1"/>
        <sz val="11.0"/>
      </rPr>
      <t>m</t>
    </r>
  </si>
  <si>
    <t xml:space="preserve">Survei kepuasan masyarakat terhadap pelayanan dilakukan minimal 1 kali dalam setahun
</t>
  </si>
  <si>
    <r>
      <rPr>
        <rFont val="Calibri"/>
        <color rgb="FF1155CC"/>
        <sz val="11.0"/>
        <u/>
      </rPr>
      <t>https://drive.google.com/drive/folders/16pQXd2j93fayjKQJsWNS6tTRLlUIqeqM</t>
    </r>
    <r>
      <rPr>
        <rFont val="Calibri"/>
        <color theme="1"/>
        <sz val="11.0"/>
      </rPr>
      <t>M</t>
    </r>
  </si>
  <si>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</si>
  <si>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 xml:space="preserve">Hasil survei kepuasan masyarakat dapat diakses secara online (website, media sosial, dll) dan offline
</t>
  </si>
  <si>
    <t xml:space="preserve">Dilakukan tindak lanjut atas seluruh hasil survei kepuasan masyarakat
</t>
  </si>
  <si>
    <t xml:space="preserve">Terdapat pelayanan yang menggunakan teknologi informasi pada seluruh proses pemberian layanan
</t>
  </si>
  <si>
    <t>Daftar Pelayanan yang menggunakan teknologi Informasi dan Screenshoot Layanan Online
Layanan Pengaduan PKB di WA : +62 815-2002-425</t>
  </si>
  <si>
    <t>https://drive.google.com/drive/folders/16gbm1e80gAE2l7HnZIGJBYY_bPOWxU-L</t>
  </si>
  <si>
    <t>Daftar Pelayanan yang menggunakan teknologi Informasi dan Screenshoot Layanan Online
Layanan Pengaduan PKB di WA : +62 815-2002-425</t>
  </si>
  <si>
    <r>
      <rPr>
        <rFont val="Calibri"/>
        <color rgb="FF1155CC"/>
        <sz val="11.0"/>
        <u/>
      </rPr>
      <t>https://drive.google.com/drive/folders/16gbm1e80gAE2l7HnZIGJBYY_bPOWxU-L</t>
    </r>
    <r>
      <rPr>
        <rFont val="Calibri"/>
        <color theme="1"/>
        <sz val="11.0"/>
      </rPr>
      <t>L</t>
    </r>
  </si>
  <si>
    <t xml:space="preserve">Ada 2 agen </t>
  </si>
  <si>
    <r>
      <rPr>
        <rFont val="Calibri"/>
        <color theme="1"/>
        <sz val="11.0"/>
      </rPr>
      <t xml:space="preserve">SK Agen Perubahan No. 188.45-227/2022 tentang Perubahan Atas Keputusan Walikota No.188.45-229/2021 tentang </t>
    </r>
    <r>
      <rPr>
        <rFont val="Calibri"/>
        <i/>
        <color theme="1"/>
        <sz val="11.0"/>
      </rPr>
      <t xml:space="preserve">Role Model </t>
    </r>
    <r>
      <rPr>
        <rFont val="Calibri"/>
        <color theme="1"/>
        <sz val="11.0"/>
      </rPr>
      <t>dan Agen Perubahan Pemerintah Kota Balikpapan</t>
    </r>
  </si>
  <si>
    <t>https://drive.google.com/file/d/1rM1_uwUYhCeblf_PjHowJ6Pyca95diZW/view?usp=sharing</t>
  </si>
  <si>
    <t>2 PERUBAHAN</t>
  </si>
  <si>
    <t>Data Agen Perubahan 2022 dan Inovasinya</t>
  </si>
  <si>
    <t>https://drive.google.com/file/d/1j2fsZhATaSWsgeTAVq9h63XfVp3GiMI6/view?usp=sharing</t>
  </si>
  <si>
    <t>BPN SMART DAN SIM PKB</t>
  </si>
  <si>
    <t>- Link SIM PKB</t>
  </si>
  <si>
    <t>- RENSTRA Dinas Perhubungan Kota Balikpapan Tahun 2021-2026                                                   - RENJA RB OPD 2022                                                                            - PK Kepala OPD 2022</t>
  </si>
  <si>
    <t>https://drive.google.com/drive/folders/17k3AHJnaHutjjaZucPrqjYzcvVZ2Ebvz?usp=sharing</t>
  </si>
  <si>
    <t xml:space="preserve">Perwal/SK tentang Kode Etik dan Kode Perilaku Pegawai dan dokumentasi pemasangan poster budaya kerja, Surat Edaran Core Value BerAKHLAK (Perwal dan contoh poster dapat diunduh pada link https://drive.google.com/drive/folders/1YMPohQ8ea0NXmEB7mJMcaFfWtaVIeY06?usp=sharing )
</t>
  </si>
  <si>
    <t>Evidence</t>
  </si>
  <si>
    <t>https://drive.google.com/file/d/1CnCcbZMjbg_FhDvxyoFkK6YelXWosOwU/view?usp=sharing</t>
  </si>
  <si>
    <t>Implementasi SPBE telah terintegrasi dan mampu mendorong pelaksanaan pelayanan publik yang lebih cepat dan efisien. Pada Dishub, implementasi SPBE ini diterapkan pada pelayanan Uji Keur kendaraan dengan menggunakan aplikasi SI-PKB yang terintegrasi dengan database Kemenhub untuk melakukan pendaftarann uji Keur.</t>
  </si>
  <si>
    <t>- Screenshoot aplikasi SI-PKB                                                       - API database Kemenhub</t>
  </si>
  <si>
    <t>https://drive.google.com/drive/folders/18Cbrp7yJRYmhVytSudtwOzUOAwI5h-K6?usp=sharing</t>
  </si>
  <si>
    <t>Implementasi SPBE telah terintegrasi dan mampu mendorong pelaksanaan pelayanan publik yang lebih cepat dan efisien. Pada Dishub, implementasi SPBE ini diterapkan pada pelayanan internal OPD, yakni penggunaan aplikasi e-Office dan SIMPEG.</t>
  </si>
  <si>
    <t>- Screenshoot aplikasi e-Office                                          - Screenshoot aplikasi SIMPEG</t>
  </si>
  <si>
    <t>Contoh penerapan digitalisasi pengadministrasian</t>
  </si>
  <si>
    <t>- peta bisnis layanan SI-PKB</t>
  </si>
  <si>
    <t>Transformasi digital pada bidang administasi pemerintahan telah dilakukan, yakni dengan diimplementasikannya aplikasi e-Office dan SIMPEG. Dengan implementasi kedua aplikasi ini mampu memberikan manfaat bagi unit kerja secara optimal.</t>
  </si>
  <si>
    <t>Transformasi digital yang dilakukan DIshub adalah dalam hal pelayanan Uji Keur dengan diimplementasikannya aplikasi SI-PKB yang terintegrasi dengan database Kemenhub dalam pendaftaran Uji Keur. Dengan implementasi ini aplikasi SI-PKB memberikan kemudahan bagi masyarakat dalam melakukan pendaftaran Uji Keur.</t>
  </si>
  <si>
    <r>
      <rPr>
        <rFont val="Calibri"/>
        <color rgb="FF000000"/>
        <sz val="11.0"/>
      </rPr>
      <t>Seluruh ukuran kinerja individe telah berorientasi pada hasil (</t>
    </r>
    <r>
      <rPr>
        <rFont val="Calibri"/>
        <i/>
        <color rgb="FF000000"/>
        <sz val="11.0"/>
      </rPr>
      <t>outcome</t>
    </r>
    <r>
      <rPr>
        <rFont val="Calibri"/>
        <color rgb="FF000000"/>
        <sz val="11.0"/>
      </rPr>
      <t>) sesuai pada levelnya.</t>
    </r>
  </si>
  <si>
    <t xml:space="preserve">- PK 2021                                                                                                        - Pengukuran Kinerja (Kunkir) 2021                                                      - Rekapitulasi Penilaian SKP PNS Tahun 2021 (Periode Januari - Juni)                                                     - Rekapitulasi Penilaian Kinerja PNS Tahun 2021 (Periode Juli - Desember)                                                                                                          </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</si>
  <si>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</si>
  <si>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</si>
  <si>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</si>
  <si>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r>
      <rPr>
        <rFont val="Calibri"/>
        <color rgb="FF000000"/>
        <sz val="11.0"/>
      </rPr>
      <t xml:space="preserve">Hasil </t>
    </r>
    <r>
      <rPr>
        <rFont val="Calibri"/>
        <i/>
        <color rgb="FF000000"/>
        <sz val="11.0"/>
      </rPr>
      <t xml:space="preserve">assessment </t>
    </r>
    <r>
      <rPr>
        <rFont val="Calibri"/>
        <color rgb="FF000000"/>
        <sz val="11.0"/>
      </rPr>
      <t>belum seluruhnya dijadikan dasar mutasi internal dan pengembangan kompetensi pegawai.</t>
    </r>
  </si>
  <si>
    <t>- Screenshoot aplikasi SIMPEG pada Fitur Uji Kompetensi</t>
  </si>
  <si>
    <t>- Rekapitulasi Data Pelanggaran Kehadiran Pegawai Dishub Tahun 2021</t>
  </si>
  <si>
    <t xml:space="preserve">- RAK 2022                                                                                          - DPA 2022 </t>
  </si>
  <si>
    <t>Jumlah program Dishub di DPA TA.2021</t>
  </si>
  <si>
    <t>Jumlah Kegiatan Dishub di DPA TA.2021</t>
  </si>
  <si>
    <t>Jumlah program yang mendukung tercapainya kinerja utama Organisasi</t>
  </si>
  <si>
    <t>- Laporan Evaluasi RENJA TW 1 - 4                                        - Pengukuran Kinerja TW 1 - 4</t>
  </si>
  <si>
    <t>Jumlah Kegiatan yang mendukung tercapainya kinerja utama Organisasi</t>
  </si>
  <si>
    <t xml:space="preserve">Jumlah  sasaran kinerja </t>
  </si>
  <si>
    <t>DPA 2021 Murni</t>
  </si>
  <si>
    <t>Aplikasi yang terintegrasi telah dimanfaatkan untuk menciptakan efektifitas dan efisiensi anggaran (E-Sakip 2021</t>
  </si>
  <si>
    <t>- Screenshoot Aplikasi e-sakip OPD</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</si>
  <si>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</si>
  <si>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</si>
  <si>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</si>
  <si>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seluruh capaian kinerja reward sesuai dengan Perwali TKD</t>
  </si>
  <si>
    <t>Perwal TKD dapat diunduh pada link https://drive.google.com/drive/folders/1IfL5JH1fmGGBeBR6LQOfz39hs470nvCb?usp=sharing , SK Pemberian reward dan punishment OPD (jika ada)</t>
  </si>
  <si>
    <t>Peta strategis (Kerangka Logis ada dan mengacu kinerja Utama organisasi dan digunakan dalam penjabaran kinerja seluruh pegawai terdapat pada cascading</t>
  </si>
  <si>
    <t>- Screenshoot rekapitulasi LHKPN</t>
  </si>
  <si>
    <t>- Screenshoot rekapitulasi LHKASN</t>
  </si>
  <si>
    <t>Screenshoot laporan di SP4N Lapor!</t>
  </si>
  <si>
    <t xml:space="preserve">Upaya dan/atau inovasi yang dilakukan telah mendorong perbaikan seluruh pelayanan publik yang prima (lebih Cepat dan mudah)
</t>
  </si>
  <si>
    <t>http://integratesystem.id/teskoneksi/dist/dashboard/</t>
  </si>
  <si>
    <t xml:space="preserve">Pengaduan pelayanan  dan konsultasi telah direspon dengan cepat melalui berbagai kanal/media
</t>
  </si>
  <si>
    <t>Screen shoot Layanan Pengaduan Masyarakat di Nomor WA : +62 815-2002-425</t>
  </si>
  <si>
    <t>https://drive.google.com/drive/folders/18sJpQ66o8hms7ytiVOw5pHj_S--8vt3S</t>
  </si>
  <si>
    <t>BPDRD</t>
  </si>
  <si>
    <t>Tim Reformasi Birokrasi BPPDRD Kota Balikpapan telah dibentuk berdasarkan SK Kepala BPPDRD No.188.45/152/BPPDRD tentang Tim Reformasi Birokrasi Badan Pengelolaan Pajak Daerah dan Retribusi Daerah Kota Balikpapan.</t>
  </si>
  <si>
    <t>SK Kepala BPPDRD No.188.45/152/BPPDRD</t>
  </si>
  <si>
    <t>https://drive.google.com/drive/folders/103o-R5QWvs5VDkpvubv6W7A2hvYJ4apT</t>
  </si>
  <si>
    <t>Seluruh tugas telah dilaksanakan oleh Tim Reformasi Birokrasi Badan Pengelolaan Pajak Daerah dan Retribusi Daerah Kota Balikpapan sesuai dengan rencana kerja yang telah ditetapkan dengan SK Kepala BPPDRD No.188.45/152/BPPDRD</t>
  </si>
  <si>
    <t>Baru dilaksanakan tahun 2022 ( SK Renja )</t>
  </si>
  <si>
    <t>Laporan Monev Renja, Dokumen undangan/daftar hadir / notulen/dokumentasi Rapat Tentang PMPRB.</t>
  </si>
  <si>
    <t>--</t>
  </si>
  <si>
    <t>Rencana Kerja Reformasi Birokrasi telah disusun dan diformalkan berdasarkan SK Kepala BPPDRD No.188.45/152/BPPDRD</t>
  </si>
  <si>
    <t>Sebagian besar anggota organisasi telah mendapatkan sosialisasi dan internalisasi Rencana Kerja Reformasi Birokrasi.</t>
  </si>
  <si>
    <t>Rapat Internal BPPDRD</t>
  </si>
  <si>
    <t>https://drive.google.com/drive/folders/11O9p523mHClgaTqA3JqhCx4qusq7LH27?usp=sharing</t>
  </si>
  <si>
    <t>SK Road Map Reformasi Birokrasi Pemerintah Kota Balikpapan nomor 188.45-205/2019 (uplod renja karna telah dilaksanakan)</t>
  </si>
  <si>
    <t>https://drive.google.com/drive/folders/1VOpp6ERZjZTF7hK-wjA67l7VmDFHm2yt?usp=sharing</t>
  </si>
  <si>
    <t>Bahwa asesor adalah Sekretaris Badan sesuai dengan SK Tim RB OPD. Asesor telah melaksaanakan Pelatihan Penguatan Asesor oleh Bagian Organisasi Setda.</t>
  </si>
  <si>
    <t>Konsensus para assesor di lingkungan BPPDRD terhadap hasil PMPRB BPPDRD dinyatakan dalam Berita Acara.</t>
  </si>
  <si>
    <t>Berita acara Hasil Rapat PMPRB BPPDRD</t>
  </si>
  <si>
    <t>https://drive.google.com/drive/folders/1-td-vO3CaZcNBNr1hu1ERGnG375I2APs?usp=sharing</t>
  </si>
  <si>
    <t>Belum terdapat Rencana Aksi Tindak Lanjut (RATL)</t>
  </si>
  <si>
    <t>RATL dituangkan didalam Renja RB BPPDRD</t>
  </si>
  <si>
    <t>Rencana kerja belum dimonitoring dan di evaluasi (bahwa BPPDRD baru dilaksanakan di tahun 2022)</t>
  </si>
  <si>
    <t>Laporan Menov renja Pelaksanaan RB BPPDRD</t>
  </si>
  <si>
    <t>Pimpinan unit kerja terlibat secara aktif dan berkelanjutan dalam seluruh pelaksanaan Reformasi Birokrasi.</t>
  </si>
  <si>
    <t>https://drive.google.com/drive/folders/1-qwVdZweKmnmLeMjtMuuj1wOjL0yXgyP?usp=sharing</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</si>
  <si>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</si>
  <si>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</si>
  <si>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https://drive.google.com/drive/folders/1-qwVdZweKmnmLeMjtMuuj1wOjL0yXgyP</t>
  </si>
  <si>
    <t xml:space="preserve">1. Telah dilakukan identifikasi ketidaksesuaian antara Perda Nomor 6 Tahun 2017 tentang Retribusi Perijinan Tertentu terhadap PP Nomor 16 Tahun 2021 Tentang Peraturan Pelaksanaan Undang-Undang Nomor 28 Tahun 2002 tentang Bangunan Gedung,                                                                                                2. Telah dilakukan identifikasi ketidaksesuaian Peraturan Daerah Nomor telah dilakukan identifikasi ketidak sesuaian Peraturan Daerah yang ada saat ini terkait Pajak Daerah dan Retribusi Daerah dengan Undang - undang Nomor 1 Tahun 2022, </t>
  </si>
  <si>
    <t>1. Identifikasi perubahan PBG                                                      2. Komparasi  Retribusi Daerah                                                        3. Identifikasi  Perda Pajak Daerah</t>
  </si>
  <si>
    <t>https://drive.google.com/drive/folders/10HQup6C9KofA23v-c3ek_eqrfX9ku3Ne</t>
  </si>
  <si>
    <t>Telah dilakukan revisi kebijakan yang tidak harmonis/tidak sinkron dengan melakukan langkah sebagai berikut:                                                           1. Koordinasi dengan berbagai Pihak terkait regulasi yang akan dilakukan revisi                                                                                            2. Menyusun Kajian Retribusi Persetujuan Bangunan Gedung untuk Perubahann Perda Retribusi Perizinan Tertentu                                                      3. Menyusun Draft perubahan regulasi Pajak Daerah dan Retribusi Daerah                                               4. Rapat Koordinasi bersama Bagian Hukum dan Bapemperda terkait perubahan Regulasi</t>
  </si>
  <si>
    <t>1. Surat pengajuan pembahasan Raperda dan Draft Raperda Retribusi Perijinan Tertentu                                                 2. Laporan Akhir Kajian Tarif Persetujuan Bangunan Gedung</t>
  </si>
  <si>
    <t xml:space="preserve">1. Laporan Rapat Internal BPPDRD (Undangan, Daftar Hadir, Foto) 
2. Rapat dengan Bagian Organisasi Sekretariat Daerah Kota Balikpapan
3. Draft Perwali Urtu BPPDRD hasil pembahasan rapat </t>
  </si>
  <si>
    <t>https://drive.google.com/drive/folders/10Pe4XB9RPqH40EgNtfpLyierRFZjshFM</t>
  </si>
  <si>
    <t>Telah dilakukan evaluasi yang menganalisis keseuaian seluruh struktur organisasi dengan kinerja yang akan dihasilkan</t>
  </si>
  <si>
    <t>Telah dilakukan evaluasi atas keseuaian seluruh struktur organisasi dengan mandat</t>
  </si>
  <si>
    <t>Seluruh hasil evaluasi telah ditindaklanjuti dengan mengajukan perubahan atas struktur organisasi, uraian tugas dan fungsi serta penyetaraan jabatan dari Kementerian Pendayagunaan Aparatur Negara dan Reformasi Birokrasi pada Perwali Nomor 43 tahun 2016. Saat ini perwal perubahan masih di proses di Bagian Hukum Sekretariat Daerah Kota Balikpapan</t>
  </si>
  <si>
    <t>Draft Perwali Uraian Tugas BPPDRD, setelah rapat internal dengan Bagian Organisasi Sekretariat Daerah Kota Balikpapan serta Bagian Hukum Sekretariat Daerah Kota Balikpapan, Berita Acara Pelaksanaan Identifikasi Penyederhanaan Struktur Organisasi Pemerintah Kota Balikapapan, Hasil Identifikasi Penyederhanaan Struktur Organisasi Perangkat Daerah</t>
  </si>
  <si>
    <t>https://drive.google.com/drive/folders/10MLfxtfX7SqGDi6tJdUIvOoRXHk2b4Sv</t>
  </si>
  <si>
    <t>Seluruh hasil evaluasi telah ditindaklanjuti dengan mengajukan penyederhanaan birokrasi serta penyetaraan jabatan Pejabat Struktural Eselon IV menjadi jabatan Fungsional sesuai dengan rekomendasi dari Kementerian Pendayagunaan Aparatur Negara dan Reformasi Birokrasi tanggal 31 Desember 2021.</t>
  </si>
  <si>
    <t>Berita Acara Pelaksanaan Identifikasi Penyederhanaan Struktur Organisasi Pemerintah Kota Balikapapan, Hasil Identifikasi Penyederhanaan Struktur Organisasi Perangkat Daerah, Surat Rekom Penyetaraan Jabatan, SK Pelantikan 31 Desember 2021.</t>
  </si>
  <si>
    <t>Penyusunan peta proses bisnis BPPDRD telah disusun sesuai dengan Peraturan Menteri PANRB Nomor 19 tahun 2018 tentang Penyusunan Peta Proses Bisnis intansi Pemerintah. Namun peta proses bisnis tersebut masih mengacu pada RPJMD Kota Balikpapan tahun 2016-2021 dan belum disesuaikan dengan RPJMD Kota Balikpapan 2021-2026. Hal tersebut karena Peta Proses Bisnis yang sesuai RPJMD Kota Balikpapan 2021-2026 sedang dalam proses penyusunan pada level 0 sampai level 2.</t>
  </si>
  <si>
    <t>Peta proses bisnis BPPDRD 2016-2021, Rekapitulasi SOP BPPDRD, Dokumentasi Penyusunan Peta Proses Bisnis</t>
  </si>
  <si>
    <t>https://drive.google.com/drive/folders/1-qqxMhYAiF3P62Mdoyn-dholspskAhMh</t>
  </si>
  <si>
    <t>Penyusunan peta proses bisnis disusun sesuai dengan tugas dan fungsi BPPDRD Kota Balikpapan. Namun peta proses bisnis tersebut masih mengacu pada RPJMD Kota Balikpapan tahun 2016-2021 serta masih mengacu pada Peraturan Wali Kota Balikpapan Nomor 43 Tahun 2016 tentang Susunan Organisasi, Uraian Tugas Dan Fungsi BPPDRD dan belum disesuaikan dengan RPJMD Kota Balikpapan 2021-2026 juga SOTK hasil penyederhaan struktur organisasi. Hal tersebut karena Peta Proses Bisnis yang sesuai RPJMD Kota Balikpapan 2021-2026 sedang dalam proses penyusunan pada level 0 sampai level 2.</t>
  </si>
  <si>
    <t>Peta proses bisnis BPPDRD 2016-2021, Perwal uraian tugas BPPDRD</t>
  </si>
  <si>
    <t>Tahun 2021 penyusunan peta proses bisnis telah disusun sesuai dengan RENSTRA 2016-2021 dan RENJA 2021 BPPDRD Kota Balikpapan. Namun untuk tahun 2022 peta proses bisnis BPPDRD masih dilakukan penyusunan setelah peta proses bisnis level 0 dan level 2 disusun.</t>
  </si>
  <si>
    <t>Peta proses bisnis BPPDRD 2016-2021, Renstra 2016-2021, Renja 2021-2022</t>
  </si>
  <si>
    <r>
      <rPr>
        <rFont val="Calibri"/>
        <color rgb="FF1155CC"/>
        <sz val="11.0"/>
        <u/>
      </rPr>
      <t>https://drive.google.com/drive/folders/1-qqxMhYAiF3P62Mdoyn-dholspskAhMh</t>
    </r>
    <r>
      <rPr>
        <rFont val="Calibri"/>
        <color theme="1"/>
        <sz val="11.0"/>
      </rPr>
      <t>h</t>
    </r>
  </si>
  <si>
    <t>Setiap jenjang organisasi dilingkungan BPPDRD Kota Balikpapan telah memiliki peta proses bisnis yang selaras dengan kinerja.</t>
  </si>
  <si>
    <t>Peta proses bisnis BPPDRD 2016-2021, PK 2021 dan 2022</t>
  </si>
  <si>
    <r>
      <rPr>
        <rFont val="Calibri"/>
        <color rgb="FF1155CC"/>
        <sz val="11.0"/>
        <u/>
      </rPr>
      <t>https://drive.google.com/drive/folders/1-qqxMhYAiF3P62Mdoyn-dholspskAhMh</t>
    </r>
    <r>
      <rPr>
        <rFont val="Calibri"/>
        <color theme="1"/>
        <sz val="11.0"/>
      </rPr>
      <t>h</t>
    </r>
  </si>
  <si>
    <t>Seluruh peta proses bisnis telah dijabarkan dalam SOP.</t>
  </si>
  <si>
    <t>SOP, Peta Proses bisnis BPPDRD tahun 2016-2021</t>
  </si>
  <si>
    <r>
      <rPr>
        <rFont val="Calibri"/>
        <color rgb="FF1155CC"/>
        <sz val="11.0"/>
        <u/>
      </rPr>
      <t>https://drive.google.com/drive/folders/1-qqxMhYAiF3P62Mdoyn-dholspskAhMh</t>
    </r>
    <r>
      <rPr>
        <rFont val="Calibri"/>
        <color theme="1"/>
        <sz val="11.0"/>
      </rPr>
      <t>h</t>
    </r>
  </si>
  <si>
    <t>Telah dilakukan penjabaran seluruh peta lintas fungsi (peta level n) ke dalam SOP.</t>
  </si>
  <si>
    <r>
      <rPr>
        <rFont val="Calibri"/>
        <color rgb="FF1155CC"/>
        <sz val="11.0"/>
        <u/>
      </rPr>
      <t>https://drive.google.com/drive/folders/1-qqxMhYAiF3P62Mdoyn-dholspskAhMh</t>
    </r>
    <r>
      <rPr>
        <rFont val="Calibri"/>
        <color theme="1"/>
        <sz val="11.0"/>
      </rPr>
      <t>h</t>
    </r>
  </si>
  <si>
    <t>Seluruh prosedur operasional tetap (SOP) telah diterapkan.</t>
  </si>
  <si>
    <t xml:space="preserve">SOP </t>
  </si>
  <si>
    <r>
      <rPr>
        <rFont val="Calibri"/>
        <color rgb="FF1155CC"/>
        <sz val="11.0"/>
        <u/>
      </rPr>
      <t>https://drive.google.com/drive/folders/1-qqxMhYAiF3P62Mdoyn-dholspskAhMh</t>
    </r>
    <r>
      <rPr>
        <rFont val="Calibri"/>
        <color theme="1"/>
        <sz val="11.0"/>
      </rPr>
      <t>h</t>
    </r>
  </si>
  <si>
    <t>Terdapat evaluasi terhadap efisiensi dan efektivitas peta proses bisnis dan SOP secara berkala dan seluruh hasilnya telah ditindaklanjuti.</t>
  </si>
  <si>
    <t>Dilakukan Rapat Koordinasi secara berkala oleh Pimpinan BPPDRD terkait pelaksanaan tugas dan tindak lanjut permasalahan proses bisnis internal BPPDRD.</t>
  </si>
  <si>
    <t>https://drive.google.com/drive/folders/1-qqxMhYAiF3P62Mdoyn-dholspskAhMh?usp=sharing</t>
  </si>
  <si>
    <t>Telah dilakukan evaluasi terhadap seluruh peta proses bisnis yang sesuai dengan efektivitas hubungan kerja antar unit organisasi untuk menghasilkan kinerja sesuai dengan tujuan pendirian organisasi.</t>
  </si>
  <si>
    <t>Dilakukan Rapat Koordinasi secara berkala oleh Pimpinan BPPDRD terkait pelaksanaan tugas dan tindak lanjut permasalahan proses bisnis hubungan kerja antar unit organisasi.</t>
  </si>
  <si>
    <t>Telah ada kebijakan pimpinan tentang keterbukaan informasi publik.</t>
  </si>
  <si>
    <t>Menunggu SK PPID dari Bagian Program</t>
  </si>
  <si>
    <t>Monitoring dan evaluasi pelaksanaan kebijakan keterbukaan informasi publik dilakukan secara berkala.</t>
  </si>
  <si>
    <t>Hasil Monev PPID BPPDRD</t>
  </si>
  <si>
    <t>https://drive.google.com/drive/folders/1-quFN2ao3XbU7YYc2PbJEvao2jicPprN</t>
  </si>
  <si>
    <t xml:space="preserve">Perhitungan kebutuhan pegawai telah dilakukan sesuai kebutuhan OPD. </t>
  </si>
  <si>
    <t>Surat usulan pegawai BPPDRD, Peta jabatan BPPDRD</t>
  </si>
  <si>
    <t>https://drive.google.com/drive/folders/1-q8i4p5PIrW456v5j6BS3Oe9nQ1k-HV7?usp=sharing</t>
  </si>
  <si>
    <t>Anjab dan ABK sudah dilaksanakan dan berkas diserahkan ke BKPSDM kota Balikpapan.</t>
  </si>
  <si>
    <t>Berkas Anjab dan ABK</t>
  </si>
  <si>
    <t>Anjab dan ABK telah sesuai kebutuhan unit kerja yang merujuk kepada tugas pokok masing-masing induvidu untuk menghasilkan kinerja.</t>
  </si>
  <si>
    <t>Identifikasi kebutuhan pengembangan potensi pegawai telah dilaksanakan.</t>
  </si>
  <si>
    <t>Berkas identifikasi pengembangan potensi pegawai</t>
  </si>
  <si>
    <t>Telah dilakukan pengembangan potensi dengan bekerja sama pada BKD serta pihak ketiga.</t>
  </si>
  <si>
    <t>Rekap 2021 &amp; Sertifikat Pelatihan</t>
  </si>
  <si>
    <t>https://drive.google.com/drive/folders/11SNHv8JVN7rLEjPLs4VTk28Udv467vfo?usp=sharing</t>
  </si>
  <si>
    <t>Telah dilakukan pendetilan terhadap IKU ( Indikator Kinerja Utama ) yang diturunkan menjadi IKI ( Indikator Kinerja Induvidu ) pada sebagian besar pegawai.</t>
  </si>
  <si>
    <t>Dokumen IKU 2021, SK IKI 2021 , PK 2021, SKP 2021</t>
  </si>
  <si>
    <t>Penilaian kerja individu telah didasarkan atas tujuan Kinerja Organisasi.</t>
  </si>
  <si>
    <t>Dokumen IKU 2021, SK IKI 2021 , PK 2021,SKP 2021</t>
  </si>
  <si>
    <t>Ukuran kinerja individu belum secara keseluruhan memiliki kesesuaian dengan indikator kinerja pada level diatasnya.</t>
  </si>
  <si>
    <t>PK dan IKI 2021</t>
  </si>
  <si>
    <t>Telah dilaksanakan pengukuran induvidu secara periodik dengan pengukuran secara tahunan.</t>
  </si>
  <si>
    <t>PURKIN ( Pengukuran Kinerja )</t>
  </si>
  <si>
    <t>Monitoring dan evaluasi telah dilaksanakan secara tahunan.</t>
  </si>
  <si>
    <t>Monev IKU, PURKIN, SKP 2021</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</si>
  <si>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</si>
  <si>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Penilaian kinerja induvidu sebagian besar telah digunakan sebagai dasar untuk pengembangan karir induvidu dan pemberian reward dan punishment.</t>
  </si>
  <si>
    <t>Reward &amp; Punishment, Perwali No . 4 TKD 2020</t>
  </si>
  <si>
    <t>Surat Teguran Kepegawain, Surat Rekap Keterlambatan Pegawai, SPK Pegawai non-PNS.</t>
  </si>
  <si>
    <t>https://drive.google.com/drive/folders/119MrUZYeo1VjmrYF3OwsZTBsrrgA4yJQ?usp=sharing</t>
  </si>
  <si>
    <t>Telah dilaksanakan monitoring dan evaluasi disiplin/ kode etik/kode perilaku.</t>
  </si>
  <si>
    <t>Dokumentasi Rapat Internal, Potongan keterlambatan pegawai.</t>
  </si>
  <si>
    <t>Telah mengimplementasikan SKJ sesuai dengan kebutuhan SKPD.</t>
  </si>
  <si>
    <t>Perwali BPPDRD No. 43 Tahun 2016 Kota Balikpapan.</t>
  </si>
  <si>
    <t>https://drive.google.com/drive/folders/1170ZKSK11hDNwE2tKJJUJh75dEWuql1e</t>
  </si>
  <si>
    <t>Telah melakukan evaluasi jabatan berdasarkan SKJ dengan menunjuk pada peraturan yang berlaku.</t>
  </si>
  <si>
    <t>Undangan Rapat Evaluasi Rutin Internal BPPDRD</t>
  </si>
  <si>
    <t>https://drive.google.com/drive/folders/1170ZKSK11hDNwE2tKJJUJh75dEWuql1e?usp=sharing</t>
  </si>
  <si>
    <t>Pegawai dapat mengakses Data SIMPEG</t>
  </si>
  <si>
    <t>Tampilan Aplikasi SIMPEG</t>
  </si>
  <si>
    <t>https://drive.google.com/drive/folders/1107asprpqK0VR5JrK9NE4wYS9-G4vWLD?usp=sharing</t>
  </si>
  <si>
    <t>Pimpinan unit kerja terlibat secara langsung pada penyusunan Renstra.</t>
  </si>
  <si>
    <t>SK Tim Penyusunan Renstra, Dokumen Rapat Renstra.</t>
  </si>
  <si>
    <t>https://drive.google.com/drive/folders/10q038O47K7He8Jp1efmnR-Fa9Kw1Ulq0?usp=sharing</t>
  </si>
  <si>
    <t>Pimpinan unit kerja terlibat secara langsung pada penyusunan Penetapan Kinerja.</t>
  </si>
  <si>
    <t>Pimpinan unit kerja memantau seluruh pencapaian kinerja secara berkala.</t>
  </si>
  <si>
    <t>Screenshoot Pemantauan Kinerja Pegawai melalui e-sakip 2021 , Laporan Realisasi Renja Triwulan 1-4 Tahun 2021, Laporan Evaluasi Renja Triwulan 1 Tahun 2022</t>
  </si>
  <si>
    <r>
      <rPr>
        <rFont val="Calibri"/>
        <color rgb="FF1155CC"/>
        <sz val="11.0"/>
        <u/>
      </rPr>
      <t>https://drive.google.com/drive/folders/10q038O47K7He8Jp1efmnR-Fa9Kw1Ulq0</t>
    </r>
    <r>
      <rPr>
        <rFont val="Calibri"/>
        <color theme="1"/>
        <sz val="11.0"/>
      </rPr>
      <t>0</t>
    </r>
  </si>
  <si>
    <t>Pimpinan unit kerja memahami kinerja serta strategi pencapaiannya dalam jangka menengah.</t>
  </si>
  <si>
    <t xml:space="preserve">Renja 2021, Renja 2022, Renja 2023 </t>
  </si>
  <si>
    <t>https://drive.google.com/drive/folders/10q038O47K7He8Jp1efmnR-Fa9Kw1Ulq0</t>
  </si>
  <si>
    <t>Pimpinan unit kerja memahami kinerja yang harus dicapai setiap tahun.</t>
  </si>
  <si>
    <t>LAKIP 2021 (Perjanjian Kinerja Kepala OPD Tahun 2021 dan 2022 )</t>
  </si>
  <si>
    <t>Pimpinan unit kerja menindaklanjuti hasil pemantauan rencana aksi secara berkala.</t>
  </si>
  <si>
    <t>KURKIN Triwulan 1 -4 Tahun 2021, Triwulan 1 Tahun 2022</t>
  </si>
  <si>
    <t>Terdapat upaya peningkatan kapasitas sebagian besar SDM yang menangani akuntabilitas kinerja</t>
  </si>
  <si>
    <t>Sosialisasi, Pelatihan, dan Bimtek baik yang diselenggarakan oleh OPD maupun oleh pihak ketiga.</t>
  </si>
  <si>
    <t>https://drive.google.com/drive/folders/10w554NTrhEWsT9IJv_3tSYQ4nNcPambf?usp=sharing</t>
  </si>
  <si>
    <t>Pemutakhiran data kinerja telah dilakukan secara bulanan.</t>
  </si>
  <si>
    <t>Laporan Evaluasi Renja Triwulan 1-4 Tahun 2021, Laporan Evaluasi Renja Triwulan 1 Tahun 2022.</t>
  </si>
  <si>
    <t>https://drive.google.com/drive/folders/1JWee6mKjSwtB2JNChIiLgADHjYsLhutu</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</si>
  <si>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</si>
  <si>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</si>
  <si>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Public campaign belum dilakukan.</t>
  </si>
  <si>
    <t>UPG belum dibentuk.</t>
  </si>
  <si>
    <t>https://drive.google.com/drive/folders/10j1sJJBWkZEfDUhG8mjwrRL0CSy0yF3-?usp=sharing</t>
  </si>
  <si>
    <t xml:space="preserve">RTP 2022, Register Resiko 2022 </t>
  </si>
  <si>
    <t>https://drive.google.com/drive/folders/10j1sJJBWkZEfDUhG8mjwrRL0CSy0yF3-</t>
  </si>
  <si>
    <t>RTP 2022, Register Resiko 2022, Laporan Pelaksanaan Pengendalian Triwulan 1 Tahun 2022</t>
  </si>
  <si>
    <t>SPI telah diinformasikan dan dikomunikasikan kepada seluruh pihak terkait.</t>
  </si>
  <si>
    <t>SPIP yang diselenggarakan oleh Inspektorat (BPPDRD tidak termasuk dalam 11 OPD yang dilakukan pembinaan SPIP dari BPKP)</t>
  </si>
  <si>
    <t>Laporan hasil monitoring dan evaluasi SPIP (BPPDRD tidak termasuk dalam 11 OPD yang dilakukan pembinaan SPIP dari BPKP)</t>
  </si>
  <si>
    <t>Belum ada rujukan dari Tim SP4N-Lapor! tingkat Kota Balikpapan untuk aduan kepada Tim SP4N-Lapor! BPPDRD</t>
  </si>
  <si>
    <t>Rekap atau screenshot SP4N-Lapor!</t>
  </si>
  <si>
    <t>Lapoan Hasil Monev Pengaduan Masyarakat (jika ada)</t>
  </si>
  <si>
    <t>Laporan Hasil Monev SP4N!-Lapor (jika ada)</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</si>
  <si>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</si>
  <si>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</si>
  <si>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Whistle blowing system disosialisasikan ke sebagian besar pegawai</t>
  </si>
  <si>
    <t xml:space="preserve">SK Walikota tentang Pendoman Benturan Kepentingan </t>
  </si>
  <si>
    <t>https://drive.google.com/drive/folders/10ebmMTUa9bDUgNXS7FfHFmK-O7fccAnx</t>
  </si>
  <si>
    <t xml:space="preserve">Tidak ada Laporan Benturan Kepentingan pada OPD BPPDRD </t>
  </si>
  <si>
    <r>
      <rPr>
        <rFont val="Calibri"/>
        <color rgb="FF1155CC"/>
        <sz val="11.0"/>
        <u/>
      </rPr>
      <t>https://drive.google.com/drive/folders/10ebmMTUa9bDUgNXS7FfHFmK-O7fccAnx</t>
    </r>
    <r>
      <rPr>
        <rFont val="Calibri"/>
        <color theme="1"/>
        <sz val="11.0"/>
      </rPr>
      <t>x</t>
    </r>
  </si>
  <si>
    <t>BBPDRD Belum termasuk usulan Pembangunan Zona Integritas</t>
  </si>
  <si>
    <t>Perwal/SK tentang kebijakan Standar Pelayanan Pajak</t>
  </si>
  <si>
    <t>https://drive.google.com/drive/folders/1-EXBtHUTT_QjOjh1gSVIeaeW7oW6K2qX</t>
  </si>
  <si>
    <t>Dokumentasi Maklumat Standar Pelayanan</t>
  </si>
  <si>
    <t>Belum dilakukan reviu dan perbaikan atas standar pelayanan</t>
  </si>
  <si>
    <t>Hasil SKM  atau dokumentasi dari rapat SKM</t>
  </si>
  <si>
    <t>Pelatihan service excellence/pelayanan prima telah dilakukan secara berkelanjutan, sehingga seluruh petugas/pelaksana layanan memiliki kompetensi sesuai kebutuhan jenis layanan. Tahun 2022 akan dilakukan pelatihan kembali pelayanan prima secara periodik yang bekerjasama dengan Bank Kaltim selaku Narasumber dalam pelatihan pelayanan prima.</t>
  </si>
  <si>
    <t xml:space="preserve">Dokumen Pendukung : 
Sertifikat Pelatihan Pelayanan Prima, Sceenshot DPA </t>
  </si>
  <si>
    <t>https://drive.google.com/drive/folders/1hg7JKtG-iOvKlvz5evGhSxiDNY_QIKQn</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</si>
  <si>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</si>
  <si>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Dokumen Pendukung : 
Screen shoot Unggahan informasi pelayanan melalui Web bppdrd.balikpapan.go.id dan media sosial Instagram bppdrd_balikpapan)</t>
  </si>
  <si>
    <t>https://drive.google.com/drive/folders/1f4-etx_aezpMueQNkSYZ7aEu4mkJH-gk</t>
  </si>
  <si>
    <t>Belum terdapat kebijakan pemberian penghargaan dan sanksi</t>
  </si>
  <si>
    <t>Terdapat pemberian kompensasi bila layanan tidak sesuai standar bagi penerima layanan di seluruh jenis layanan namun belum ditetapkan secara tertulis.</t>
  </si>
  <si>
    <t>Apabila seluruh pelayanan sudah dilakukan secara terpadu dan sarana prasarana layanan memenuhi standar sarpras.</t>
  </si>
  <si>
    <t>Dokumen Pendukung :
- screenshoot aplikasi layanan</t>
  </si>
  <si>
    <t>https://drive.google.com/drive/folders/1K2He23aR4HBriEobUXB2v853Iy1MhytY</t>
  </si>
  <si>
    <t>Dokumen Pendukung : 
- Screenshoot inovasi Pendaftaran Wajib Pajak Online (Sipawlin), Aplikasi Pelaporan Pajak Daerah Online (e-SPTPD), Info PBB-P2, Online BPHTB dan Layanan Pembayaran Pajak Online</t>
  </si>
  <si>
    <t>https://drive.google.com/drive/folders/1d61nppjrWnoBRQbxwB9FQoKImbawiQ06</t>
  </si>
  <si>
    <t>SK tim SP4N-LAPOR! BPPDRD</t>
  </si>
  <si>
    <t>https://drive.google.com/drive/folders/1-BvZBOlTVuWTnPpvy_nScyBR6Xex3C9-?usp=sharing</t>
  </si>
  <si>
    <t>Screenshoot penanganan pengaduan melalui media whatsapp</t>
  </si>
  <si>
    <t>Bagian Organisasi secara berkala telah melakukan survei kepuasan masyarakat terhadap layanan yang diselenggarakan oleh BPPDRD Kota Balikpapan. Pelaksanaan Survey Kepuasan Masyarakat terhadap pelayanan ini dilakukan 1 tahun sekali dengan waktu pelaksanaan minimal 3 bulan</t>
  </si>
  <si>
    <t>Dokumen Pendukung : 
Laporan Hasil Survey Kepuasan Masyarakat Tahun 2021</t>
  </si>
  <si>
    <t>https://drive.google.com/drive/folders/1-2CvtBPO3Z97s4K4HXRqhnMZVNv6EIHy</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</si>
  <si>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</si>
  <si>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Hasil survei kepuasan masyarakat hanya dapat diakses secara offline di tempat layanan</t>
  </si>
  <si>
    <t>Foto Survey Kepuasan Masyarakat yang dapat di lihat offline di ruang pelayanan BPPDRD</t>
  </si>
  <si>
    <t>https://drive.google.com/drive/folders/1-2CvtBPO3Z97s4K4HXRqhnMZVNv6EIHy?usp=sharing</t>
  </si>
  <si>
    <t>Dokumen Pendukung :
- Perda Kota Balikpapan Nomor 01 Tahun 2020
- Screenshoot Aplikasi Pendaftaran Wajib Pajak Online (Sipawlin), Aplikasi Pelaporan Pajak Daerah Online (e-SPTPD), Info PBB-P2, Online BPHTB dan Layanan Pembayaran Pajak Online</t>
  </si>
  <si>
    <t>https://drive.google.com/drive/folders/1-25GjSEoWQtm2n6dyP00AWpINSoaB34G</t>
  </si>
  <si>
    <t>https://drive.google.com/drive/folders/1-Lvok7yArxMdGMRzLANsc1Uhfur0q6jq</t>
  </si>
  <si>
    <t>Digitalisasi sistem pembayaran PBB</t>
  </si>
  <si>
    <t>PK Kepala OPD, renstra 2021 dan 2026</t>
  </si>
  <si>
    <t>https://drive.google.com/drive/folders/1-Kt2Z-E8RqK3gCsLlP-py80k4dVeUL8a</t>
  </si>
  <si>
    <t xml:space="preserve">1. Menyelenggarakan kerjasama dan koordinasi dengan DPMPT kota Balikpapan dalam hal integrasi sistem, Perjanjian ini dimaksudkan untuk mengintegrasikan data perizinan dan perpajakan dalam rangka mewujudkan tata kelola administrasi yang baik dan  untuk percepatan pelayanan dan pemutakhiran data.                                                       2. menyusun Peraturan Walikota dan Peraturan Daerah Tentang Sistem Online Pajak Daerah dalam rangka peningkatan pelayanan publik maka perlu ditingkatkan melalui sistem elektronik yang merupakan perwujudan dari e-govemment.                                                                                                                             3. menyusun Peraturan Walikota Tentang Tata Cara Pembebasan Pajak Daerah untuk pelaksanaan Pembebsan pajak Daerah yang diatur pada Perda Pajak Daerah Sebelumnya.                                                                                                              4. menyusun peraturan Walikota tentang tata cara penghapusan sanksi administratif berupa denda atas tunggakan PBB-P2 untuk untuk melaksanakan ketentuan Pasal 33 ayat (6) Peraturan Daerah Nomor 13 Tahun 2O1O tentang Pajak Bumi dan Bangunan Perdesaan dan Perkotaan;                                                                </t>
  </si>
  <si>
    <t>1. Perjanjian Kerjasama DPMPT Kota Balikpapan dan BPPDRD KoTa Balikpapan NOMOR : 415.4/ 1o3S/BPPDRD
NOMOR : 019.8/5588.1/DPMPI tentang Pengintegrasian Data Pajak Daerah dengan Perizinan                                                        2. Peraturan Walikota Nomor 1 Tahun 2020 tentang Sistem Online Pajak Daerah                                                                              3. Peraturan Walikota Nomor 18 Tahun 2020 tentang  Tata Cara Pembebasan Pajak Daerah                                                           4. Peraturan Walikota nomor 23 Tahun 2021 tentang Tata Cara Penghapusan Sanksi Administratif Berupa Denda Atas Tunggakan PBB-P2</t>
  </si>
  <si>
    <t>https://drive.google.com/drive/folders/1-ImGroWokzZ_J4bbOr67ATIKddbMnAYv</t>
  </si>
  <si>
    <t>Sudah ada usulan perubahan organisasi sesuai dengan proses bisnis dengan mempertimbangkan kinerja utama yang dihasilkan. Namun perubahan organisasi dari hasil penyederhaan struktur organisasi masih dalam proses di bagian hukum.</t>
  </si>
  <si>
    <t>Draft Perwali Urtu BPPDRD yang telah di harmonisasi oleh Bagian Hukum Sekretariat Daerah Kota Balikpapan</t>
  </si>
  <si>
    <t>https://drive.google.com/drive/folders/1-eZ9XNT3oOxGhvwXi7tuUt980OGy3ZyS</t>
  </si>
  <si>
    <t>Peta proses bisnis sedang dalam proses penyusunan dan menyesuaikan adanya penyederhanaan jabatan</t>
  </si>
  <si>
    <t>Proses bisnis BPPDRD 2016-2021, Hasil Identifikasi Penyederhanaan Struktur Organisasi Perangkat Daerah, Surat Rekom Penyetaraan Jabatan, SK Pelantikan 31 Desember 2021</t>
  </si>
  <si>
    <t>https://drive.google.com/drive/folders/1-pHAL_2VDGqAIdKxgwa6z5jClaPIj1W3</t>
  </si>
  <si>
    <t>Screenshoot aplikasi SPBE</t>
  </si>
  <si>
    <t>https://drive.google.com/drive/folders/1-nUG7zDp-Nx7_wrNSzpThAR1QXYRoWFi</t>
  </si>
  <si>
    <t>Implementasi SPBE telah mampu mendorong pelaksanaan pelayanan internal unit kerja yang lebih cepat dan efisien</t>
  </si>
  <si>
    <t>screenshoot aplikasi SPBE</t>
  </si>
  <si>
    <t>Implementasi SPBE pada BPPDRD pada bidang proses bisnis berupa Pelayanan Pajak Daerah telah memberikan kemudahan bagi unit kerja berupa keteraturan alur pekerjaan dan data dan juga bagi masyarakat/wajib pajak berupa keterpaduan alur pelayanan.</t>
  </si>
  <si>
    <t>Implementasi SPBE pada BPPDRD pada bidang administrasi berupa Pelayanan Pajak Daerah telah memberikan kemudahan bagi unit kerja berupa pengolahan dan ketersediaan database dan juga bagi masyarakat/wajib pajak berupa kemudahan akses berkas pelayanan dan pembayaran.</t>
  </si>
  <si>
    <t>Implementasi SPBE pada BPPDRD pada bidang pelayanan berupa Pelayanan Pajak Daerah telah memberikan kemudahan bagi unit kerja berupa pengolahan data wajib pajak dan ketersediaan data real time dan juga bagi masyarakat/wajib pajak berupa kemudahan akses pelayanan sampai dengan pembayaran serta konsultasi dan pengaduan.</t>
  </si>
  <si>
    <t>Outcome telah dicapai sesuai dengan capaian kinerja induvidu.</t>
  </si>
  <si>
    <t>https://drive.google.com/drive/folders/1-IFuI0Uzna2I0yITHSnY54MBLj5T64-e?usp=sharing</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</si>
  <si>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</si>
  <si>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</si>
  <si>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</si>
  <si>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Hasil Assessment telah digunakan untuk mutasi internal dan pengembangan potensi pegawai.</t>
  </si>
  <si>
    <t>Sceenshot aplikasi simpeg</t>
  </si>
  <si>
    <t>https://drive.google.com/drive/folders/1-GsgWA4c2NKiHkoQtCUsYsLd5Hmp6ejO?usp=sharing</t>
  </si>
  <si>
    <t>Penurunan Pelanggaran disiplin pada perangkat SKPD BPPDRD mengalami penurunan dari jumlah 25 pelanggaran Tahun 2021 menjadi 8 Pelanggaran, Hal ini meunjukan Kinerja Peningkatan Disiplin samapai Tahun 2022 mencapai 68%.</t>
  </si>
  <si>
    <t>Hasil Analisis Kedisiplinan</t>
  </si>
  <si>
    <t>Dokumen Pelaksanaan Anggaran 2.2</t>
  </si>
  <si>
    <t>https://drive.google.com/drive/folders/1-R50xe97kRghih7r9trb99Fuk7P3Ct1A</t>
  </si>
  <si>
    <t>LAKIP OPD</t>
  </si>
  <si>
    <t>LKJIP 2021</t>
  </si>
  <si>
    <t xml:space="preserve">Anggaran di DPA </t>
  </si>
  <si>
    <t>Aplikasi E-SaKIP digunakan sebagai alat monitoring</t>
  </si>
  <si>
    <t>Screenshot ESAKIP OPD</t>
  </si>
  <si>
    <t>https://drive.google.com/drive/folders/1-TfHwwdpk3Vg6GXaeRFj3dpeGMtNDxOU</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</si>
  <si>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</si>
  <si>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</si>
  <si>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</si>
  <si>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Sebagian besar Capaian Kinerja (lebih dari 50% Perjanjian kinerja) merupakan unsur dalam pemberian reward and punishment</t>
  </si>
  <si>
    <t>Perwal TKD</t>
  </si>
  <si>
    <t>https://drive.google.com/drive/folders/1-OLih-nMGZAIg9SO79J46Vs3OyajzNwd</t>
  </si>
  <si>
    <t>Peta strategis (Kerangka Logis) ada namun belum mengacu pada kinerja utama organisasi dan belum digunakan dalam penjabaran kinerja seluruh pegawai</t>
  </si>
  <si>
    <t xml:space="preserve">Cascanding 2021 </t>
  </si>
  <si>
    <t>https://drive.google.com/drive/folders/1-NknBYsWFCCryzLatOqwyPbELOsUeW10?usp=sharing</t>
  </si>
  <si>
    <t>Penyampaian LHKPN BPPDRD</t>
  </si>
  <si>
    <t>Rekapan LHKPN</t>
  </si>
  <si>
    <t>https://drive.google.com/drive/folders/10dG8yQ2SkOSMNyQ36qw8pMKjhjCoh_6w?usp=sharing</t>
  </si>
  <si>
    <t>Penyampaian LHKASN BPPDRD</t>
  </si>
  <si>
    <t>Rekapan LHKASN</t>
  </si>
  <si>
    <t>https://drive.google.com/file/d/1M1Lyut9z4xC3JhJDCVPJdVUuMcXmHhTM/view?usp=sharing</t>
  </si>
  <si>
    <t>Upaya dan/atau inovasi yang dilakukan telah mendorong perbaikan seluruh pelayanan publik yang prima (lebih cepat dan mudah). BPPDRD Kota Balikpapan memiliki website yang menyediakan informasi seputar pelayanan pajak daerah dengan tujuan untuk memberikan kemudahan kepada wajib pajak dalam menerima informasi terkait  pelayanan pajak di BPPDRD, baik informasi aplikasi pelayanan maupun persyaratan kepengurusan pajak daerah. Adapun inovasi layanan BPPDRD yang dapat mendorong pelayanan publik yang prima (lebih cepat dan mudah) diantaranya aplikasi Sipawlin untuk pendaftaran wajib pajak online, aplikasi e-SPTPD untuk pelaporan pajak daerah online, info PBB-P2 untuk mengetahui status  tagihan, status pembayaran dan pencetakan bukti bayar PBB-P2, online BPHTB untuk pelaporan BPHTB secara online dan Layanan Pembayaran Pajak daerah secara online melalui beberapa kanal/media pembayaran</t>
  </si>
  <si>
    <t>Dokumen Pendukung :
Screenshoot Aplikasi Sipawlin, Aplikasi e-SPTPD, Info PBB-P2, Online BPHTB, Layanan Pembayaran Pajak Online</t>
  </si>
  <si>
    <t>https://drive.google.com/drive/folders/10Y2wVuCcVu3C6ITJ1w6ZWrNAz63ZWt6t</t>
  </si>
  <si>
    <t>Upaya  dan/atau inovasi pada pelayanan pajak telah dipermudah, baik dari segi Waktu yang lebih cepat, alur lebih pendek/singkat dan smua proses pelayanan telah terintegrasi dengan aplikasi. Adapun persentase antara jumlah pelayanan yang telah dipermudah sebanding dengan jumlah pelayanan yang terdata/terdaftar.</t>
  </si>
  <si>
    <t>Dokumen Pendukung : Screenshoot Aplikasi Sipawlin, Aplikasi e-SPTPD, Info PBB-P2, Online BPHTB, Layanan Pembayaran Pajak Online</t>
  </si>
  <si>
    <t>Penanganan Pengaduan pelayanan dan konsultasi telah direspon dengan cepat melalui berbagai kanal/media</t>
  </si>
  <si>
    <t xml:space="preserve">  Penanganan konsultasi dan pengaduan melalui Whatsapp BPPDRD langsung ditindaklanjuti </t>
  </si>
  <si>
    <t>https://drive.google.com/drive/folders/10ROLIC1CKhpZn5jcmhzXDJLP3Uv_1jEb</t>
  </si>
  <si>
    <t>Tim Reformasi Birokrasi/Penanggung jawab Reformasi Birokrasi unit kerja sesuai kebutuhan organisasi telah dibentuk</t>
  </si>
  <si>
    <t>SK Kepala Dinas Perumahan dan Permukiman Nomor 188.4/0224/Disperkim tentang Tim Reformasi Birokrasi Dinas Perumahan dan Permukiman Kota Balikpapan</t>
  </si>
  <si>
    <t>https://drive.google.com/drive/folders/1dLeLuiKXooKWKbGVT8DR6kplFt5GHQ2r</t>
  </si>
  <si>
    <t>Seluruh tugas dilaksanakan oleh Tim Reformasi Birokrasi/Penanggung jawab Reformasi Birokrasi unit kerja sesuai dengan rencana kerja</t>
  </si>
  <si>
    <t xml:space="preserve">SK Road Map, Rencana Kerja RB, SK Renja Disperkim </t>
  </si>
  <si>
    <t>https://drive.google.com/drive/folders/1dLeLuiKXooKWKbGVT8DR6kplFt5GHQ2rr</t>
  </si>
  <si>
    <t>Laporan monev renja pelaksanaan reformasi birokrasi OPD bagi OPD yang sudah pernah PMPRB, Rapat RB (Undangan/Notulen/Daftar Hadir/Laporan Kegiatan/Berita Acara/Dokumentasi Kegiatan) (Disperkim Pertama Kalinya Mengikuti PMPRB)</t>
  </si>
  <si>
    <t xml:space="preserve">Hasil Rapat Sosialisasi dan Monitoring Perencanaan dan  Rencana Aksi Tindak Lanjut RB   </t>
  </si>
  <si>
    <t xml:space="preserve">Rencana Kerja Reformasi Unit Kerja telah disusun </t>
  </si>
  <si>
    <t xml:space="preserve">Rencana Kerja Reformasi Birokrasi </t>
  </si>
  <si>
    <t>https://drive.google.com/drive/folders/1dHPR_jPxAZhIfG3DUmAH5CHtAJjnrZOl</t>
  </si>
  <si>
    <t>Seluruh anggota organisasi telah mendapatkan sosialisasi dan internalisasi Rencana Kerja Reformasi Birokrasi (Sudah Rapat Sosialisasi dan Rapat Monitoring)</t>
  </si>
  <si>
    <t xml:space="preserve">Undangan Rapat/Sosialisasi, Foto, Absen, Notulen </t>
  </si>
  <si>
    <r>
      <rPr>
        <rFont val="Calibri"/>
        <color rgb="FF1155CC"/>
        <sz val="11.0"/>
        <u/>
      </rPr>
      <t>https://drive.google.com/drive/folders/1dHPR_jPxAZhIfG3DUmAH5CHtAJjnrZOl</t>
    </r>
    <r>
      <rPr>
        <rFont val="Calibri"/>
        <sz val="11.0"/>
      </rPr>
      <t>l</t>
    </r>
  </si>
  <si>
    <t>Rencana Kerja menyajikan prioritas perbaikan, target waktu, penanggungjawab, dan selaras dengan Road Map</t>
  </si>
  <si>
    <t>SK Road Map, Road Map, Rencana Kerja RB</t>
  </si>
  <si>
    <t>https://drive.google.com/drive/folders/1dGb2PwdFe0-XjspDr28tLrqLMS_IUg-P</t>
  </si>
  <si>
    <t>Koordinator assessor mencapai konsensus dan seluruh kriteria dibahas (Pendampingan)</t>
  </si>
  <si>
    <t>Materi pelatihan penguatan asesor dalam RB, Notulen pelatihan penguatan asesor dalam RB, surat undangan pelatihan penguatan asesor dalam RB, Daftar Hadir pelatihan penguatan asesor dalam RB, BA Hasil Penilaian Mandiri</t>
  </si>
  <si>
    <t>Renja RB dan SK Renja, serta Rapat RB</t>
  </si>
  <si>
    <t xml:space="preserve">Seluruh rencana kerja telah dimonitoring </t>
  </si>
  <si>
    <t>Hasil Monitoring dan Tindak Lanjut Reformasi Birokrasi, Rapat RB</t>
  </si>
  <si>
    <t>Rapat RB (Undangan/Notulen/Daftar Hadir/Laporan Kegiatan/Berita Acara/Dokumentasi Kegiatan), Screenshot sarana komunikasi TIM RB OPD (misal wa grup)</t>
  </si>
  <si>
    <t>https://drive.google.com/drive/folders/1dGLTF6W97hJfmbmLMXIQHrqZrwtXoQgR</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</si>
  <si>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</si>
  <si>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</si>
  <si>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 xml:space="preserve">Telah terdapat Agent of Change dan role model yang dibentuk secara formal dan telah memberikan kontribusi perubahan terhadap unit kerja </t>
  </si>
  <si>
    <t xml:space="preserve">Keputusan Walikota Balikpapan Nomor 188.45.227/2022 tentang Role Model dan Agen Perubahan reformasi Birokrasi dan Surat Usulan Agent Of Change </t>
  </si>
  <si>
    <t>Perwali no 10 tahun 2019 tentang tata cara penghunian rumah susun sederhana sewa, 1. sewa rusun balikpapan lebih mahal dari pada sewa rusun di kota besar lain nya. 2. target penyewa rusunawa adalah masyarakat berpenghasilan rendah sementara dalam regulasi di berlakukan uang jaminan dan denda. 3. terdapat pembatasan usia dan jumlah keluarga</t>
  </si>
  <si>
    <t>perwali no 10 tahun 2019</t>
  </si>
  <si>
    <t>https://drive.google.com/drive/folders/1dObcyivyDqSn2pTBvMWHBqREr8waTqcH</t>
  </si>
  <si>
    <t>On Progress sampai dengan draft perda no. 5 tahun 2013 tentang Penyediaan dan Penyerahan PSU pada kawasan perumahan</t>
  </si>
  <si>
    <t>draft perda no. 5 tahun 2013 tentang Penyediaan dan Penyerahan PSU pada kawasan perumahan</t>
  </si>
  <si>
    <t>1) Perwali No.33 Tahun 2016;  2) BA Pemetaan Kepmendagri 050; 3) BA Sub Kegiatan Pengelolaan RTH dan PSU; 4) Draft Perwali SOTK Disperkim terbaru</t>
  </si>
  <si>
    <t>https://drive.google.com/drive/folders/19SQP6IjYoFVBhhUQhWDaH6f9DwLn8Xbh?usp=sharing</t>
  </si>
  <si>
    <t>https://drive.google.com/drive/folders/1Utv7MWWx3QLm4E05mgFkkQATOViYpzos?usp=sharing</t>
  </si>
  <si>
    <t>https://drive.google.com/drive/folders/1WmkOo29D0sizKhG9zJfZMhOV6uhbhHI5?usp=sharing</t>
  </si>
  <si>
    <t>https://drive.google.com/drive/folders/14tKWddkPT1aZjFdoL8YMFkzUzKyuBynx?usp=sharing</t>
  </si>
  <si>
    <t>(e1) Perwali No.33 Tahun 2016, (e2) Cascading Disperkim 2022, (e3) SK IKI-IKU, (e4) Perjanjian Kinerja Tahun 2022, (e5) Rencana Aksi Kinerja TA 2022, (e6) Undangan Rapat Urtu (e7) Draft SOTK baru</t>
  </si>
  <si>
    <t>https://drive.google.com/drive/folders/1TPaDbWybR4WUPVtt2XXbIqUjAl-lhuRW?usp=sharing</t>
  </si>
  <si>
    <t>https://drive.google.com/drive/folders/1gXejQ3_5qkVIDNeTjnW-NqIYGIYq8zHM?usp=sharing</t>
  </si>
  <si>
    <t>https://drive.google.com/drive/folders/1Vn8iF3BAwuzPiAtCq5zu8KaYN-jwgho8?usp=sharing</t>
  </si>
  <si>
    <t>https://drive.google.com/drive/folders/1y_L7xPPPOcRT1wIZYCDDqJsBvdVm82KE?usp=sharing</t>
  </si>
  <si>
    <t>https://drive.google.com/drive/folders/1ELKpDCzg5-pyk60Yg7RmKZOOTaHqjvH_?usp=sharing</t>
  </si>
  <si>
    <t>https://drive.google.com/drive/folders/10spEOCjxTI9DhsmVSQWSOB_VrSI4nwgg?usp=sharing</t>
  </si>
  <si>
    <t>Draft Perwali SOTK Disperkim terbaru</t>
  </si>
  <si>
    <t>https://drive.google.com/drive/folders/19lGod_0DRzORmvyA-993CwJ41OeXb0zi?usp=sharing</t>
  </si>
  <si>
    <t>(b1) Draft Perwali SOTK Disperkim terbaru, (b2) BA Identifikasi Penyederhanaan Struktur Organisasi, (b3) Identifikasi Penyederhanaan Struktur Organisasi, (b4) SK Pelantikan Penyetaraan Jabatan Fungsional (JFT) Desember 2021</t>
  </si>
  <si>
    <t>https://drive.google.com/drive/folders/1ZU9VIiEZoFxsdxkQnqx_fHq2GGZMEiwO?usp=sharing</t>
  </si>
  <si>
    <t>Peta Proses Bisnis berdasarkan SOTK Disperkim lama (Perwali  Nomor 33 Tahun 2016). Peta Proses Bisnis baru sedang dalam proses penyusunan</t>
  </si>
  <si>
    <t>Peta Proses Bisnis Disperkim, SK Peta Proses Bisnis Disperkim</t>
  </si>
  <si>
    <t>https://drive.google.com/drive/folders/1Qj844aV5Gc3nbYfM8pabRWVBCPWuZOSA</t>
  </si>
  <si>
    <t>Peta Proses Bisnis Disperkim, SK Peta Proses Bisnis Disperkim, Perwali SOTK DIsperkim</t>
  </si>
  <si>
    <t>Peta Proses Bisnis Disperkim, SK Peta Proses Bisnis Disperkim, Renstra Disperkim 2016-2021 dan 2022-2026, Renja 2021 &amp; 2022</t>
  </si>
  <si>
    <t>https://drive.google.com/drive/folders/1d0x60j9_Cgcx3Ia5jcQqHYsfgR98suFf</t>
  </si>
  <si>
    <t>Peta Proses Bisnis Disperkim, SK Peta Proses Bisnis Disperkim, SOP Pelayanan Disperkim</t>
  </si>
  <si>
    <t>SOP, dokumen rapat evaluasi SOP,Notulen, daftar hadir</t>
  </si>
  <si>
    <t>https://drive.google.com/drive/folders/1ZZkszvbkeeMrfFKrAX14IEaR6I-miQ1u</t>
  </si>
  <si>
    <t>Laporan evaluasi proses bisnis 2016- 2021</t>
  </si>
  <si>
    <t>SK PPID Pembantu 2019, 2022</t>
  </si>
  <si>
    <t>https://drive.google.com/drive/folders/1VFdlo1oyEzjJhxYJezSOgGWRZ84jcrjg</t>
  </si>
  <si>
    <t>Laporan monev PPID 2021</t>
  </si>
  <si>
    <t>https://drive.google.com/drive/folders/1dBk2EcMDsa94GadMU847aKZtsZ3TeyX4</t>
  </si>
  <si>
    <t>OK</t>
  </si>
  <si>
    <t>---------------------------</t>
  </si>
  <si>
    <t>Usulan kebutuhan pegawai 5 tahunan</t>
  </si>
  <si>
    <t>https://docs.google.com/spreadsheets/d/1JgHEYl0vcUWPcOw3uN1_gkIApr9yPNkN/edit?usp=sharing&amp;ouid=113190137434156782512&amp;rtpof=true&amp;sd=true</t>
  </si>
  <si>
    <t>https://drive.google.com/drive/folders/10EosPvFfm17UA5cnow4VZJ_-HSXt9b2O?usp=sharing</t>
  </si>
  <si>
    <t xml:space="preserve">                                                                                                                                                                             </t>
  </si>
  <si>
    <t>Rencana Pengembangan Pendidikan, ABK dan Bezeting, Kebutuhan Pegawai, Analisis Jabatan, Screenshot Aplikasi Sianjab</t>
  </si>
  <si>
    <t>Rencana pendidikan dan pengembangan kompetensi</t>
  </si>
  <si>
    <t>https://docs.google.com/spreadsheets/d/1pB43cWoazrGK3OwQ4dIDOxOfZlt8tIkx/edit?usp=sharing&amp;ouid=113190137434156782512&amp;rtpof=true&amp;sd=true</t>
  </si>
  <si>
    <t>PK dan SK IKU IKI</t>
  </si>
  <si>
    <t>https://drive.google.com/drive/folders/1Z0EPi6BL5j6yjoARNa_E7EQR0hSb7krE?usp=sharing</t>
  </si>
  <si>
    <t>Laporan monev kinerja individu</t>
  </si>
  <si>
    <t>https://drive.google.com/drive/folders/1piuuTGlynze3iqvo6pA1mOtpmpX89L_M?usp=sharing</t>
  </si>
  <si>
    <t>Laporan monev kinerja individu triwulanan</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</si>
  <si>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</si>
  <si>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Peraturan Wali Kota Balikpapan No 4 Tahun 2020 tentang Pemberian tambahan penghasilan kepada egawai negeri sipil, Piagam Penghargaan</t>
  </si>
  <si>
    <t>https://drive.google.com/drive/folders/1KNNz9ZfidSWvMr7Y3-xXvWJUSv7HbIv6?usp=sharing</t>
  </si>
  <si>
    <t>https://drive.google.com/drive/folders/1BhTEP5z6hrBvZXx-RvEzbQkyo--2eY5F?usp=sharing</t>
  </si>
  <si>
    <t>Analisis kesenjangan jabatan, Rekap Disperkim 2021, SK Operator</t>
  </si>
  <si>
    <t>https://drive.google.com/drive/folders/12bRyKLFmWBRt6v2ZqL8pITrFw1ptmYDM?usp=sharing</t>
  </si>
  <si>
    <t>https://drive.google.com/drive/folders/1O0jJYkdWHbQzLkNXczv8oMpcUghOFWre?usp=sharing</t>
  </si>
  <si>
    <t>Undangan Rapat Renstra</t>
  </si>
  <si>
    <t>https://drive.google.com/drive/folders/1ePXEzU8cnkZYC-D3z8CCvswoHUwuB3zV?usp=sharing</t>
  </si>
  <si>
    <t>perjanjian kinerja, monev</t>
  </si>
  <si>
    <t>Sosialisasi SAKIP, Dokumen SAKIP</t>
  </si>
  <si>
    <t>https://drive.google.com/drive/folders/1eX4TTrYWF9IV2dwl5slnEfn9RiCx8vzM?usp=sharing</t>
  </si>
  <si>
    <t>Monev IKI Tahun 2021</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</si>
  <si>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</si>
  <si>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</si>
  <si>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Public Compaign dilakukan secara berkala</t>
  </si>
  <si>
    <t>banner tolak pungli,dokumentasi pakta integritas, konten media sosial anti gratifikasi</t>
  </si>
  <si>
    <t>https://drive.google.com/drive/folders/1ePGSKFr8cIXqiTO6homyDb9GSYApH_6c</t>
  </si>
  <si>
    <t>pakta integritas, Laporan  gratifikasi</t>
  </si>
  <si>
    <t>pakta integritas,Laporan  tindak lanjut gratifikasi</t>
  </si>
  <si>
    <t>unit kerja telah mengidentifikasi seluruh lingkungan pengendalian</t>
  </si>
  <si>
    <t>Laporan RTP(Rencana Tindak Pengendalian)</t>
  </si>
  <si>
    <t>https://drive.google.com/drive/folders/1eLx2ytK0MSCtTbCV4yU9MyGKqNCMxYhs?usp=sharing</t>
  </si>
  <si>
    <t>Unit Kerja telah menilai seluruh resiko</t>
  </si>
  <si>
    <t>Seluruh resiko yang diidentifikasi telah diminimalisir melalui kegiatan pengendalian</t>
  </si>
  <si>
    <t>Laporan RTP, laporan penilaian mandiri pengendalian internal</t>
  </si>
  <si>
    <t>monitoring dan evaluasi telah dilakukan secara berkala serta memberikan perbaikan dalam penerapan SPI</t>
  </si>
  <si>
    <t>seluruh hasil pengaduan  masyarakat telah ditindaklanjuti</t>
  </si>
  <si>
    <t>rekap aduan masyarakat,rekap span lapor</t>
  </si>
  <si>
    <t>https://drive.google.com/drive/folders/1e8f131mibzRZYHi-6rcxT0XLHYpACIiH</t>
  </si>
  <si>
    <t>Penanganan pengaduan masyarakat di monitoring dan dievaluasi secara berkala</t>
  </si>
  <si>
    <t>rekap aduan masyarakat</t>
  </si>
  <si>
    <t>rekap aduan masyarakat, Laporan hasil tindak lanjut pengaduan masyarakat</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</si>
  <si>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</si>
  <si>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</si>
  <si>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Disosialisaikan ke sebagian besar pegawai</t>
  </si>
  <si>
    <t>https://drive.google.com/drive/folders/1dyzse_nnP82bavTE0hLHLcZ_rx-WYTnN</t>
  </si>
  <si>
    <t>undangan, notulen rapat benturan kepentingan, SK PPTK, SK PPK</t>
  </si>
  <si>
    <t>https://drive.google.com/drive/folders/1dxcriOm1UwjaJzoBCDGlNauVLGMWOXwF</t>
  </si>
  <si>
    <t>Penanganan benturan kepentingan telah di implementasikan</t>
  </si>
  <si>
    <t xml:space="preserve"> SK PPTK, SK PPK</t>
  </si>
  <si>
    <t xml:space="preserve">Penanganan benturan kepentingan dimonitoring dan evaluasi tidak secara berkala </t>
  </si>
  <si>
    <t>Sebagian besar hasil evaluasi atas penenganan benturan kepentingan telah ditindak lanjuti</t>
  </si>
  <si>
    <t>Terdapat dokumen penandatanganan pakta integritas</t>
  </si>
  <si>
    <t>https://drive.google.com/drive/folders/1dqDIcmiqFd0Y9pXPQNaFHitJ6lyq9Tuu</t>
  </si>
  <si>
    <t>Belum ada pembangunan zona integritas</t>
  </si>
  <si>
    <r>
      <rPr>
        <rFont val="Calibri"/>
        <color rgb="FF1155CC"/>
        <sz val="11.0"/>
        <u/>
      </rPr>
      <t>https://drive.google.com/drive/folders/1dqDIcmiqFd0Y9pXPQNaFHitJ6lyq9Tuu</t>
    </r>
    <r>
      <rPr>
        <rFont val="Calibri"/>
        <color rgb="FF0563C1"/>
        <sz val="11.0"/>
        <u/>
      </rPr>
      <t>u</t>
    </r>
  </si>
  <si>
    <t xml:space="preserve">Pembangunan zona integritas belum di monitoring dan evaluasi </t>
  </si>
  <si>
    <t xml:space="preserve">Draft Standar Pelayanan Site Plan Perumahan
Draft Standar Pelayanan RUSUNAWA
</t>
  </si>
  <si>
    <t>https://drive.google.com/drive/folders/1blk4nYQUA-RQcus7iS8aVvpky5AEDFw0?usp=sharing</t>
  </si>
  <si>
    <t>Maklumat pelayanan</t>
  </si>
  <si>
    <t>Notulen dan daftar hadir pelaksanaan revisi SOP Penyerahan PSU Perumahan</t>
  </si>
  <si>
    <t>Pelayanan perizinan telah dipusatkan di DPMPT-SP, DISPERKIM diberi kewenangan untuk mengeluarkan rekomendasi teknis terkait rencana tapak/site plan perumahan</t>
  </si>
  <si>
    <t>Undangan dan Dokumentasi Sosialisasi</t>
  </si>
  <si>
    <t>https://drive.google.com/drive/folders/1biA4C5Ri0f_PAowkTh6SDoepXXGOz4YK?usp=sharing</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</si>
  <si>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</si>
  <si>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Seluruh Informasi tentang pelayanan belum online, hanya dapat diakses di tempat layanan (intranet dan non elektronik)</t>
  </si>
  <si>
    <t>Dokumentasi Pelayanan kepada masyarakat secara Offline/tatap muka</t>
  </si>
  <si>
    <t>SK Pedoman Pemberian Penghargaan Pelayanan Publik</t>
  </si>
  <si>
    <t>Screenshoot web SP4N-LAPOR!</t>
  </si>
  <si>
    <t>https://drive.google.com/drive/folders/1bYn7fMLHV_5LyMEpwo03migR9W9p4v49?usp=sharing</t>
  </si>
  <si>
    <t>1. SK pengelola SP4N-LAPOR!
2. SK Pengelola web dan media sosial</t>
  </si>
  <si>
    <t>Evaluasi  atas penanganan keluhan/masukan dan konsultasi dilakukan tidak berkala</t>
  </si>
  <si>
    <t>Telah dilaksanakan survey kepuasan masyarakat terhadap pelayanan melalui Bagian Organisasi dan Tata Laksana</t>
  </si>
  <si>
    <t>Hasil SKM dari Bagian Organisasi dan tata laksana</t>
  </si>
  <si>
    <t>https://drive.google.com/drive/folders/1bWcZQh51ggHZ9Ld7l-ha5pxhFVl0B80n?usp=sharing</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</si>
  <si>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</si>
  <si>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screen shoot Hasil SKM telah diunggah di IG DISPERKIM</t>
  </si>
  <si>
    <t>Terdapat pelayanan yang menggunakan teknologi informasi pada sebagian kecil proses pemberian layanan yaitu penggunaan aplikasi Sistem Informasi Data Perumahan (SIDAPER) dan Klinik Penyebaran Informasi Perumahan (KIPER)</t>
  </si>
  <si>
    <t>Screenshoot aplikasi SIDAPER dan sosialisasi KIPER</t>
  </si>
  <si>
    <t>https://drive.google.com/drive/folders/1b6JGO4sqX9KYiiYn2A4cA8BlRoNGNTlN?usp=sharing</t>
  </si>
  <si>
    <t>Telah dilaksanakan monitoring dan evaluasi terkait aplikasi Sistem Informasi Data Perumahan (SIDAPER) secara berkala</t>
  </si>
  <si>
    <t>Notulen dan Absensi Monitoring-Evaluasi</t>
  </si>
  <si>
    <t>SK Role Model dan Agen Perubahan</t>
  </si>
  <si>
    <t>https://drive.google.com/drive/folders/1c5wALBeHatabyX7UNzLnYueMv9TLwi3l</t>
  </si>
  <si>
    <r>
      <rPr>
        <rFont val="Calibri"/>
        <color rgb="FF1155CC"/>
        <sz val="11.0"/>
        <u/>
      </rPr>
      <t>https://drive.google.com/drive/folders/1c5wALBeHatabyX7UNzLnYueMv9TLwi3l</t>
    </r>
    <r>
      <rPr>
        <rFont val="Calibri"/>
        <sz val="11.0"/>
      </rPr>
      <t>l</t>
    </r>
  </si>
  <si>
    <t>Usulan inovasi atau perubahan yang dibuat oleh Agen Perubahan OPD</t>
  </si>
  <si>
    <t>1. Inovasi pelayanan menggunakan aplikasi SIDAPER dan sosialisasi Klinik Penyebaran Perumahan 2. Sistem Informasi Aset Via QR Code</t>
  </si>
  <si>
    <t xml:space="preserve">Dokumen RENSTRA OPD 2021-2026, RENJA RB OPD, PK Kepala OPD </t>
  </si>
  <si>
    <t>https://drive.google.com/drive/folders/1c4a-sNtYORvEcy-3SXdgxbCrK8rJncNF</t>
  </si>
  <si>
    <t xml:space="preserve">Perwali/SK tentang Kode Etik dan Kode Perilaku Pegawai dan dokumentasi pemasangan poster budaya kerja  </t>
  </si>
  <si>
    <t>https://drive.google.com/drive/folders/1c3am4IQBmh8fVEqvr00ljSTQ-IBav2Z6</t>
  </si>
  <si>
    <t>perda no 7 tahun 2011 dengan perwali no 10 tahun 2019</t>
  </si>
  <si>
    <t>https://drive.google.com/drive/folders/1c-3q5jkYwUyNg41TngKAF1oiQ_CU1jan</t>
  </si>
  <si>
    <t>perda no 5 tahun 2013 tentang fasilitas sarana prasarana dan utilitas umum.</t>
  </si>
  <si>
    <r>
      <rPr>
        <rFont val="Calibri"/>
        <color rgb="FF1155CC"/>
        <sz val="11.0"/>
        <u/>
      </rPr>
      <t>https://drive.google.com/drive/folders/1c-3q5jkYwUyNg41TngKAF1oiQ_CU1jan</t>
    </r>
    <r>
      <rPr>
        <rFont val="Calibri"/>
        <color theme="1"/>
        <sz val="11.0"/>
      </rPr>
      <t>n</t>
    </r>
  </si>
  <si>
    <t>perda no 5 tahun 2013 tentang fasilitas sarana prasarana dan utilitas umum</t>
  </si>
  <si>
    <t>1) Undangan Rapat Urtusi;  2) BA Pemetaan Kepmendagri 050; 3) BA Sub Kegiatan Pengelolaan RTH dan PSU; 4) Draft Perwali SOTK Disperkim terbaru</t>
  </si>
  <si>
    <t>https://drive.google.com/drive/folders/1cbphi2xpAr-zRa8y_NJOjIvsoWj_Feko?usp=sharing</t>
  </si>
  <si>
    <t>Peta Proses Bisnis OPD 2016-2021 (jika ada), Hasil Identifikasi Penyederhanaan Struktur Organisasi Perangkat Daerah, persetujuan Penyetaraan Jabatan</t>
  </si>
  <si>
    <t>https://drive.google.com/drive/folders/1nxcBxTi5e0IR8w6RY8wBP3e9QIhMG9IM?usp=sharing</t>
  </si>
  <si>
    <t>Implementasi SPBE masih bersifat internal Disperkim saja belum terintegrasi dengan Diskominfo</t>
  </si>
  <si>
    <t>https://drive.google.com/drive/folders/1clTLJ2fL4oR-o0Efbu1PIHfTQh6b_IfM</t>
  </si>
  <si>
    <t>Proyek Perubahan dalam rangka Pelatihan Kepemimpinan (PKP dan PKA)</t>
  </si>
  <si>
    <t>https://drive.google.com/drive/folders/1cd2BSYDLMlWMsMY_slapKqAxGfGvWZEx</t>
  </si>
  <si>
    <t>Kinerja individu sudah sesuai</t>
  </si>
  <si>
    <t>Validasi ekinerja antara atasan dan staf</t>
  </si>
  <si>
    <t>https://drive.google.com/file/d/14bLyrrz0WP2M0BtAUrMetxqJu_yub_z1/view?usp=sharing</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</si>
  <si>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</si>
  <si>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</si>
  <si>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</si>
  <si>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Sudah dilakukan assesmen oleh BKPSDM Kota Balikpapan</t>
  </si>
  <si>
    <t>Surat pemanggilan assesmen untuk pegawai DISPERKIM</t>
  </si>
  <si>
    <t>https://drive.google.com/file/d/19jyNQAPk1h5CXbOus_LDyMwUxyWg6zqa/view?usp=sharing</t>
  </si>
  <si>
    <t>https://drive.google.com/drive/folders/1cS4w3BzDorCV9CMJ7LOCk6IcEiwJt3-5?usp=sharing</t>
  </si>
  <si>
    <t>DPA 2021 dan Laporan Evaluasi Renja</t>
  </si>
  <si>
    <t>DPPA 2021 dan Laporan Evaluasi Renja</t>
  </si>
  <si>
    <t>Dokumen Pendukung :                                                   II.6.ii. Screen Shoot Aplikasi Esakip.Balikpapan.go.id http://esakip.balikpapan.go.id/portal/home</t>
  </si>
  <si>
    <t>https://drive.google.com/drive/folders/1cZUawMcL4yWjF_aaKlYkcVrznbKTdkRa?usp=sharing</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</si>
  <si>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</si>
  <si>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</si>
  <si>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</si>
  <si>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https://drive.google.com/drive/folders/1cAz9bQfRRZNOL5juPTqLslewi6mdk-6b?usp=sharing</t>
  </si>
  <si>
    <t>Cascading IKU, perjanjian kinerja</t>
  </si>
  <si>
    <t>https://drive.google.com/drive/folders/1c7Fop3OzqECISWhSivRcDFxcmqp-ObkE?usp=sharing</t>
  </si>
  <si>
    <t>https://drive.google.com/drive/folders/1dpIhBkTie3ugeX6R2kbKTpWMX8BjpxFW</t>
  </si>
  <si>
    <t>https://drive.google.com/drive/folders/1ddljaXEDUrv1KAGoSu2pLwiqEEb4JW9T</t>
  </si>
  <si>
    <t>https://drive.google.com/drive/folders/1dc9vZI1fklSjUxhLzXFJSyY2YnQrfYZ2</t>
  </si>
  <si>
    <t>Inovasi pelayanan menggunakan aplikasi SIDAPER dan sosialisasi Klinik Penyebaran Perumahan</t>
  </si>
  <si>
    <t>https://drive.google.com/drive/folders/1dYhR9LuIlux6JqQyHUBArmTnemYTaAO9?usp=sharing</t>
  </si>
  <si>
    <t>Untuk pelayanan perizinan sudah terpusat di DPMPT-SP, DISPERKIM telah mengeluarkan advise/rekomendasi teknis dalam penerbitan izin rencana tapak/site plan perumahan, dari 2 permohonan site plan telah diterbitkan 2 rekomendasi site plan perumahan</t>
  </si>
  <si>
    <t>https://drive.google.com/drive/folders/1dWK66jWWqZjB2nD6Y8shp5HRbb4r7Pvc?usp=sharing</t>
  </si>
  <si>
    <t>Tim Reformasi Birokrasi Dinas Pertanahan dan Penataan Ruang Kota Balikpapan telah dibentuk berdasarkan SK Kepala Dinas Pertanahan dan Penataan Ruang Kota Balikpapan tentang Tim Reformasi Birokrasi Dinas Pertanahan dan Penataan Ruang Kota Balikpapan</t>
  </si>
  <si>
    <t>SK Kepala DPPR Kota Balikpapan Nomor 188.46/010/2022 Tanggal 09 Mei 2022</t>
  </si>
  <si>
    <t>https://drive.google.com/drive/folders/1lRTfgc9CSy721ZGBfHjnZrSIJSdsmqMb?usp=sharing</t>
  </si>
  <si>
    <t>Seluruh tugas telah dilaksanakan oleh Tim Reformasi Birokrasi DPPR Kota Balikpapan sesuai dengan rencana kerja yang telah ditetapkan dengan SK Kepala DPPR Nomor 188.4.46/010/2022 tentang Tim Reformasi Birokrasi DPPR Kota Balikpapan</t>
  </si>
  <si>
    <t>Undangan rapat RB, notulen, absensi dan dokumentasi, Lampiran SK RENJA dan Rencana Aksi RB, SK ROAD MAP</t>
  </si>
  <si>
    <r>
      <rPr>
        <rFont val="Calibri"/>
        <color rgb="FF000000"/>
        <sz val="11.0"/>
        <u/>
      </rPr>
      <t>https://drive.google.com/drive/folders/1lRTfgc9CSy721ZGBfHjnZrSIJSdsmqMb?usp=sharing</t>
    </r>
    <r>
      <rPr>
        <rFont val="Calibri"/>
        <color theme="1"/>
        <sz val="11.0"/>
      </rPr>
      <t xml:space="preserve"> </t>
    </r>
  </si>
  <si>
    <t>DPPR belum melaksanakan Monitoring dan Evaluasi dikarenakan Pelaksanaan PMPRB dimulai Tahun 2022</t>
  </si>
  <si>
    <t>Undangan rapat RB, notulen, absensi dan dokumentasi</t>
  </si>
  <si>
    <t xml:space="preserve">https://drive.google.com/drive/folders/1lRTfgc9CSy721ZGBfHjnZrSIJSdsmqMb?usp=sharing </t>
  </si>
  <si>
    <t>Dalam proses pelaksanaan</t>
  </si>
  <si>
    <t>SK Renja RB</t>
  </si>
  <si>
    <t>https://drive.google.com/drive/folders/1lRMQbY_vztWfNSVXpBRbGS-NUlHKbv8h</t>
  </si>
  <si>
    <t xml:space="preserve">DPPR telah melaksanakan sosialisasi dan penyusunan rencana kerja dan rencana aksi Reformasi Birokrasi DPPR </t>
  </si>
  <si>
    <t>rencana aksi RB (undangan, notulen, absensi dan dokumentasi)</t>
  </si>
  <si>
    <t>https://drive.google.com/drive/folders/1lRMQbY_vztWfNSVXpBRbGS-NUlHKbv8h?usp=sharing</t>
  </si>
  <si>
    <t>Belum ada Road Map RB Pemerintah Kota Balikpapan Tahun 2022 - 2026</t>
  </si>
  <si>
    <t>SK Tim RB DPPR dan SK Tim Reformasi Birokrasi OPD, Pelatihan Penguatan Asesor (Undangan,Notulen, Daftar Hadir, Dokumentasi)</t>
  </si>
  <si>
    <t>https://drive.google.com/drive/folders/1lMI3hp4-eGUuh2aycxkVCC3s_NXOir3U?usp=sharing</t>
  </si>
  <si>
    <t>Assessor telah melaksanakan konsensus untuk seluruh kriteria dalam RB</t>
  </si>
  <si>
    <t xml:space="preserve">https://drive.google.com/drive/folders/1lMI3hp4-eGUuh2aycxkVCC3s_NXOir3U?usp=sharing </t>
  </si>
  <si>
    <t>Penilaian RB DPPR baru akan dilaksanakan tahun 2022</t>
  </si>
  <si>
    <t>RATL</t>
  </si>
  <si>
    <t>Belum dilakukan monitoring dan evaluasi mengingat rencana aksi  baru disusun pada tanggal 3 juni 2022</t>
  </si>
  <si>
    <t>Aktif dalam memantau aktifitas tim RB pada seluruh area</t>
  </si>
  <si>
    <t>https://drive.google.com/drive/folders/1lFzUyMD8VMX9d-rgFoNce4s26nThF8Xk?usp=sharing</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</si>
  <si>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</si>
  <si>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</si>
  <si>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SK Agen Perubahan, Surat usulan agen perubahan dan inovasi agen perubahan</t>
  </si>
  <si>
    <t xml:space="preserve">Harmonisasi KRK, ITR dan Pengadaan Tanah </t>
  </si>
  <si>
    <t>https://drive.google.com/drive/folders/1la0TfEmdYQi_gSMY6hK-C1OBbH1li-8e</t>
  </si>
  <si>
    <t>Revisi SOP KRK dan ITR</t>
  </si>
  <si>
    <t>1) Perwali No.35 Tahun 2016; 2) BA Pemetaan Kepmendagri 050; 3) Draft Perwali SOTK DPPR terbaru</t>
  </si>
  <si>
    <t>https://drive.google.com/drive/folders/1laEkjXLucetVPLRa8Io6B8a-0KXcytKn?usp=sharing</t>
  </si>
  <si>
    <t>Perwali No.35 Tahun 2016, Undangan Rapat Urtu, Draft SOTK baru</t>
  </si>
  <si>
    <t>Hasil evaluasi telah ditindaklanjuti dengan perubahan atas struktur organisasi, uraian tugas dan fungsi Dinas Pertanahan dan Penataan Ruang Kota Balikpapan pada Perwal Nomor 35Tahun 2016 setelah mendapat persetujuan penyederhanaan struktur organisasi dan penyetaraan jabatan dari Kementerian Pendayagunaan Aparatur Negara dan Reformasi Birokrasi. Namun saat ini Perwal tersebut masih diproses di Bagian Hukum Sekretariat Daerah Kota Balikpapan</t>
  </si>
  <si>
    <t>Draft Perwali SOTK DPPR terbaru, Berita Acara Pelaksanaan Identifikasi Penyederhanaan Struktur Organisasi Pemerintah Kota Balikapapan, Hasil Identifikasi Penyederhanaan Struktur Organisasi Perangkat Daerah</t>
  </si>
  <si>
    <t>https://drive.google.com/drive/folders/1la0UYmDWRWOA3wc6NlWStiUrx9MwwbN8?usp=sharing</t>
  </si>
  <si>
    <t>Pejabat Struktural/ eselon IV dilingkungan Dinas Pertanahan dan Penataan Ruang Kota Balikpapan telah disetarakan menjadi jabatan fungsional sesuai dengan rekomendasi dari Kementerian Pendayagunaan Aparatur Negara dan Reformasi Birokrasi pada tanggal 31 Desember 2021</t>
  </si>
  <si>
    <t>(1) Draft Perwali SOTK DPPR terbaru, (2) BA Identifikasi Penyederhanaan Struktur Organisasi, (3) Identifikasi Penyederhanaan Struktur Organisasi, (4) SK Pelantikan Penyetaraan Jabatan Fungsional (JFT) Desember 2021</t>
  </si>
  <si>
    <t>Penyusunan peta proses bisnis Dinas Pertanahan dan Penataan Ruang telah disusun sesuai dengan Peraturan Menteri PANRB Nomor 19 tahun 2018 tentang Penyusunan Peta Proses Bisnis intansi Pemerintah. Namun peta proses bisnis tersebut masih mengacu pada RPJMD Kota Balikpapan tahun 2016-2021 dan belum disesuaikan dengan RPJMD Kota Balikpapan 2021-2026. Hal tersebut karena Peta Proses Bisnis yang sesuai RPJMD Kota Balikpapan 2021-2026  sedang dalam proses penyusunan pada level 0 sampai level 2</t>
  </si>
  <si>
    <t>Peta Proses Bisnis OPD</t>
  </si>
  <si>
    <t>https://drive.google.com/drive/folders/1l8YeBVrbClE5M9lconmigynj1jVnKIUG</t>
  </si>
  <si>
    <t>Peta proses bisnis dan Prosedur operasional telah dievaluasi namun belum disesuaikan dengan permendagri 050-5889 Tahun 2021 karena belum di sahkannya SOTK DPPR yang baru.</t>
  </si>
  <si>
    <t>adanya SK Kepala DPPR No. 188.46/006/DPPR tentang pejabat pengelola layanan informasi dan dokumentasi di DPPR Kota Balikpapan</t>
  </si>
  <si>
    <t>https://drive.google.com/drive/folders/1lAkCBMnDYHSmJtfha-UYQQFSJ0ujuktv</t>
  </si>
  <si>
    <r>
      <rPr>
        <rFont val="Calibri"/>
        <color rgb="FF1155CC"/>
        <sz val="11.0"/>
        <u/>
      </rPr>
      <t>https://drive.google.com/drive/folders/1lAkCBMnDYHSmJtfha-UYQQFSJ0ujuktv</t>
    </r>
    <r>
      <rPr>
        <rFont val="Calibri"/>
        <color theme="1"/>
        <sz val="11.0"/>
      </rPr>
      <t>v</t>
    </r>
  </si>
  <si>
    <t>Surat Usulan kebutuhan pegawai dan bezzetting OPD</t>
  </si>
  <si>
    <t>https://drive.google.com/drive/folders/1l8FrWuNp7JgFWXWzHnPDA-mCp-4XttFE</t>
  </si>
  <si>
    <r>
      <rPr>
        <rFont val="Calibri"/>
        <color rgb="FF000000"/>
        <sz val="11.0"/>
      </rPr>
      <t xml:space="preserve">dokumen anjab dan abk ada di aplikasi </t>
    </r>
    <r>
      <rPr>
        <rFont val="Calibri"/>
        <color rgb="FF1155CC"/>
        <sz val="11.0"/>
        <u/>
      </rPr>
      <t>sinjab.balikpapan.go.id</t>
    </r>
  </si>
  <si>
    <r>
      <rPr>
        <rFont val="Calibri"/>
        <color rgb="FF000000"/>
        <sz val="11.0"/>
      </rPr>
      <t xml:space="preserve">dokumen anjab dan abk ada di </t>
    </r>
    <r>
      <rPr>
        <rFont val="Calibri"/>
        <color rgb="FF1155CC"/>
        <sz val="11.0"/>
        <u/>
      </rPr>
      <t>aplikasisinjab.balikpapan.go.id</t>
    </r>
  </si>
  <si>
    <t xml:space="preserve">Surat usulan kebutuhan pengembangan kompetensi, Rekap usulan kebutuhan pengembangan kompetensi 2021 </t>
  </si>
  <si>
    <t>https://drive.google.com/drive/folders/1l3enWLF_EN10R3T7m_H9LIx6b4eAaish?usp=sharing</t>
  </si>
  <si>
    <t>Dokumentasi Diklat/Bimtek yang diselenggarakan oleh OPD</t>
  </si>
  <si>
    <t>SK IKU, Perjanjian Kinerja 2021, SKP seluruh pegawai di OPD</t>
  </si>
  <si>
    <t>https://drive.google.com/drive/folders/1l1_pIVHWvIRwPtpgiiYsBgePry6PTUQ7?usp=sharing</t>
  </si>
  <si>
    <t>SK IKI, Perjanjian Kinerja OPD, SKP seluruh pegawai di OPD</t>
  </si>
  <si>
    <t>PK, SK IKI, Cascading Kinerja OPD</t>
  </si>
  <si>
    <r>
      <rPr>
        <rFont val="Calibri"/>
        <color theme="1"/>
        <sz val="11.0"/>
      </rPr>
      <t xml:space="preserve">E-Kinerja, </t>
    </r>
    <r>
      <rPr>
        <rFont val="Calibri"/>
        <color theme="1"/>
        <sz val="11.0"/>
      </rPr>
      <t>SKP seluruh pegawai di OPD</t>
    </r>
  </si>
  <si>
    <r>
      <rPr>
        <rFont val="Calibri"/>
        <color theme="1"/>
        <sz val="11.0"/>
      </rPr>
      <t>Monev IKI, laporan realisasi fisik dan keuangan siperangko</t>
    </r>
    <r>
      <rPr>
        <rFont val="Calibri"/>
        <color rgb="FFFF0000"/>
        <sz val="11.0"/>
      </rPr>
      <t xml:space="preserve">, </t>
    </r>
    <r>
      <rPr>
        <rFont val="Calibri"/>
        <color theme="1"/>
        <sz val="11.0"/>
      </rPr>
      <t>SKP seluruh pegawai di OPD</t>
    </r>
  </si>
  <si>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</si>
  <si>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Perwal TKD, SK DPPR Tahun 2022 pemberian reward dan punishment</t>
  </si>
  <si>
    <r>
      <rPr>
        <rFont val="Calibri"/>
        <color rgb="FF1155CC"/>
        <sz val="11.0"/>
        <u/>
      </rPr>
      <t>https://drive.google.com/drive/folders/1l1_pIVHWvIRwPtpgiiYsBgePry6PTUQ7?usp=sharing</t>
    </r>
    <r>
      <rPr>
        <rFont val="Calibri"/>
        <color theme="1"/>
        <sz val="11.0"/>
      </rPr>
      <t>g</t>
    </r>
  </si>
  <si>
    <t>Perwal Kode Etik, Pemberian surat teguran</t>
  </si>
  <si>
    <t>https://drive.google.com/drive/folders/1ky3SLG_77wN4vgrVO0QSegAJaLeKSLCyc</t>
  </si>
  <si>
    <t xml:space="preserve">https://drive.google.com/drive/folders/1kwgvA_8agFH95rlBXjNHd1mb7l1iFVXI?usp=sharing </t>
  </si>
  <si>
    <t>Aplikasi SIMPEG dan MYSAPK</t>
  </si>
  <si>
    <t>Screenshoot SIMPEG dan rekapitulasi PMD (Pemutakhiran Data Mandiri)</t>
  </si>
  <si>
    <t>https://drive.google.com/drive/folders/1kwI-oGO0yKzOZNvHhRgJHkAz4uDRHJSn</t>
  </si>
  <si>
    <t>Tim penyusun Renstra SKPD disiapkan oleh kepala DPPR dan diusulkan kepada Walikota Balikpapan untuk ditetapkan dengan SK. Walikota. Renstra SKPD memuat visi, misi, tujuan, sasaran, kebijakan dan program kerja yang terukur dan sesuai dengan kebutuhan dinas dan daerah</t>
  </si>
  <si>
    <t>SK. Tim Renstra, Rapat Penyusunan Renstra (Undangan/Notulen/Daftar Hadir/Laporan Kegiatan/Berita Acara/Dokumentasi Kegiatan)</t>
  </si>
  <si>
    <t>https://drive.google.com/drive/folders/1mPsGAVszkTgItYNRJHyw2EwgaGOsoT2j?usp=sharing</t>
  </si>
  <si>
    <t>Penetapan kinerja merupakan dasar komitmen kinerja instansi pemerintah. penetapan kinerja dituangkan dalam Perjanjian Kinerja OPD sebagai bentuk integrasi melaksanakan program/ kegiatan disertai dengan indikator kinerja</t>
  </si>
  <si>
    <t>Perjanjian Kinerja OPD, SK Tim Renstra, Rapat Penyusunan Renstra  (Undangan/Notulen/Daftar Hadir/Laporan Kegiatan/Berita Acara/Dokumentasi Kegiatan)</t>
  </si>
  <si>
    <t>Melakukan kegiatan monitoring dan evaluasi pelaksanaan program/kegiatan melalui laporan progres fisik dan keuangan</t>
  </si>
  <si>
    <t>Pemantauan Kinerja melalui aplikasi SIPERANGKO, Laporan evaluasi renja TW 1-4 Tahun 2021,  Laporan evaluasi renja TW 1 Tahun 2022</t>
  </si>
  <si>
    <t>Laporan Kinerja wajib untuk disampaikan oleh seluruh Pejabat Struktural DPPR sebagai bentuk akuntabilitas dari pelaksanaan tugas dan fungsi setiap instansi pemerintah atas penggunaan APBD Instansi Pemerintah. Laporan Kinerja bersinergi degan Perjanjian Kinerja DPPR.</t>
  </si>
  <si>
    <t>Laporan Kinerja (SIPERANGKO), PK OPD Tahun 2021 dan 2022</t>
  </si>
  <si>
    <t>Rencana Aksi Kinerja merupakan pedoman pelaksanaan kegiatan yang akan dilaksanakan pada satu tahun anggaran kerja. Tindaklanjut dari rencana aksi kinerja adalah Timeline program dan kegiatan sebagai upaya pelaksanaan program / kegiatan yang terukur, efektif dan efisien.</t>
  </si>
  <si>
    <t>Rencana Aksi OPD Tahun 2021 dan 2022, Laporan evaluasi renja TW 1-4 Tahun 2021,  Laporan evaluasi renja TW 1 Tahun 2022, pencapaian pelaksanaan rencana aksi tahun 2021</t>
  </si>
  <si>
    <t>Pembentukan Tim Penyusun SAKIP DPPR. Dokumen SAKIP memuat integrasi dari sistem Perencanaan, sistem penganggaran dan sistem pelaporan kinerja yang selaras dengan pelaksanaan sistem akuntabilitas keuangan</t>
  </si>
  <si>
    <t>https://drive.google.com/drive/folders/1mRBIe_Y2PzFxiABVPfqVphcIHRFN1Fk7</t>
  </si>
  <si>
    <t>Laporan Evaluasi Rencana Kerja DPPR disusun dan dilaporkan setiap tahun anggaran.</t>
  </si>
  <si>
    <t>Laporan evaluasi renja TW 1-4 Tahun 2021,  Laporan evaluasi renja TW 1 Tahun 2022, laporan SIPERANGKO</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</si>
  <si>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</si>
  <si>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</si>
  <si>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https://drive.google.com/drive/folders/1mPfkTY81CJTMVqbj-cH3wY5t3rrvmzNQ</t>
  </si>
  <si>
    <t>SK Unit Pengendalian Gratifikasi OPD</t>
  </si>
  <si>
    <t>Rencana Tindak Pengendalian Tahun 2021</t>
  </si>
  <si>
    <t>https://drive.google.com/drive/folders/1mGUr22HzWGDacKZNsWkPHqbLwqMdVhbJ?usp=sharing</t>
  </si>
  <si>
    <t xml:space="preserve">Belum ada monitoring dan evaluasi terhadap  sistem pengendalian intern </t>
  </si>
  <si>
    <t xml:space="preserve">Belum dilakukan monitoring dan evaluasi terhadap  sistem pengendalian intern </t>
  </si>
  <si>
    <t>Rekapitulasi penanganan pengaduan masyarakat dari Screenshot dan rekapitulasi hasil fasilitasi pertanahan</t>
  </si>
  <si>
    <t>https://drive.google.com/drive/folders/1mGD-gIdCoYqgcz9zqEITg_EXJPbSJy5l?usp=sharing</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</si>
  <si>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</si>
  <si>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</si>
  <si>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Dokumentasi Kegiatan Sosialisasi Whistle Blowing System di lingkup OPD (ss wa grup untuk youtube whistle blowing)</t>
  </si>
  <si>
    <t>https://drive.google.com/drive/folders/1mEjZjIQD5ztvVbf07ENlDs-QivUxdrEX</t>
  </si>
  <si>
    <t>SK Walikota ttg Pedoman Umum Penanganan Benturan kepentingan, undangan, daftar hadir</t>
  </si>
  <si>
    <t>https://drive.google.com/drive/folders/1mCn1m4lC2Jh6E-W4sTQfb6PqGvcy9dZU?usp=sharing</t>
  </si>
  <si>
    <t>SK PPTK dan SK PA</t>
  </si>
  <si>
    <t>https://drive.google.com/drive/folders/1mCn1m4lC2Jh6E-W4sTQfb6PqGvcy9dZU</t>
  </si>
  <si>
    <t>https://drive.google.com/drive/folders/1mCeKSjNRy4KMsF3e33nlQWi1HslGzb2U</t>
  </si>
  <si>
    <t>Melalui arahan pimpinan pada setiap kesempatan</t>
  </si>
  <si>
    <t>https://drive.google.com/drive/folders/1m8ikP67lnUtElbbR9PXb8Hceh_MC8JO-</t>
  </si>
  <si>
    <t>Perwal IMTN kebijakan standar pelayanan OPD, Screenshoot Standar pelayanan minimal di website</t>
  </si>
  <si>
    <r>
      <rPr>
        <rFont val="Calibri"/>
        <color rgb="FF1155CC"/>
        <sz val="11.0"/>
        <u/>
      </rPr>
      <t>https://drive.google.com/drive/folders/1m8ikP67lnUtElbbR9PXb8Hceh_MC8JO-</t>
    </r>
    <r>
      <rPr>
        <rFont val="Calibri"/>
        <color theme="1"/>
        <sz val="11.0"/>
      </rPr>
      <t>-</t>
    </r>
  </si>
  <si>
    <r>
      <rPr>
        <rFont val="Calibri"/>
        <color theme="1"/>
        <sz val="11.0"/>
      </rPr>
      <t>Undangan Rapat reviu standar pelayanan, Notulen/Berita Acara</t>
    </r>
    <r>
      <rPr>
        <rFont val="Calibri"/>
        <color rgb="FFFF0000"/>
        <sz val="11.0"/>
      </rPr>
      <t xml:space="preserve"> </t>
    </r>
    <r>
      <rPr>
        <rFont val="Calibri"/>
        <color theme="1"/>
        <sz val="11.0"/>
      </rPr>
      <t>, dokumentasi kegiatan Rapat reviu standar pelayanan</t>
    </r>
  </si>
  <si>
    <t>Setiap bulan subkoordinator adm. pertanahan memberikan pengarahan terkait pelayanan IMTN dalam hal memberkan pelayanan prima</t>
  </si>
  <si>
    <t>dokumentasi pengarahan pelayanan prima IMTN dan Tata Ruang</t>
  </si>
  <si>
    <t>https://drive.google.com/drive/folders/1m0lbM-Kj8M2TN9XzAfxOzMAXz-w2b6mK</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</si>
  <si>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</si>
  <si>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Screenshoot Jam informasi pelayanan di website/ media sosial (Instagram )OPD</t>
  </si>
  <si>
    <t>SK Kebijakan pemberian penghargaan dan sanksi OPD</t>
  </si>
  <si>
    <t>screenshoot aplikasi layanan SIMANTAN</t>
  </si>
  <si>
    <t>Layanan SIMANTAN dijadikan studi tiru oleh kabupaten/kota di provinsi Kalimantan Timur</t>
  </si>
  <si>
    <t>SS Data dan dokumentasi Inovasi pelayanan SIMANTAN</t>
  </si>
  <si>
    <t>Dokumentasi media pengaduan dan konsultasi pelayanan DPPR</t>
  </si>
  <si>
    <t>https://drive.google.com/drive/folders/1lwSlZZuqeY1RM9xHh-8bbBUvWxdugcoW?usp=sharing</t>
  </si>
  <si>
    <t>Setiap pengaduan layanan dari masyarakat langsung dilakukan tindak lanjut terkait pelayanan</t>
  </si>
  <si>
    <t>Setiap pengaduan layanan dari masyarakat langsung dilakukan evaluasi</t>
  </si>
  <si>
    <t>Pelaksanaan SKM baru dilaksanakan tahun 2022</t>
  </si>
  <si>
    <t>https://drive.google.com/drive/folders/1lrt3SbVZNLaAauYBcIdi1akNy6rDsbnJ?usp=sharing</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</si>
  <si>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</si>
  <si>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Layanan izin membuka tanah (IMTN) dan fasilitasi sengketa tanah secara online</t>
  </si>
  <si>
    <t>https://drive.google.com/drive/folders/1ljWbmex0iHsL45DOeEmjeuUSEyBrGtUs?usp=sharing</t>
  </si>
  <si>
    <t>Dilakukannya perbaikan secara berkala tiap tahunnya untuk aplikasi software SIMANTAN</t>
  </si>
  <si>
    <t>screnshoot DPA 2021 sub kegiatan koordinasi dan sinkronisasi pemberian izin membuka tanah</t>
  </si>
  <si>
    <t>https://drive.google.com/drive/folders/1nL68mWXx5n5sZtVC2GcCMwehVTiQ9RWy?usp=sharing</t>
  </si>
  <si>
    <t>SK Agent Of Change</t>
  </si>
  <si>
    <t>Surat (E-Office) usulan Agen Perubahan</t>
  </si>
  <si>
    <t>Usulan Data inovasi atau perubahan yang dibuat oleh Agen Perubahan OPD</t>
  </si>
  <si>
    <t>dokumen DPA 2022 terkait belanja aplikasi sistem informasi Tata Ruang (KRK Online)</t>
  </si>
  <si>
    <t>perencanaan dilaksanakannya Digitalisasi penerbitan KRK dan ITR  pada tahun 2023</t>
  </si>
  <si>
    <t>RENJA RB OPD, Renstra DPPR Tahun 2021-2026, PK Kepala OPD</t>
  </si>
  <si>
    <t>https://drive.google.com/drive/folders/1nHI7dw-iUcb48G1itpj0ZnX38bkhRYPQ</t>
  </si>
  <si>
    <t>Pelaksanaan pemasangan banner akan dilaksanakan pada tahun 2022 triwulan III</t>
  </si>
  <si>
    <t>Perwal/SK tentang Kode Etik dan Kode Perilaku Pegawai, Surat Edaran Core Value BerAKHLAK</t>
  </si>
  <si>
    <t>https://drive.google.com/drive/folders/1nAkNPF7jvW7FFX8YoQwCPA_9Se6jOzjC?usp=sharing</t>
  </si>
  <si>
    <t xml:space="preserve">Perda IMTN dan Perwali IMTN </t>
  </si>
  <si>
    <t>https://drive.google.com/drive/folders/1n8RTQ2mzt8RwFLHRiUGvCysTY0sTO5Bw</t>
  </si>
  <si>
    <t>SK Wali Kota IMTN</t>
  </si>
  <si>
    <t>Daftar kebijakan terkait pelayanan dan perizinan yang baru terbit memuat unsur kemudahan dan efesiensi dan contoh kebijakannya</t>
  </si>
  <si>
    <t>1) Undangan Rapat Urtusi;  2) BA Pemetaan Kepmendagri 050; 3) BA Penataan Bangunan dan Lingkungan; 4) Draft Perwali SOTK DPPR terbaru</t>
  </si>
  <si>
    <t>https://drive.google.com/drive/folders/1ngWRbiSV9CKvJjJpAgze93Zp-tGrLXYZ?usp=sharing</t>
  </si>
  <si>
    <t>Peta Proses Bisnis OPD, Hasil Identifikasi Penyederhanaan Struktur Organisasi Perangkat Daerah, persetujuan Penyetaraan Jabatan</t>
  </si>
  <si>
    <t xml:space="preserve">Implementasi SPBE telah terintegrasi dan mampu mendorong pelaksanaan pelayanan IMTN yang lebih cepat dan efisien, hal ini dilakukan dengan mengintegrasikan data kependudukan (Disdukcapil) pada layanan aplikasi SIMANTAN sehingga masyarakat lebih mudah melakukan registrasi (pendaftaran) pada layanan ini. </t>
  </si>
  <si>
    <r>
      <rPr>
        <rFont val="Calibri"/>
        <color rgb="FF000000"/>
        <sz val="11.0"/>
      </rPr>
      <t xml:space="preserve">SS SIMANTAN
</t>
    </r>
    <r>
      <rPr>
        <rFont val="Calibri"/>
        <color rgb="FFFF0000"/>
        <sz val="11.0"/>
      </rPr>
      <t>SS API data Warehouse Kependudukan</t>
    </r>
  </si>
  <si>
    <r>
      <rPr>
        <rFont val="Calibri"/>
        <color rgb="FF1155CC"/>
        <sz val="11.0"/>
        <u/>
      </rPr>
      <t>https://drive.google.com/drive/folders/1ntWo_XgGY-tD2m1KHekWzlGzIGnyQeqw</t>
    </r>
    <r>
      <rPr>
        <rFont val="Calibri"/>
        <color theme="1"/>
        <sz val="11.0"/>
      </rPr>
      <t>w</t>
    </r>
  </si>
  <si>
    <t>Implementasi SPBE pada pelayanan internal DPPR dengan menggunakan aplikasi perkantoran (E-office) dan Aplikasi Kepegawaian (Simpeg) yang mendorong kemudahan dalam layanan persuratan dan kepegawaian di internal Pemerintah Kota Balikpapan.</t>
  </si>
  <si>
    <t>SS Eoffice
SIMPEG</t>
  </si>
  <si>
    <t>https://drive.google.com/drive/folders/1ntWo_XgGY-tD2m1KHekWzlGzIGnyQeqw</t>
  </si>
  <si>
    <t>Transformasi digital pada layanan aplikasi SIMANTAN telah berdampak positif dan sesuai yang diharapkan pada implementasi layanan kepada masyarakat secara online yang terus dikembangkan secara berkelanjutan setiap tahun</t>
  </si>
  <si>
    <t>Transformasi digital pada layanan rencana digitalisasi KRK dan ITR melalui E-Office telah berdampak positif dan sesuai yang diharapkan pada implementasi layanan kepada masyarakat secara online yang terus dikembangkan secara berkelanjutan setiap tahun</t>
  </si>
  <si>
    <t>Perjanjian Kinerja OPD , Pengukuran Kinerja OPD, SKP seluruh pegawai di OPD</t>
  </si>
  <si>
    <t>https://drive.google.com/drive/folders/1n7sJTaZGHJPQghxkzXXFYKqgvViWHD-g</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</si>
  <si>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</si>
  <si>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</si>
  <si>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</si>
  <si>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https://drive.google.com/drive/folders/1n3gB7_eKKQWGsEwrD56YO9D4g3nmNXuR</t>
  </si>
  <si>
    <t>Data pelanggaran displin pegawai OPD (misal Rekapitulasi Potongan Kehadiran)</t>
  </si>
  <si>
    <t>https://drive.google.com/drive/folders/1n3FBBH_Q8Ta-wyo0REZaAbhPvssj1Qt5</t>
  </si>
  <si>
    <t xml:space="preserve">Surat Teguran </t>
  </si>
  <si>
    <t>https://drive.google.com/drive/folders/1nZwutaVAA3I-s3YahpUWoADBdQOZcGVw</t>
  </si>
  <si>
    <t>Laporan Evaluasi RENJA TW 1 - 4</t>
  </si>
  <si>
    <t xml:space="preserve"> PK dan LAKIP OPD 2021</t>
  </si>
  <si>
    <t>jumlah anggaran yang dapat direcofusing pada tahun 2021 merupakan penambahan anggaran pada kegiatan pengadaan lahan embung aji raden untuk dapat memenuhi target kinerja fisik tahun berjalan</t>
  </si>
  <si>
    <t>Screenshoot aplikasi esakip,SIPERANGKO OPD, aplikasi SIPD</t>
  </si>
  <si>
    <t>https://drive.google.com/drive/folders/1nbVE8acar7eQMzLiAc19ZIjn8G4HpftK?usp=sharing</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</si>
  <si>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</si>
  <si>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</si>
  <si>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</si>
  <si>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Perwal TKD, SK Pemberian reward dan punishment OPD</t>
  </si>
  <si>
    <t>https://drive.google.com/drive/folders/1nZP5fuuSaJiRNqAaKFg8VwSEjYaJWS8l?usp=sharing</t>
  </si>
  <si>
    <t>Dalam rangka peningkatan kinerja Utama OP DPPR, maka terdapat Dokumen pendukung seperti : SAKIP, PK, SK / Aturan terkait URT OPD, IKU dan IKK</t>
  </si>
  <si>
    <t>Cascading kinerja/Pohon kinerja/ Peta Strategis 2021, SAKIP, Perjanjian Kinerja ( PK ) , Indikator Kinerja Utama ( IKU )</t>
  </si>
  <si>
    <t>https://drive.google.com/drive/folders/1nYUs_T_lR3WPHGH7QqfiCt62Tii0UpK5?usp=sharing</t>
  </si>
  <si>
    <t>https://drive.google.com/drive/folders/1n2UkMxs9O6ILfWl4sBdoXDeFjK-qqmMa</t>
  </si>
  <si>
    <t>https://drive.google.com/drive/folders/1n1V5ipZZA_J849gJzxhopZ00m7IWkJkW?usp=sharing</t>
  </si>
  <si>
    <t>rekapitulasi laporan fasilitasi sengketa pertanahan tahun 2021</t>
  </si>
  <si>
    <t>https://drive.google.com/drive/folders/1moVlmRSEXp5pVDgnHTJtNajKAthr9CXK?usp=sharing</t>
  </si>
  <si>
    <t>Sarinah SS Aplikasi dan Banner</t>
  </si>
  <si>
    <t>https://drive.google.com/drive/folders/1o1f1MdfPS70IPSBVwkQyYUMyGHCuqf2U</t>
  </si>
  <si>
    <t>KRK, ITR, SITEPLAN dan IMTN</t>
  </si>
  <si>
    <t>sceenshoot publikasi jenis layanan pada dppr</t>
  </si>
  <si>
    <t>Screenshot Instagram</t>
  </si>
  <si>
    <t>https://drive.google.com/drive/folders/1nyqnFUjeM3-x5fuK7zfhY2bu0VLRCPu3</t>
  </si>
  <si>
    <t>D L H</t>
  </si>
  <si>
    <t xml:space="preserve">Tim Reformasi Birokrasi DLH Kota Balikpapan telah dibentuk berdasarkan SK No. 188.46/136/DLH tentang Tim Reformasi Birokrasi Dinas Lingkungan Hidup Kota Balikpapan </t>
  </si>
  <si>
    <t>SK Kepala DLH No. 188.46/136/DLH tentang Tim Reformasi Birokrasi Dinas Lingkungan Hidup Kota Balikpapan</t>
  </si>
  <si>
    <t>https://drive.google.com/drive/folders/10_dpbgSnYn0X5AaOa2a7PdJCiJeHMoH0</t>
  </si>
  <si>
    <t xml:space="preserve">Seluruh tugas telah dilaksanakan oleh Tim Reformasi Birokrasi DLH Kota Balikpapan sesuai dengan rencana kerja yang telah ditetapkan dengan SK Kepala DLH No. 188.46/136/DLH  </t>
  </si>
  <si>
    <t>- Undangan Rapat Tim RB
- Notulen
- Dokumentasi 
- Daftar Hadir 
- SK Road Map</t>
  </si>
  <si>
    <t>Laporan monev renja pelaksanaan reformasi birokrasi OPD bagi OPD yang sudah pernah PMPRB, Rapat RB (Undangan/Notulen/Daftar Hadir/Laporan Kegiatan/Berita Acara/Dokumentasi Kegiatan) (DLH Pertama Kalinya Mengikuti PMPRB)</t>
  </si>
  <si>
    <t>- Undangan Rapat Tim RB
- Notulen
- Dokumentasi 
- Daftar Hadir 
- SK Road Map</t>
  </si>
  <si>
    <t xml:space="preserve">Rencana Kerja Reformasi Birokrasi telah disusun dan diformalkan berdasarkan SK Kepala DLH No. 188.46/136/DLH tentang Tim Reformasi Birokrasi Dinas Lingkungan Hidup Kota Balikpapan </t>
  </si>
  <si>
    <t xml:space="preserve">- SK Kepala DLH No. 188.46/136/DLH tentang Tim Reformasi Birokrasi Dinas Lingkungan Hidup Kota Balikpapan
</t>
  </si>
  <si>
    <t>https://drive.google.com/drive/folders/10W2WhTIB07zZ_CJErRbRCSn_wOdwY9ES</t>
  </si>
  <si>
    <t xml:space="preserve">Telah diinformasikan secara online melalui WA Official DLH dan secara offline melalui rapat </t>
  </si>
  <si>
    <t>- Undangan Rapat Tim RB
- Notulen
- Dokumentasi 
- Daftar Hadir 
- SK Road Map
- Screen shoot informasi intern DLH terkait PMPRB</t>
  </si>
  <si>
    <r>
      <rPr>
        <rFont val="Calibri"/>
        <color rgb="FF1155CC"/>
        <sz val="11.0"/>
        <u/>
      </rPr>
      <t>https://drive.google.com/drive/folders/10_dpbgSnYn0X5AaOa2a7PdJCiJeHMoH0</t>
    </r>
    <r>
      <rPr>
        <rFont val="Calibri"/>
        <color theme="1"/>
        <sz val="11.0"/>
      </rPr>
      <t>0</t>
    </r>
  </si>
  <si>
    <t xml:space="preserve">- Undangan Rapat Assesor
- Notulen Assesor
- Daftar Hadir 
- BA Hasil Evaluasi PMPRB </t>
  </si>
  <si>
    <t>Konsensus para assesor di lingkungan Dinas Lingkungan Hidup Kota Balikpapan terhadap hasil PMPRB pada DLH Kota Balikpapan dinyatakan dalam Berita Acara Hasil Evaluasi PMPRB Nomor : 713/145/DLH</t>
  </si>
  <si>
    <t>BA Hasil Evaluasi PMPRB (ttd Assesor)</t>
  </si>
  <si>
    <t>RATL telah disusun sesuai kesepakatan Tim RB, dikomunikasikan dan dilaksanakan semaksimal mungkin</t>
  </si>
  <si>
    <t>Rencana Aksi Tindak Lanjut (RATL)</t>
  </si>
  <si>
    <t>- Undangan Rapat Tim RB
- Notulen
- Dokumentasi Kadis Memimpin Rapat PMPRB
- Daftar Hadir 
- Screen shoot informasi intern DLH terkait PMPRB</t>
  </si>
  <si>
    <t>https://drive.google.com/drive/folders/10U-AZMmdUrUnmMi_sZyaehLFQA_8ve2T</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</si>
  <si>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</si>
  <si>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</si>
  <si>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Keputusan Walikota Balikpapan Nomor 188.45.227.022 tentang Role Model dan Agen Perubahan reformasi Birokrasi dan Surat Usulan Agent Of Change dari E-Office</t>
  </si>
  <si>
    <t>Pimpinan pada Dinas Lingkungan Hidup Kota Balikpapan telah mengidentifikasi, menganalisis kebijakan dan mengeluarkan kebijakan baru sebagai hasil evaluasi atas kekurangan yang ditimbulkan atas kebijakan sebelumnya</t>
  </si>
  <si>
    <t>- SK Kepala Dinas yang mengatur tentang jam kerja pengawas lapangan
- Nota Dinas yang mengatur tentang jam pengangkutan sampah dalam wilayah Kota Balikpapan</t>
  </si>
  <si>
    <t>https://drive.google.com/drive/folders/10aIUzxmDPyILCjbOt4Aw77IbCUJIQ91L</t>
  </si>
  <si>
    <t>Hasil revisi kebijakan akan terus di identifikasi, dianalisis dan  dimonitor agar mencapai maksud dan tujuan yang tepat sasaran dari kebijakan itu sendiri</t>
  </si>
  <si>
    <t>- SK Kepala Dinas yang mengatur tentang jam kerja pengawas lapangan
- Nota Dinas yang mengatur tentang jam pengangkutan sampah dalam wilayah Kota Balikpapan"</t>
  </si>
  <si>
    <r>
      <rPr>
        <rFont val="Calibri"/>
        <color rgb="FF1155CC"/>
        <sz val="11.0"/>
        <u/>
      </rPr>
      <t>https://drive.google.com/drive/folders/10aIUzxmDPyILCjbOt4Aw77IbCUJIQ91L</t>
    </r>
    <r>
      <rPr>
        <rFont val="Calibri"/>
        <color theme="1"/>
        <sz val="11.0"/>
      </rPr>
      <t>L</t>
    </r>
  </si>
  <si>
    <t>DLH telah melakukan evaluasi secara keseluruhan, berjenjang dan menganalisis kemungkinan duplikasi fungsi, evaluasi tupoksi dan struktur organisasi</t>
  </si>
  <si>
    <t>- Perwal Uraian Tugas OPD
- Undangan rapat Urtu, Notulen Daftar Hadir
- Dokumentasi Rapat
- Jadwal Kegiatan
- Draft usulan STOK
- Pembentukan UPTD Pertamanan
- Pembentukan UPTD Kebersihan</t>
  </si>
  <si>
    <t>https://drive.google.com/drive/folders/10h5yR0-yXZKWBIitM8sEPZ9qK4Rwb3co</t>
  </si>
  <si>
    <t>idem</t>
  </si>
  <si>
    <t>Hasil evaluasi telah ditindaklanjuti dengan perubahan atas struktur organisasi, uraian tugas dan fungsi Dinas Lingkungan Hidup Kota Balikpapan pada Perwal Nomor  56 Tahun 2016 setelah mendapat persetujuan penyederhanaan struktur organisasi dan penyetaraan jabatan dari Kementerian Pendayagunaan Aparatur Negara dan Reformasi Birokrasi. Namun saat ini Perwal tersebut masih diproses di Bagian Hukum Sekretariat Daerah Kota Balikpapan.</t>
  </si>
  <si>
    <t xml:space="preserve">Berita Acara Pelaksanaan Identifikasi Penyederhanaan Struktur Organisasi Pemerintah Kota Balikpapan, Hasil Identifikasi Penyederhanaan Struktur Organisasi Perangkat Daerah, Surat Rekom Penyetaraan Jabatan, SK Pelantikan 31 Desember 2021 </t>
  </si>
  <si>
    <t>https://drive.google.com/drive/folders/10aj_Wdj321ZsHlXrMqgWar5Glcw3kd1I</t>
  </si>
  <si>
    <t xml:space="preserve">Pejabat Struktural/ eselon IV dilingkungan Dinas Lingkungan Hidup Kota Balikpapan telah disetarakan menjadi jabatan fungsional sesuai dengan rekomendasi dari Kementerian Pendayagunaan Aparatur Negara dan Reformasi Birokrasi pada tanggal 31 Desember 2021. </t>
  </si>
  <si>
    <r>
      <rPr>
        <rFont val="Calibri"/>
        <color rgb="FF1155CC"/>
        <sz val="11.0"/>
        <u/>
      </rPr>
      <t>https://drive.google.com/drive/folders/10aj_Wdj321ZsHlXrMqgWar5Glcw3kd1I</t>
    </r>
    <r>
      <rPr>
        <rFont val="Calibri"/>
        <color theme="1"/>
        <sz val="11.0"/>
      </rPr>
      <t>I</t>
    </r>
  </si>
  <si>
    <t xml:space="preserve">Penyusunan peta proses bisnis DLH  telah disusun sesuai dengan Peraturan Menteri PANRB Nomor 19 tahun 2018 tentang Penyusunan Peta Proses Bisnis intansi Pemerintah. Namun peta proses bisnis tersebut masih mengacu pada RPJMD Kota Balikpapan tahun 2016-2021 dan belum disesuaikan dengan RPJMD Kota Balikpapan 2021-2026. Hal tersebut karena Peta Proses Bisnis yang sesuai RPJMD Kota Balikpapan 2021-2026  sedang dalam proses penyusunan pada level 0 sampai level 2 </t>
  </si>
  <si>
    <t>Peta Proses Bisnis DLH</t>
  </si>
  <si>
    <t>https://drive.google.com/drive/folders/10PScnss5DkJx5XUcXEo7oVawsYiFFrcv</t>
  </si>
  <si>
    <t xml:space="preserve">Penyusunan peta proses bisnis disusun sesuai dengan tugas dan fungsi DLH Kota Balikpapan. Namun peta proses bisnis tersebut masih mengacu pada RPJMD Kota Balikpapan tahun 2016-2021 serta masih mengacu pada Peraturan Wali Kota Balikpapan Nomor 56 Tahun 2016 tentang Susunan Organisasi, Uraian Tugas Dan Fungsi Dinas Lingkungan Hidup dan belum disesuaikan dengan RPJMD Kota Balikpapan 2021-2026 juga SOTK hasil penyederhaan struktur organisasi. Hal tersebut karena Peta Proses Bisnis yang sesuai RPJMD Kota Balikpapan 2021-2026  sedang dalam proses penyusunan pada level 0 sampai level 2 </t>
  </si>
  <si>
    <t>Peta Proses Bisnis OPD, Perwal Uraian tugas DLH</t>
  </si>
  <si>
    <t xml:space="preserve">Tahun 2021 penyusunan peta proses bisnis telah disusun sesuai dengan RENSTRA 2016-2021 dan RENJA 2021 DLH Kota Balikpapan. Namun untuk tahun 2022 peta proses bisnis Dinas Lingkungan Hidup masih dilakukan penyusunan setelah peta proses bisnis level 0 dan level 2 disusun </t>
  </si>
  <si>
    <t>Peta Proses Bisnis DLH, Renstra DLH 2016-2021 dan 2022-2026, Renja DLH 2021 dan 2022</t>
  </si>
  <si>
    <t>Setiap jenjang organisasi dilingkungan Dinas Lingkungan Hidup Kota Balikpapan telah memiliki peta proses bisnis yang selaras dengan kinerja</t>
  </si>
  <si>
    <t>adanya SK Kepala DLH No. 188.46/088/DLH tentang pejabat pengelola layanan informasi dan dokumentasi di DLH Kota Balikpapan</t>
  </si>
  <si>
    <t>https://drive.google.com/drive/folders/10SZ9hn50oQFcDQAEiPsmusZvqrIjYrzr</t>
  </si>
  <si>
    <t>https://drive.google.com/drive/folders/10KXeYOG-ywy6U095zQE0RXSdH_276yZo</t>
  </si>
  <si>
    <r>
      <rPr>
        <rFont val="Calibri"/>
        <color rgb="FF000000"/>
        <sz val="11.0"/>
      </rPr>
      <t xml:space="preserve">Analisis seluruh jabatan dan beban kerja telah dilakukan dan dokumen anjab dan abk dapat di akses di aplikasi </t>
    </r>
    <r>
      <rPr>
        <rFont val="Calibri"/>
        <color rgb="FF1155CC"/>
        <sz val="11.0"/>
        <u/>
      </rPr>
      <t>sinjab.balikpapan.go.id</t>
    </r>
  </si>
  <si>
    <r>
      <rPr>
        <rFont val="Calibri"/>
        <color rgb="FF000000"/>
        <sz val="11.0"/>
      </rPr>
      <t xml:space="preserve">Analisis jabatan dan analisis beban kerja telah sesuai kinerja yang dihasilkan dan dokumen anjab dan abk ada di </t>
    </r>
    <r>
      <rPr>
        <rFont val="Calibri"/>
        <color rgb="FF1155CC"/>
        <sz val="11.0"/>
        <u/>
      </rPr>
      <t>aplikasisinjab.balikpapan.go.id</t>
    </r>
  </si>
  <si>
    <t>https://drive.google.com/drive/folders/124J3P3J5IRjXxnlf40HbDoIDN3MAgnH0</t>
  </si>
  <si>
    <t>https://drive.google.com/drive/folders/124GDSoD_QRzDt-d36wWSMeusgN_9hzmr</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</si>
  <si>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</si>
  <si>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Seluruh hasil penilaian kinerja individu telah dijadikan dasar pemberian reward and punishment dalam bentuk tunjangan Ekinerja (dimana reward yang dicapai adalah penerimaan Tunjangan 100% dan punishment kedisiplinan nya adalah potongan disiplin Ekinerja)</t>
  </si>
  <si>
    <t>daftar tanda terima ekinerja 2022</t>
  </si>
  <si>
    <t>- Perwali No. 25 Tahun 2020
- SK Kadis No. 48 tentang Jam Kerja
- Kode Etik Pelayanan Prima
- Monev Disiplin, Etika dan Perilaku ASN DLH 2021</t>
  </si>
  <si>
    <t>https://drive.google.com/drive/folders/11vV2X6krhOpf-1jH1EoS70FoyJOR6hVh</t>
  </si>
  <si>
    <t>Adanya monev atas pelaksanaan aturan disiplin/kode etik/kode perilaku secara berkala dan Rekap Pemotongan tunjangan yang terlambat hadir kerja pada DLH Kota Balikpapan</t>
  </si>
  <si>
    <t>https://drive.google.com/drive/folders/11pAWje0V07nYvuhsgS8j4TQwRRWwCmDE</t>
  </si>
  <si>
    <t>Analisis kesenjangan jabatan, Rekap DLH 2021 dan SK Operator Simpeg</t>
  </si>
  <si>
    <t>Screenshot aplikasi SIMPEG, Dan SK Operator Simpeg</t>
  </si>
  <si>
    <t>https://drive.google.com/drive/folders/11gzdsdHngTYkbLy0jIyKdCAqTi7OBHa4</t>
  </si>
  <si>
    <t>Tim penyusun Renstra SKPD disiapkan oleh kepala DLH dan diusulkan kepada Walikota Balikpapan untuk ditetapkan dengan SK. Walikota. Renstra SKPD memuat visi, misi, tujuan, sasaran, kebijakan dan program kerja yang terukur dan sesuai dengan kebutuhan dinas dan daerah</t>
  </si>
  <si>
    <t>SK Tim Penyusunan Renstra</t>
  </si>
  <si>
    <t>https://drive.google.com/drive/folders/11VffHwu_d1OP2MTjxuq7bSaCkaYmoAJx</t>
  </si>
  <si>
    <t>SK Tim Penyusunan Renstra, Perjanjian Kinerja</t>
  </si>
  <si>
    <t>Screenshot Pemantauan Kinerja melalui aplikasi Siperangko, Laporan evaluasi renja 2021</t>
  </si>
  <si>
    <t>Laporan Kinerja wajib untuk disampaikan oleh seluruh Pejabat Struktural DLH sebagai bentuk akuntabilitas dari pelaksanaan tugas dan fungsi setiap instansi pemerintah atas penggunaan APBD Instansi Pemerintah. Laporan Kinerja bersinergi degan Perjanjian Kinerja DLH.</t>
  </si>
  <si>
    <t>Narasi penjelasan, Rencana Aksi OPD Tahun 2021 dan 2022, Kurkin 2021, Laporan evaluasi renja</t>
  </si>
  <si>
    <t>https://drive.google.com/drive/folders/11XJLXNVts_CFvmsBFfQ-2ZA_DirNyHhd</t>
  </si>
  <si>
    <t>Pimpinan DLH melakukan pemantauan secara berkala terhadap rencana aksi serta melakukan tindak lanjut terhadap hasil pemantauan tersebut</t>
  </si>
  <si>
    <t xml:space="preserve">Laporan evaluasi renja </t>
  </si>
  <si>
    <r>
      <rPr>
        <rFont val="Calibri"/>
        <color rgb="FF1155CC"/>
        <sz val="11.0"/>
        <u/>
      </rPr>
      <t>https://drive.google.com/drive/folders/11XJLXNVts_CFvmsBFfQ-2ZA_DirNyHhd</t>
    </r>
    <r>
      <rPr>
        <rFont val="Calibri"/>
        <color theme="1"/>
        <sz val="11.0"/>
      </rPr>
      <t>d</t>
    </r>
  </si>
  <si>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</si>
  <si>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</si>
  <si>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Public Campaign dilakukan secara berkala</t>
  </si>
  <si>
    <t>Poster dan Imbauan tentang public campaign/ Sosialisasi</t>
  </si>
  <si>
    <t>https://drive.google.com/drive/folders/11UuHzh7s6rq8bcuV6Gc1GvdyOcARgZrB</t>
  </si>
  <si>
    <t>RTP DLH Tahun 2021</t>
  </si>
  <si>
    <t>https://drive.google.com/drive/folders/11RLCSgX8Pn1wf8FgkQfX82V41EMo2qHp</t>
  </si>
  <si>
    <t>https://drive.google.com/drive/folders/11MDuxBN27OR2YXmCj_JlnfCiYMzkz3HD</t>
  </si>
  <si>
    <t>Data Base Pengaduan Masyarakat dan tindak lanjut</t>
  </si>
  <si>
    <t>SS penanganan pengaduan masyarakat dari aplikasi SP4N Lapor</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</si>
  <si>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</si>
  <si>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</si>
  <si>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SK Walikota ttg Pedoman Umum Penanganan Benturan kepentingan</t>
  </si>
  <si>
    <t>https://drive.google.com/drive/folders/11FfssP_Tekx2X_dNhsobwA26oq7oCoo_</t>
  </si>
  <si>
    <t>Terdapat penetapan Standar Pelayanan pada DLH Kota Balikpapan</t>
  </si>
  <si>
    <t>https://drive.google.com/drive/folders/1-QRmw0E7H6nAWap6cfQWAKSMX5FG66mP</t>
  </si>
  <si>
    <t>IKM</t>
  </si>
  <si>
    <t>Budaya pelayanan prima terus menerus ditingkatkan dan selalu menjadi prioritas dalam pelayanan masyarakat</t>
  </si>
  <si>
    <t>Kode Etik</t>
  </si>
  <si>
    <t>https://drive.google.com/drive/folders/1-P_-fyFclpB18gQChh3QAKehKHJ348r6</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</si>
  <si>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</si>
  <si>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pelayanan prima pegawai terhadap masyarakat akan  terus dimonitor</t>
  </si>
  <si>
    <t>Monev disiplin, kode etik dan perilaku</t>
  </si>
  <si>
    <t>Belum ada pemberian penghargaan dan sanksi di DLH untuk pegawai</t>
  </si>
  <si>
    <t>Pelayanan perizinan telah dipusatkan di DPMPT-SP, DLH diberi kewenangan untuk mengeluarkan rekomendasi teknis. sehingga tidak ada pemberian kompensasi bila layanan tidak sesuai standar</t>
  </si>
  <si>
    <t xml:space="preserve">Pelayanan perizinan telah dipusatkan di DPMPT-SP, DLH diberi kewenangan untuk mengeluarkan rekomendasi teknis </t>
  </si>
  <si>
    <t>Inovasi Pelayanan DIGITASI Kebun Raya Balikpapan telah diakui tingkat nasional dengan masuk TOP 45 inovasi di KIPP 2021, akan tetapi belum direplikasi</t>
  </si>
  <si>
    <t>Inovasi Pelayanan DIGITASI Kebun Raya Balikpapan</t>
  </si>
  <si>
    <t>Terlaksana</t>
  </si>
  <si>
    <t>https://drive.google.com/drive/folders/1-NlUC_B0DDr6L_sd-I-hD52yDV4gDMLU</t>
  </si>
  <si>
    <t>Telah adanya SK SPAN Lapor di DLH</t>
  </si>
  <si>
    <t>Laporan aduan masyarakat cukup banyak terutama perihal kebersihan kota dan keindahan kota</t>
  </si>
  <si>
    <t>Telah direkap pengaduan masyarakat di media sosial</t>
  </si>
  <si>
    <t>Survey Kepuasan Masyarakat di DLH yakni  Layanan Kebersihan dan Pengelolaan Sampah di TPS dengan Nilai 78,8</t>
  </si>
  <si>
    <t>Hasil SKM di DLH</t>
  </si>
  <si>
    <t>https://drive.google.com/drive/folders/1-DkLWW_DU490nNIyMNmdqSgT4jrpGTZc</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</si>
  <si>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</si>
  <si>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Hasil SKM belum dipublik dan akan segera dipublis</t>
  </si>
  <si>
    <t>Hasil SKM langsung ditindak lanjti dengan perbaikan dalam pengelolaan kebersihan dan pengelolaan sampah di TPS di Kota Balikpapan</t>
  </si>
  <si>
    <t xml:space="preserve">Teknologi Informasi dalam pembersian Pelayanan baru dilakukan di UPTD Kebun Raya Balikpapan berupa DIGITASI dan Aplikasi Kebun Raya Balikpapan </t>
  </si>
  <si>
    <t>https://drive.google.com/drive/folders/1-5Y9Mk6YQG1Xy0bJL8MbWX4KymL8bEdX</t>
  </si>
  <si>
    <t>Perbaikan dilakukan terus menerus dan dicoba diaplikasikan di DLH dan UPTD selain Kebun Raya Balikpapan</t>
  </si>
  <si>
    <r>
      <rPr>
        <rFont val="Calibri"/>
        <color rgb="FF1155CC"/>
        <sz val="11.0"/>
        <u/>
      </rPr>
      <t>https://drive.google.com/drive/folders/1-5Y9Mk6YQG1Xy0bJL8MbWX4KymL8bEdX</t>
    </r>
    <r>
      <rPr>
        <rFont val="Calibri"/>
        <color theme="1"/>
        <sz val="11.0"/>
      </rPr>
      <t>X</t>
    </r>
  </si>
  <si>
    <t>Agen Perubahan Tahun 2021 di DLH an.Arrizal Rahman dan telah diusulkan penambahan 2 nama agen perubahan di Tahun 2022</t>
  </si>
  <si>
    <t>https://drive.google.com/drive/folders/1-pBMMuPv83F6P6RQ60uw9TbGX_6ijfKD</t>
  </si>
  <si>
    <t>Perubahan yang dibuat telah menambah jumlah agen perubahan dan disiplin dalam absensi pegawai di DLH</t>
  </si>
  <si>
    <t>Kepala DLH sangat berkomitmen penuh dalam pelaksanaan reformasi birokrasi di DLH</t>
  </si>
  <si>
    <t>https://drive.google.com/drive/folders/1-oNNVG8JaQrJIzQtyQF1cWvp8kfaSkVd</t>
  </si>
  <si>
    <t>Memasang poster budaya kerja setelah pintu utama kantor agar semua pegawai saat masuk kerja selalu membaca budaya kerja yang positif</t>
  </si>
  <si>
    <t>Poster Budaya Kerja</t>
  </si>
  <si>
    <t>https://drive.google.com/drive/folders/1-jHHGKIKml-1deDL_aZRKmLmRNf_1XGh</t>
  </si>
  <si>
    <t>https://drive.google.com/drive/folders/1-ffehmFRm8kO8WX2jjd-mc9jwKEpGeqa</t>
  </si>
  <si>
    <t>https://drive.google.com/drive/folders/104B8N6MWZ6f3rrXhZdTxT4nm7jkyqE1H</t>
  </si>
  <si>
    <t>https://drive.google.com/drive/folders/10Hrr57WaFWNzCIbNXXRB5uTISmRDCZHp</t>
  </si>
  <si>
    <t>Adanya Aplikasi AQMS akan tetapi belum terintegrasi (Parsial)</t>
  </si>
  <si>
    <t>Aplikasi AQMS</t>
  </si>
  <si>
    <t>https://drive.google.com/drive/folders/10GxFNk8dLxQFd1LW0QFjdFCPjVsNem5I</t>
  </si>
  <si>
    <t>Aplikasi E-Office dan Simpeg yang sudah digunakan di DLH</t>
  </si>
  <si>
    <t>Aplikasi E-Office dan Simpeg</t>
  </si>
  <si>
    <t>https://drive.google.com/drive/folders/10FN2_jTrN__nQDkAOTYd6B45SpBGLwckhttps://drive.google.com/drive/folders/10FN2_jTrN__nQDkAOTYd6B45SpBGLwck</t>
  </si>
  <si>
    <t>Aplikasi di atas sudah  diterapkan/digunakan di DLH</t>
  </si>
  <si>
    <t>Sesuai Data</t>
  </si>
  <si>
    <t>PK 2021, Pengukuran Kinerja (Kurkin) 2021,  SKP 2021 seluruh pegawai di OPD (jika pegawai banyak dapat bisa dibuatkan rekap nya saja terdapat penilaian kinerja by name)</t>
  </si>
  <si>
    <t>https://drive.google.com/drive/folders/1-_IvIBhadpuzOmeYJK0cbdlnnS13hgEH</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</si>
  <si>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</si>
  <si>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</si>
  <si>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</si>
  <si>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Sesuai arahan dan hasil konsultasi dengan BKPSDM</t>
  </si>
  <si>
    <t>https://drive.google.com/drive/folders/1-YJp9hfMbER8Sh2o77L9BULEnY4AsUfw</t>
  </si>
  <si>
    <t>Data pelanggaran displin pegawai OPD 2021 (Rekapitulasi Potongan Displin)</t>
  </si>
  <si>
    <t>https://drive.google.com/drive/folders/1-vhnT-Io1_WzEX_2K0sDJbawoukOaVvK</t>
  </si>
  <si>
    <t>Total anggaran perubahan Tahun 2021</t>
  </si>
  <si>
    <t>Jumlah anggaran yang dikurangi saat di anggaran perubahan 2021</t>
  </si>
  <si>
    <t>https://drive.google.com/drive/folders/1-zqRgcEZWOP96y06wvNdsT97JB_b-kOD</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</si>
  <si>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</si>
  <si>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</si>
  <si>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</si>
  <si>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Peraturan Walikota Balikpapan Tentang TKD</t>
  </si>
  <si>
    <t>https://drive.google.com/drive/folders/1-upiE1yamzNLEuiwRiW_V-UOGMSHcolD</t>
  </si>
  <si>
    <t>https://drive.google.com/drive/folders/1-rIhu8YHqld179Rtmlc-tnopIqfiOEm4</t>
  </si>
  <si>
    <t>Laporan LHKPN di DLH telah lengkap dipenuhi oleh semua pegawai terkait</t>
  </si>
  <si>
    <t>Rekap Laporan LHKPN</t>
  </si>
  <si>
    <t>https://drive.google.com/drive/folders/11AGe8xiFa4T6UGq1RUMPE3ZvX5QaC4C-</t>
  </si>
  <si>
    <t>Laporan LHKASN di DLH telah lengkap dipenuhi oleh semua pegawai terkait</t>
  </si>
  <si>
    <t>Rekap Laporan LHKASN</t>
  </si>
  <si>
    <t>https://drive.google.com/drive/folders/113kwovFFOZE4Hc558P3d5w4blcs8KCmO</t>
  </si>
  <si>
    <t>Laporan pengaduan ditangani oleh Bidang PHPKLH di DLH dan semua rekapan pengaduan di Tahun 2021 terdata dengan lengkap</t>
  </si>
  <si>
    <t>https://drive.google.com/drive/folders/110n0nYx4czWeXTWNzS5SEKGl9Plo7FNT</t>
  </si>
  <si>
    <t>Inovasi pelayanan kunjungan melalui aplikasi kebun raya balikpapan baru diterapkan di UPTD Kebun Raya Balikpapan belum diterapkan di OPD DLH nya dan UPTD lainnya di DLH</t>
  </si>
  <si>
    <t>https://drive.google.com/drive/folders/10vG5EnRlKJAWvRZhgoErq-jX0N6R0Awn</t>
  </si>
  <si>
    <t>Inovasi pelayanan kunjungan melalui aplikasi kebun raya balikpapan</t>
  </si>
  <si>
    <t>Aduan cukup banyak masuk melalui DM di aplikasi instagram, dan langsung diteruskan ke pejabat terkait untuk dapat segera dibalas dan dapat segera ditindak lanjuti ke lokasi aduan. Contoh laporan adanya titik buangan sampah yang tidak di TPS, langsung di bersihkan oleh tim URC kebersihan DLH.</t>
  </si>
  <si>
    <t>https://drive.google.com/drive/folders/10nDrVefvkn4skFfXR_Y7Rx7DmgeM5eSC</t>
  </si>
  <si>
    <t>PERPUSTAKAAN</t>
  </si>
  <si>
    <t>Telah dibentuk Tim Reformasi Birokrasi pada Dinas Perpustakaan dan Arsip Kota Balikpapan</t>
  </si>
  <si>
    <t>SK Pembentukan Tim RB</t>
  </si>
  <si>
    <t>https://drive.google.com/drive/folders/1Qpa9MKASzq3ZdJeiOZzlTc66RtcNAh1a?usp=sharing</t>
  </si>
  <si>
    <t>Telah Melakukan Penguatan Agen Perubahan,Tindak Lanjut penyusunan dokumen rencana Kerja RB, Melaksanakan Monev  Pemantauan dan evaluasi,  Melakukan 5S Guna membangun hubungan positif  bersama individu lain, stimulus pemberian reward untuk 3 pegawai, Gerakan BUdaya Baca 15 Menit, Membangun Budaya sadartertib Arsip, MembangunKeimanan dan rasa nasionalisme, Membangun Budaya Hidup Sehat.</t>
  </si>
  <si>
    <t>Dokumen Rencana Kerja Pelaksanaan RB, Rapat RB (Undangan / Notulen / Daftar Hadir / Laporan Kegiatan / Berita Acara/Dokumentasi Kegiatan)</t>
  </si>
  <si>
    <t>https://drive.google.com/drive/folders/1lPqD09GILtXp6SCjPCJPxjUSJ4jli__R?usp=sharing</t>
  </si>
  <si>
    <t xml:space="preserve">rencana kerja belum dimonitoring dan di evaluasi </t>
  </si>
  <si>
    <t>Persiapan Rencana Konsultasi Pembelajaran Terkait Penilaian Mandiri Pelaksanaan Reformasi Birokrasi</t>
  </si>
  <si>
    <t>SK Renja Dispustakar</t>
  </si>
  <si>
    <t>https://drive.google.com/file/d/1fICzdnz6Bu59cbQNO2Bon22IH1_jR8LW/view?usp=sharing</t>
  </si>
  <si>
    <t xml:space="preserve">Sosialisasi Rencana Kerja Reformasi Birokrasi kepada seluruh pegawai Dinas Perpustakaan dan Arsip Kota Balikpapan dilaksanakan melalui Rapat Koordinasi </t>
  </si>
  <si>
    <t>Undangan Rapat, Daftar Hadir, Notulen, Dokumentasi</t>
  </si>
  <si>
    <t>https://drive.google.com/file/d/1wRLqbX2aLLj-uT67ifbimXp5zaB7TQbd/view?usp=sharing</t>
  </si>
  <si>
    <t>Rencana Kerja belum menyajikan prioritas perbaikan, target waktu, dan penanggungjawab</t>
  </si>
  <si>
    <t>https://drive.google.com/file/d/1Ro0-Oo-KPiMlF6Vva68CtFgdG7ktTi3L/view?usp=sharing</t>
  </si>
  <si>
    <t xml:space="preserve"> Terdapat penunjukan keikutsertaan pejabat struktural lapis kedua sebagai asesor PMPRB dan yang bersangkutan terlibat sepenuhnya sejak tahap awal hingga akhir proses PMPRB</t>
  </si>
  <si>
    <t>SK TIM REFORMASI BIROKRASI PEMERINTAH,  UNDANGAN RAPAT PELATIHAN PENGUATAN ASESOR</t>
  </si>
  <si>
    <t>https://drive.google.com/drive/folders/1mjO6s5GbjGjtpMFfX4TyPOVPw99IkqqC?usp=sharing</t>
  </si>
  <si>
    <t xml:space="preserve">Mayoritas koordinator assessor mencapai konsensus dan seluruh kriteria dibahas </t>
  </si>
  <si>
    <t>SK TIM REFORMASI BIROKRASI PEMERINTAH,  UNDANGAN RAPAT PELATIHAN PENGUATAN ASESOR, BERITA ACARA HASIL PENILAIAN</t>
  </si>
  <si>
    <r>
      <rPr>
        <rFont val="Calibri"/>
        <color rgb="FF1155CC"/>
        <sz val="11.0"/>
        <u/>
      </rPr>
      <t xml:space="preserve"> </t>
    </r>
    <r>
      <rPr>
        <rFont val="Calibri"/>
        <color rgb="FF1155CC"/>
        <sz val="11.0"/>
        <u/>
      </rPr>
      <t>https://drive.google.com/drive/folders/1mjO6s5GbjGjtpMFfX4TyPOVPw99IkqqC?usp=sharing</t>
    </r>
  </si>
  <si>
    <t xml:space="preserve">Dispustakar Telah Melakukan Pembahasan RTL dan Kesiapan eviden untuk diunggah </t>
  </si>
  <si>
    <t>Undangan Rapat Rencana Aksi, notulen, daftar hadir Dokumentasi</t>
  </si>
  <si>
    <t>https://drive.google.com/file/d/1gbdMHzqjqYQa-Nj7rrXdNRROlHIzR2J4/view?usp=sharing</t>
  </si>
  <si>
    <t>Sebagian Besar Rencana Kerja Telah di Monitoring dan di Evaluasi,dan hasil telah ditindaklanjuti</t>
  </si>
  <si>
    <t>Renja Tahun 2021 dan 2022</t>
  </si>
  <si>
    <t>https://drive.google.com/drive/folders/1vJBlDQuNG0rLQkv28ohsfYZXZqoRMYHM?usp=sharing</t>
  </si>
  <si>
    <t>Undangan, Daftar Hadir, Notulen, Dokumentasi</t>
  </si>
  <si>
    <t>https://drive.google.com/drive/folders/10ldG_idFFsFPrTJRJeslMEu5t-7DltN_?usp=sharing</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</si>
  <si>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</si>
  <si>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</si>
  <si>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Telah terdapat Agent of Change yang dibentuk secara formal dan telah memberikan kontribusi perubahan terhadap unit kerja</t>
  </si>
  <si>
    <t>Surat Usulan Agen Perubahan, SK Agen Perubahan</t>
  </si>
  <si>
    <t>https://drive.google.com/drive/folders/145mfGRVyp08E3Dran-4Wz8F_DKZbXhaq?usp=sharing</t>
  </si>
  <si>
    <t>Telah Melakukan  Pembahasan Terkait Rencana Aksi  Area Deregulasi Kebijakan</t>
  </si>
  <si>
    <t>Undangan, Notulen, Absensi, Dokumentasi  Rapat Deregulasi Kebijakan 26 April 2022</t>
  </si>
  <si>
    <t>https://drive.google.com/file/d/1yVQGkmL5Ye4sxM2EbwMVsonltfcRJLN5/view?usp=sharing</t>
  </si>
  <si>
    <t>Telah Melakukan Identifikasi, Analisis, dan Pemetaaan terhadap sebagian kebijakan yang tidak harmonis yang Bersifat Menghambat</t>
  </si>
  <si>
    <t>Undangan, Notulen, Absensi, Dokumentasi Rapat Deregulasi Kebijakan 20 Mei 2022</t>
  </si>
  <si>
    <t>https://drive.google.com/file/d/1CEyreVlRG-qxQgjSgz_WZKFLiOUuLgST/view?usp=sharing</t>
  </si>
  <si>
    <t>surat undangan rakor zoom, daftar hadir rapat dengan organisasi, Berita Acara,Dokumentasi.</t>
  </si>
  <si>
    <t>https://drive.google.com/drive/folders/1fx8B1xXE6lvZeZIrL0IWUslu2aKF-2PH?usp=sharing</t>
  </si>
  <si>
    <t>Berita Acara Urtu, Daftar Hadir, Dokumentasi, Notulen.</t>
  </si>
  <si>
    <t>https://drive.google.com/drive/folders/1orJEfX6fi6cnlldyDFa9toS-oGGVD_PS?usp=sharing</t>
  </si>
  <si>
    <t>https://drive.google.com/drive/folders/1kbVaNCWSnCOFpilJx93zz1GzDOhIo_FG?usp=sharing</t>
  </si>
  <si>
    <t>https://drive.google.com/drive/folders/1vu8USW0NzKX0gRvwJmDiUnuefpe-hsP2?usp=sharing</t>
  </si>
  <si>
    <t>https://drive.google.com/drive/folders/1LFr9UIOAhP8uFD3Y3dlL3pxxS1eg1Vly?usp=sharing</t>
  </si>
  <si>
    <t>https://drive.google.com/drive/folders/1nCpqpspsdZfnYic9cU7bzb4rLgYkhMxT?usp=sharing</t>
  </si>
  <si>
    <t>https://drive.google.com/drive/folders/1s4AT3DigDfwGFBucO7C6FcLcpYB6rwGY?usp=sharing</t>
  </si>
  <si>
    <t>https://drive.google.com/drive/folders/1qmtQMsWTwnN4v3wzDc143hWkojQkUFrp?usp=sharing</t>
  </si>
  <si>
    <t>https://drive.google.com/drive/folders/1-SIwGWUDz83mpa8B5gm9zIanqJAbK89Z?usp=sharing</t>
  </si>
  <si>
    <t>https://drive.google.com/drive/folders/1We2vE7nftfvpTAJh_uJ5mponnTU4R1cE?usp=sharing</t>
  </si>
  <si>
    <t>Undangan, Daftar Hadir, Notulen,Dokumentasi</t>
  </si>
  <si>
    <t>https://drive.google.com/drive/folders/1KB5vs5ilbsqPCxGE9JWgDIanwxxCAHss?usp=sharing</t>
  </si>
  <si>
    <t>https://drive.google.com/drive/folders/1aAIz2drLdp6445ZtnuC0ca5p6LvphGNU?usp=sharing</t>
  </si>
  <si>
    <t>Sebagian Peta Proses Bisnis telah disusun sesuai dengan pedoman penyusunan Peta Proses Bisnis Pemerintah Kota Balikpapan dan Dinas Perpustakaan dan Arsip Kota Balikpapan</t>
  </si>
  <si>
    <t>Permenpan No 19 Tahun 2018, Peta Bisnis Dispustakar</t>
  </si>
  <si>
    <t>https://drive.google.com/drive/folders/152qitIvZDK6xM5ll8ylU-iD1ucWBImN2?usp=sharing</t>
  </si>
  <si>
    <t xml:space="preserve">Sebagian peta proses bisnis telah sesuai dengan tugas dan fungsi
</t>
  </si>
  <si>
    <t>PERATURAN WALIKOTA BALIKPAPAN
NOMOR 40 TAHUN 2016</t>
  </si>
  <si>
    <t>https://drive.google.com/file/d/14MSgpFH-5QlbuPBuOiOBuc7PVd2UxQz5/view?usp=sharing</t>
  </si>
  <si>
    <t xml:space="preserve">Sebagian Peta Proses Bisnis telah sesuai dengan dokumen rencana strategis dan rencana kerja organisasi </t>
  </si>
  <si>
    <t xml:space="preserve">Renstra, Renja, Peta Proses Bisnis </t>
  </si>
  <si>
    <t>https://drive.google.com/drive/folders/1NlJrTZxMr4qxu3hsIF4C_0xDCVDE3Muz?usp=sharing</t>
  </si>
  <si>
    <t>Sebagian besar jenjang organisasi dilingkungan Dispustakar Kota Balikpapan telah memiliki peta proses bisnis yang selaras dengan kinerja</t>
  </si>
  <si>
    <t xml:space="preserve">SOP, Peta Proses Bisnis </t>
  </si>
  <si>
    <t>https://drive.google.com/drive/folders/1qy5W4SW5WT5F6j89KiqLuwi9ZoJLNc-K?usp=sharing</t>
  </si>
  <si>
    <t>https://drive.google.com/file/d/1OuuO6X_VXRHUgfLyopxmIXzx_mSC_ja9/view?usp=sharing</t>
  </si>
  <si>
    <t>https://drive.google.com/file/d/1Y4OJhDqbwboq1WUPFTq-FZryXLEhnUoO/view?usp=sharing</t>
  </si>
  <si>
    <t>Sebagian Besar Prosedur operasional tetap (SOP) telah diterapkan</t>
  </si>
  <si>
    <t>https://drive.google.com/file/d/1UY0U0LQ1x8pOXnT2DFFl5Vf9I-OzlEh3/view?usp=sharing</t>
  </si>
  <si>
    <t>SK PPID, Dokumen Rapat (Undangan,Daftar Hadir, Notulen,Dokumentasi)</t>
  </si>
  <si>
    <t>https://drive.google.com/drive/folders/1v4asilFzXBv22R9pMCl8ghyK_ZVvHzuS?usp=sharing</t>
  </si>
  <si>
    <t>Implementasi keterbukaan informasi publik di lingkungan
Dispustakar Kota Balikpapan telah dilaksanakan dengan baik sesuai
dengan Undang-Undang Nomor 14 Tahun 2008 tentang Keterbukaan
Informasi Publik. Berdasarkan monev tahun 2021, PPID Dispustakar telah
memenuhi seluruh aspek dasar dalam pelayanan informasi publik.</t>
  </si>
  <si>
    <t>Laporan Monev, Dokumen Rapat (Undangan,Daftar Hadir, Notulen,Dokumentasi).</t>
  </si>
  <si>
    <t>https://drive.google.com/file/d/1FRCC_jFC0fLERhnNfSjanaWX_l6A9yOQ/view?usp=sharing</t>
  </si>
  <si>
    <t>Peta Jabatan Dispustakar dan Bezzeting</t>
  </si>
  <si>
    <t>https://drive.google.com/drive/folders/1LhsbtRUM8NrnW27NAuo11TrSLOcxzgIQ?usp=sharing</t>
  </si>
  <si>
    <t>Analisis seluruh  jabatan dan  beban kerja telah dilakukan</t>
  </si>
  <si>
    <t xml:space="preserve">Screen Shoot Analisa Jabatan </t>
  </si>
  <si>
    <t>https://drive.google.com/drive/folders/11HpBi2z9rFDSj8Z4jkeDYjuYtykpanP_?usp=sharing</t>
  </si>
  <si>
    <t>Screen Shoot Analisa Jabatan , Uraian Jabatan</t>
  </si>
  <si>
    <t>https://drive.google.com/drive/folders/1e9bVMz7V80DkIqRRQbWl8UyThKMe8PMk?usp=sharing</t>
  </si>
  <si>
    <t>Usulan Pengembangan Kompetensi Dispustakar</t>
  </si>
  <si>
    <r>
      <rPr>
        <rFont val="Calibri"/>
        <color theme="1"/>
        <sz val="11.0"/>
      </rPr>
      <t xml:space="preserve">Rekap usulan kebutuhan pengembangan kompetensi 2021 </t>
    </r>
    <r>
      <rPr>
        <rFont val="Calibri"/>
        <color rgb="FF1155CC"/>
        <sz val="11.0"/>
        <u/>
      </rPr>
      <t>https://drive.google.com/drive/folders/17NW-yWcHQeqQAV2z_iPD_vpFhv9h7klv?usp=sharing</t>
    </r>
  </si>
  <si>
    <t xml:space="preserve">Rekap Bimtek/Diklat/Sosialisasi  dan Sertifikat </t>
  </si>
  <si>
    <t>https://docs.google.com/spreadsheets/d/1-uwGgqnmLfXfDrgzQy7LceDnvUBCYLGzPxFy4Nu3tDg/edit#gid=5491388</t>
  </si>
  <si>
    <t>Dispustakar telah Menerapan penetapan kinerja individu telah dilakukan terhadap seluruh pegawai</t>
  </si>
  <si>
    <t>Penetapan Kinerja Individu (IKI, SK IKU, Perjanjaian Kinerja OPD 2021,Perjanjaian Kinerja OPD 2022)</t>
  </si>
  <si>
    <t>https://drive.google.com/drive/folders/1GVTsfBIUDz7ULDDa3ELn9BXJWx4ZakCe?usp=sharing</t>
  </si>
  <si>
    <t>SKP 2020</t>
  </si>
  <si>
    <t>Perjanjian Kerja,IKI dan IKU</t>
  </si>
  <si>
    <t>https://drive.google.com/drive/folders/15qHCA5f53StK-8fOlPcd4PHrGfb0LWk1?usp=sharing</t>
  </si>
  <si>
    <t>Ukuran Kinerja Individu diturunkan dari Kinerja level di atasnya</t>
  </si>
  <si>
    <t xml:space="preserve">SKP 2020 </t>
  </si>
  <si>
    <t>https://docs.google.com/spreadsheets/d/1VMPn74cptXTx1kLS1w2Jp2PEo8chaav4/edit?usp=sharing&amp;ouid=105471713119507967356&amp;rtpof=true&amp;sd=true</t>
  </si>
  <si>
    <r>
      <rPr>
        <rFont val="Calibri"/>
        <color rgb="FF1155CC"/>
        <sz val="11.0"/>
        <u/>
      </rPr>
      <t>https://docs.google.com/spreadsheets/d/1VMPn74cptXTx1kLS1w2Jp2PEo8chaav4/edit?usp=sharing&amp;ouid=105471713119507967356&amp;rtpof=true&amp;sd=true</t>
    </r>
    <r>
      <rPr>
        <rFont val="Calibri"/>
        <color theme="1"/>
        <sz val="11.0"/>
      </rPr>
      <t>e</t>
    </r>
  </si>
  <si>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</si>
  <si>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SK reward Punishment, Penilaian,Bukti Reward dan Punishmnet</t>
  </si>
  <si>
    <t>https://drive.google.com/drive/folders/1TRYLwvNprXKN3THsBDXZyaiWCVM6Vppr?usp=sharing</t>
  </si>
  <si>
    <t xml:space="preserve"> Seluruh aturan disiplin/kode etik/kode perilaku instansi telah diimplementasikan</t>
  </si>
  <si>
    <t>Perwali No.25 Tahun 2020 Tentang Kode Etik dan Perilaku Pegawai di Lingkungan Pemerintah Daerah</t>
  </si>
  <si>
    <t>https://drive.google.com/file/d/11ffOjpu5RlNDI7SwS9y7W1B9YXQFuwC2/view?usp=sharing</t>
  </si>
  <si>
    <t xml:space="preserve"> Adanya monev atas pelaksanaan aturan disiplin/kode etik/kode perilaku  secara berkala</t>
  </si>
  <si>
    <t>Rekap Absensi Pegawai</t>
  </si>
  <si>
    <t>https://docs.google.com/spreadsheets/d/1puqyPLYWFU-JINNbgkovnbRCoaVyeneK/edit?usp=sharing&amp;ouid=105471713119507967356&amp;rtpof=true&amp;sd=true</t>
  </si>
  <si>
    <t xml:space="preserve">
Unit kerja telah mengimplementasikan SKJ pada seluruh jabatan sesuai kebutuhan unit kerja</t>
  </si>
  <si>
    <t xml:space="preserve">Pemberian TKD sudah sesuai dengan Standar Kompetensi Jabatan Pemkot Balikpapan mengacu pada :                                                                   Permendagri Nomor 061-5449 Tahun 2019, Peraturan Wali Kota Balikpapan Nomor 4 Tahun 2020, SKJ Pimpinan Tinggi 2021              </t>
  </si>
  <si>
    <t>https://drive.google.com/drive/folders/1VhIW-hprCUUa-3KrtgqvifGjAGzJdQ07?usp=sharing</t>
  </si>
  <si>
    <t>Evaluasi Jabtan Belum Dilaksanakan</t>
  </si>
  <si>
    <t>PegawaiDapat Mengakses Sistem Informasi Kepegawaian</t>
  </si>
  <si>
    <t>Pemuktahiran Data Pegawai melalui MySAPK,Simpeg PNS, Simpeg Non PNS.</t>
  </si>
  <si>
    <t>https://drive.google.com/drive/folders/1VbYozmIH3kRu-xqBrYJM5xyVtDIKYMji?usp=sharing</t>
  </si>
  <si>
    <t>Pimpinan terlibat langsung dalam proses penyusunan Renstra</t>
  </si>
  <si>
    <t>Undangan, daftar hadir, notulen</t>
  </si>
  <si>
    <t>https://drive.google.com/file/d/1N_RJEKpnngWqui6y745QRZXkkrGc2Mm8/view?usp=sharing</t>
  </si>
  <si>
    <t>Pimpinan terlibat langsung dalam proses penyusunan Penetapan Kinerja yaitu saat pembahasan indikator program, kegiatan, dan sub kegiatan pada saat penyusunan Renstra</t>
  </si>
  <si>
    <t>https://drive.google.com/file/d/1rDq2c2s5SDXLpLgsmrmnczqfhomLQQ5e/view?usp=sharing</t>
  </si>
  <si>
    <r>
      <rPr>
        <rFont val="Calibri"/>
        <color rgb="FF000000"/>
        <sz val="11.0"/>
      </rPr>
      <t xml:space="preserve">Pimpinan memantau seluruh pencapaian kinerja secara berkala melalui aplikasi </t>
    </r>
    <r>
      <rPr>
        <rFont val="Calibri"/>
        <color rgb="FF1155CC"/>
        <sz val="11.0"/>
        <u/>
      </rPr>
      <t>esakip.balikpapan.go.id</t>
    </r>
    <r>
      <rPr>
        <rFont val="Calibri"/>
        <color rgb="FF000000"/>
        <sz val="11.0"/>
      </rPr>
      <t xml:space="preserve"> dan pembuatan kertas kerja eval renja triwulan serta pembuatan laporan evaluasi Renja</t>
    </r>
  </si>
  <si>
    <t>Laporan Evaluasi Renja Dispustakar tahun 2021, Eval Renja TW3 2021, Eval Renja TW4 2021, Eval Renja TW1 2022, Screenshot Aplikasi  esakip 2021</t>
  </si>
  <si>
    <t>https://drive.google.com/drive/folders/1ij3Rc99AX9NYnodoldwLkdQO0NkMCC9A?usp=sharing</t>
  </si>
  <si>
    <t>Berkaitan dengan poin b, pimpinan terlibat langsung saat penyusunan indikator kinerja mulai dari tujuan, sasaran, program, kegiatan dan sub kegiatan sehingga dinilai cukup memahami kinerja yang harus dicapai dalam Renstra</t>
  </si>
  <si>
    <t>Pimpinan memahani kinerja yang harus dicapai setiap tahun yang dituangkan dalam dokuman PK</t>
  </si>
  <si>
    <t>PK OPD Tahun 2021 &amp; 2022</t>
  </si>
  <si>
    <t>https://drive.google.com/file/d/1BPLi8kLa0xPY0R1EESUSu4F-AZqxAS0f/view?usp=sharing</t>
  </si>
  <si>
    <t>Rencana aksi sudah disusun tapi belum dilaksanakan monitoring dan evaluasinya</t>
  </si>
  <si>
    <t>Renaksi Dispustakar 2022</t>
  </si>
  <si>
    <t>https://drive.google.com/drive/folders/1d7PQYxhll6uc_1_KjS5MzEZLT6q_A2l6?usp=sharing</t>
  </si>
  <si>
    <t>Upaya peningkatan kapasitas SDM yang menangani akuntabilitas kinerja dilakukan dengen mengikuti Smart Discussion Series oleh SmartID via zoom</t>
  </si>
  <si>
    <t>Sertifikat SDM Akuntabilitas</t>
  </si>
  <si>
    <t>https://drive.google.com/file/d/1suMV5G8EEv5tUt6woC79btNGbbPUyP6l/view?usp=sharing</t>
  </si>
  <si>
    <t>Pemutakhiran data kinerja dilakukan setiap triwulan</t>
  </si>
  <si>
    <t>Eval Renja TW3 2021, TW4 2021, TW1 2022</t>
  </si>
  <si>
    <t>https://drive.google.com/file/d/1696EpHWP_rbbMoOxtLp3bOu7iC2_ir2L/view?usp=sharing</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</si>
  <si>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</si>
  <si>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</si>
  <si>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 xml:space="preserve">Telah dilakukan public campaign </t>
  </si>
  <si>
    <t>Video Tolak Gratifikasi, SK Sub Unit Pengendalian Gratifikasi</t>
  </si>
  <si>
    <t>https://drive.google.com/drive/folders/1VFldlW6WWmEtp0CsMTzqUXFpr23y6Lfd?usp=sharing</t>
  </si>
  <si>
    <t>Dispustakar Telah mengidentifikasi lingkungan pengendalian</t>
  </si>
  <si>
    <t>Dokumen RTP SPIP</t>
  </si>
  <si>
    <t>https://drive.google.com/file/d/1lWxTzHWGqVhm9YiUnK60RjS-sV1tlqxA/view?usp=sharing</t>
  </si>
  <si>
    <t>Dispustakar Telah mengidentifikasi lingkungan pengendalian sebagian besar resiko</t>
  </si>
  <si>
    <t>Register Resiko 2022</t>
  </si>
  <si>
    <t>https://drive.google.com/file/d/1TiHYsKYk_Z6ljbsRbkemfIiZBMmV08kZ/view?usp=sharing</t>
  </si>
  <si>
    <t>Belum ada pihak terkait yang mendapatkan informasi dan komunikasi mengenai SPI</t>
  </si>
  <si>
    <t xml:space="preserve">Sebagian besar Hasil penanganan pengaduan masyarakat telah ditindaklanjuti
</t>
  </si>
  <si>
    <t>Rekapitulasi Kotak Saran</t>
  </si>
  <si>
    <t>https://drive.google.com/file/d/1y7wLP078lXXL68YLHVDoZyEH6mNs_oWj/view?usp=sharing</t>
  </si>
  <si>
    <t xml:space="preserve">Penanganan pengaduan masyarakat dimonitoring dan evaluasi tidak secara berkala
</t>
  </si>
  <si>
    <t>https://drive.google.com/file/d/1Vk_WmTIzd2jIQ9m3egoO7iwBDqGoHuuI/view?usp=sharing</t>
  </si>
  <si>
    <t>Rekapitulasi Penanganan Kotak Saran</t>
  </si>
  <si>
    <t>https://drive.google.com/file/d/12AOTqLzmT5PENFNqg822yyn_G89Hlmx8/view?usp=sharing</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</si>
  <si>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</si>
  <si>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</si>
  <si>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Dokumentasi Sosialisasi WhistleBlowing System</t>
  </si>
  <si>
    <t>https://drive.google.com/file/d/1sXpxRM5xuLRXSO3VLJ_a7zc02ERFklUs/view?usp=sharing</t>
  </si>
  <si>
    <t>Pedoman Benturan Kepentingan,Dokumentasi Sosialisasi Benturan Kepentingan.</t>
  </si>
  <si>
    <t>https://drive.google.com/file/d/1CrqLRHE546_Treo1Sr32Fw9Scx3oQGqP/view?usp=sharing</t>
  </si>
  <si>
    <t xml:space="preserve"> SK Wali Kota Pedoman Umum Benturan Kepentingan, Undangan,Notulis, Daftar Hadir,Dokumentasi</t>
  </si>
  <si>
    <t>https://drive.google.com/drive/folders/1Uvi1DDG_Ss_-5443XDC5u3-qKIDq-q_U?usp=sharing</t>
  </si>
  <si>
    <t>Belum ada tindak lanjut atas Penanganan Benturan Kepentingan</t>
  </si>
  <si>
    <t>https://drive.google.com/drive/folders/1Uu8yCsNrHNImlCTHOQY1bEKGOfRbYHit?usp=sharing</t>
  </si>
  <si>
    <t xml:space="preserve">Pembangunan zona integritas dilakikan tidak secara intensif
</t>
  </si>
  <si>
    <r>
      <rPr>
        <rFont val="Calibri"/>
        <color rgb="FF1155CC"/>
        <sz val="11.0"/>
        <u/>
      </rPr>
      <t>https://drive.google.com/drive/folders/1Uu8yCsNrHNImlCTHOQY1bEKGOfRbYHit?usp=sharing</t>
    </r>
    <r>
      <rPr>
        <rFont val="Calibri"/>
        <color rgb="FF1155CC"/>
        <sz val="11.0"/>
        <u/>
      </rPr>
      <t>g</t>
    </r>
  </si>
  <si>
    <t>Pembangunan zona integritas belum di monitor dan evaluasi</t>
  </si>
  <si>
    <t>https://drive.google.com/file/d/1G-MqlgK2HuxpI4U1H9V_AG0xKAcmTz3B/view?usp=sharing</t>
  </si>
  <si>
    <t xml:space="preserve">Terdapat penetapan Standar Pelayanan terhadap sebagian jenis pelayanan, dan sesuai asas serta komponen standar pelayanan publik yang berlaku
</t>
  </si>
  <si>
    <t>Standar Pelayanan dan Maklumat Pelayanan Dispustakar</t>
  </si>
  <si>
    <t>https://drive.google.com/file/d/1BsOrXO_ojJCyactArAjcUDcAbMwT1B8B/view?usp=sharing</t>
  </si>
  <si>
    <t>Standar pelayanan Dispustakar telah dimaklumatkan pada seluruh jenis pelayanan dan dipublikasikan minimal di website</t>
  </si>
  <si>
    <t>Maklumat Pelayanan</t>
  </si>
  <si>
    <t>https://drive.google.com/file/d/1jAZ7Q40KCc7D3zbHZ45g6VQGcpLawbrf/view?usp=sharing</t>
  </si>
  <si>
    <t xml:space="preserve">Dispustakar Telah Melakukan reviu dan perbaikan atas standar pelayanan dan dilakukan dengan melibatkan stakeholders (antara lain : tokoh masyarakat,  akademisi, dunia usaha, dan lembaga swadaya masyarakat), serta memanfaatkan masukan hasil SKM dan pengaduan masyarakat
</t>
  </si>
  <si>
    <t>https://drive.google.com/file/d/1VAJtTt2GCna-LfahO6wDOi_7HF5AaTiZ/view?usp=sharing</t>
  </si>
  <si>
    <t xml:space="preserve">Dispustakar Telah melakukan pelatihan/sosialisasi pelayanan prima, sehingga seluruh petugas/pelaksana layanan memiliki kompetensi sesuai kebutuhan jenis layanan
</t>
  </si>
  <si>
    <t>Undangan Rapat,Daftar Hadir, dan Notulis, Dokumentasi.</t>
  </si>
  <si>
    <t>https://drive.google.com/drive/folders/1hs5eV5PfOzJdIeGigECnAJNHTrdqEj1o?usp=sharing</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</si>
  <si>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</si>
  <si>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Pelayanan Dinas Perpustakaan dan Arsip Kota Balikpapan dapat diakses melalui media sosial (Website,Instagram,Facebook,dan i-Balikpapan )</t>
  </si>
  <si>
    <t>ScreenShoot Website, Facebook, Instagram, Youtube, ZoomMeeting.</t>
  </si>
  <si>
    <t>https://drive.google.com/drive/folders/1b4bXq5Vq3xgvWidTZ8m_agGBLfx6286y?usp=sharing</t>
  </si>
  <si>
    <t>https://drive.google.com/file/d/1wBRKp3vgZ_P8yQg5pkl81vYsEO9f7JRV/view?usp=sharing</t>
  </si>
  <si>
    <t xml:space="preserve">Telah terdapat sistem pemberian kompensasi bila layanan tidak sesuai standar bagi penerima layanan di seluruh jenis layanan
</t>
  </si>
  <si>
    <t>Pelayanan belum terpadu</t>
  </si>
  <si>
    <t xml:space="preserve">Inovasi pelayanan telah mendapatkan pengakuan secara internasional dan/atau nasional dan telah direplikasi oleh instansi lain
</t>
  </si>
  <si>
    <t>ScreenShoot Go Book, Pendaftaran Online, iBalikpapan.</t>
  </si>
  <si>
    <t>https://drive.google.com/drive/folders/1vBUp3qARAW_pecHACb23VTaxX7ua3Hvz?usp=sharing</t>
  </si>
  <si>
    <t>Dispustakar telah memiliki Media Pengaduan secara Offline dan Online</t>
  </si>
  <si>
    <t>Flyer Informasi Pengaduan, Tangkapan Layar Pengaduan, Kritik dan saran Melalui Website Dispustakar, Hasil  Tangkapan Layar WhistleBlower Melalui Website Dispustakar.</t>
  </si>
  <si>
    <t>https://drive.google.com/drive/folders/15Yx3JVgOAfe_PcyTXNpQpKyyPGm5Mn9U?usp=sharing</t>
  </si>
  <si>
    <t>SK Penunjukan Personel PPID, SK Penunjukan Tim Pengelola Aspirasi dan Aduan Masyarakat.</t>
  </si>
  <si>
    <t>https://drive.google.com/drive/folders/1F2RrOXqAn779vm5yZm04p0rpewP7X0x_?usp=sharing</t>
  </si>
  <si>
    <t>Dispustakar telah melakukan tindak lanjut atas seluruh pengaduan pelayanan  untuk perbaikan kualitas pelayanan.</t>
  </si>
  <si>
    <t>Rekap Pengaduan Melalui Media Instagram dan Website Dispustakar</t>
  </si>
  <si>
    <t>https://drive.google.com/drive/folders/10HllxnOn-KJq9ESQyTpb-Mx3QQ26EZ1o?usp=sharing</t>
  </si>
  <si>
    <t>Dispustakar Telah Melakukan evaluasi atas penanganan keluhan/masukan dan konsultasi</t>
  </si>
  <si>
    <t xml:space="preserve">Daftar Penanganan / Tindak Lanjut Kepuasan Masyrakat </t>
  </si>
  <si>
    <t>https://drive.google.com/drive/folders/1SQ4MgM_6dv9f6z5DJhuEQFBJXRSDM2CK?usp=sharing</t>
  </si>
  <si>
    <t>Dispustakar Telah Melakukan Survei kepuasan masyarakat terhadap pelayanan dilakukan minimal 1 kali dalam setahun</t>
  </si>
  <si>
    <t>Tangkapan Layar Melalui Aplikasi Survey Kepuasan Masyrakat</t>
  </si>
  <si>
    <t>https://drive.google.com/drive/folders/15cNMs40kmS72b3nUGu91VShNO3XCsk1O?usp=sharing</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</si>
  <si>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</si>
  <si>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Masyrakat Dapat Mengetahui Indek Kepuasan Masyarkat Terhadap Layanan Disputakar Melalui Website Dispustakar.</t>
  </si>
  <si>
    <t>Tangkapan Layar Hasil Survey KepuasanMasyrakat Melalui Website Dispustakar</t>
  </si>
  <si>
    <t>https://drive.google.com/drive/folders/1Tzs4VqF-JG8fOVbWo6mGjIHuIBKmGQNg?usp=sharing</t>
  </si>
  <si>
    <t>Belum dilakukan tindak lanjut atas hasil survei kepuasan masyarakat</t>
  </si>
  <si>
    <t>Dispustakar Telah menerapkan teknologi informasi dalam memberikan pelayanan Kepada Masyarakat.</t>
  </si>
  <si>
    <t xml:space="preserve">Tangkapan Layar Publikasi via Media Sosial (Website,Instagram, Facebook, Opac (Online Public Acess Catalog),Youtube,Zoom Meeting, i-Balikpapan) </t>
  </si>
  <si>
    <t>https://drive.google.com/drive/folders/1IsmbLSEPwsfoap2Cm7ePqA-GaJNR136v?usp=sharing</t>
  </si>
  <si>
    <t>Dispustakar Telah melakukan Pebaikan Layanan Secara Terus Menerus dengan Memanfaatkan teknologi informasi dalam memberikan pelayanan Kepada Masyarakat.</t>
  </si>
  <si>
    <t>Tangkapan Layar Aplikasi I-Balikpapa, GoBook, dan Pendaftaran Online Anggota,.</t>
  </si>
  <si>
    <t>https://drive.google.com/drive/folders/1jR7rJ8bL1Sfjitok_yQ7ObgWV88WwZAb?usp=sharing</t>
  </si>
  <si>
    <t>SK AGEN PERUBAHAN NO 188.45.227.022</t>
  </si>
  <si>
    <t>https://drive.google.com/file/d/1TccDorBN021tuEDEmVUY7IVa8dO14xwd/view?usp=sharing</t>
  </si>
  <si>
    <t>Agen Perubahan di Dispustakar berjumlah 3 Orang</t>
  </si>
  <si>
    <r>
      <rPr>
        <rFont val="Calibri"/>
        <color rgb="FF1155CC"/>
        <sz val="11.0"/>
        <u/>
      </rPr>
      <t>https://drive.google.com/file/d/1TccDorBN021tuEDEmVUY7IVa8dO14xwd/view?usp=sharing</t>
    </r>
    <r>
      <rPr>
        <rFont val="Calibri"/>
        <color theme="1"/>
        <sz val="11.0"/>
      </rPr>
      <t>g</t>
    </r>
  </si>
  <si>
    <t>Inklusi Sosial Keterampilan Membuat Bross, BANG SATYA DISPUSTAKAR Membangun Sadar Tertib Arsip di lingkungan Dispustakar, Optimalisasi layanan bank buku Dispustakar</t>
  </si>
  <si>
    <t>Rekapitulasi Inovasi Agen Perubahan Dispustakar</t>
  </si>
  <si>
    <t>https://drive.google.com/file/d/1uTkZoverCLu7DDTQH0uQp5sbEM2JBHsU/view?usp=sharing</t>
  </si>
  <si>
    <t>Bank Buku</t>
  </si>
  <si>
    <t>Rentra, IKU dan IKI,Perjanjian Kinerja</t>
  </si>
  <si>
    <t>https://drive.google.com/drive/folders/1T7qodKAq9g_4DVEgPDXcXC7R1d6IB4Jg?usp=sharing</t>
  </si>
  <si>
    <t xml:space="preserve">Budaya kerja dan nilai-nilai organisasi telah dinternalisasi ke seluruh anggota organisasi, namun belum dituangkan dalam standar operasional pelaksanaan kegiatan/tugas
</t>
  </si>
  <si>
    <t>Perwal No. 25 Tahun 2020, Poster Budaya Malu.</t>
  </si>
  <si>
    <t>https://drive.google.com/drive/folders/1T4ioC6ton0lr14lM99rw-PWgErIMqlvX?usp=sharing</t>
  </si>
  <si>
    <t>Daftar Hasil Reformasi Deregulasi Dispustakar</t>
  </si>
  <si>
    <t>https://drive.google.com/file/d/1XQkHsxKxRuy4HEuoz9AoZFN8pSu0MFg4/view?usp=sharing</t>
  </si>
  <si>
    <t xml:space="preserve">Sudah ada usulan perubahan organisasi sesuai dengan proses bisnis,  dengan mempertimbangkan kinerja utama yang dihasilkan
</t>
  </si>
  <si>
    <t xml:space="preserve">Peta Proses Bisnis, Struktur organisasi,Hasil Pemetaan Dispustakar. </t>
  </si>
  <si>
    <t>https://drive.google.com/drive/folders/1Teo0SJj87OLzoR7sotg7rEQgDSIWJWvc?usp=sharing</t>
  </si>
  <si>
    <t>https://drive.google.com/drive/folders/1TwjdZi-LhzsP2crjCKHCGS9ScpuErtak?usp=sharing</t>
  </si>
  <si>
    <t>Data dan screen shoot Aplikasi yang mendorong pelaksanaan pelayanan publik Dispustakar :
1. iBalikpapan (Perpustakaan Digital)
2. Inlislite (Aplikasi Otomasi Perpustakaan)
3. Pendaftaran Anggota Secara Online 
4. Katalog Online (OPAC)
5. Go-Book (Layanan Pesan Buku Online)</t>
  </si>
  <si>
    <t>https://drive.google.com/drive/folders/1Tw1H9EPgYR6dhmjKaRcbCcfmvoNWhoe3?usp=sharing</t>
  </si>
  <si>
    <t>Data dan screen shoot aplikasi yang mendorong pelaksanaan pelayanan publik Dispustakar(iBook, Pendaftaran Online Go-Book)</t>
  </si>
  <si>
    <t>Telah memanfatkan transformasi digital untuk Peminjaman Buku Secara Online Melalui iBalikpapan</t>
  </si>
  <si>
    <t>Data dan screen shoot Aplikasi yang mendorong pelaksanaan pelayanan publik Dispustakar :
1. iBalikpapan (Perpustakaan Digital)
2. Inlislite (Aplikasi Otomasi Perpustakaan)
3. Pendaftaran Anggota Secara Online 
4. Katalog Online (OPAC)
5. Go-Book (Layanan Pesan Buku Online)</t>
  </si>
  <si>
    <t>https://drive.google.com/file/d/1WDVgnKqzMZ9a4LBnUY7lqSC-0SQsxBjW/view?usp=sharing</t>
  </si>
  <si>
    <t xml:space="preserve">telah terpenuhi dan penerapan atau penggunaan dari manfaat/dampak dari transformasi digital pada bidang pelayanan publik </t>
  </si>
  <si>
    <t>https://drive.google.com/file/d/1E97TFPigkJXS4M4eqryOWe6eQ972Eecb/view?usp=sharing</t>
  </si>
  <si>
    <t xml:space="preserve">Sebagian ukuran kinerja individu telah berorientasi hasil (outcome) sesuai pada levelnya
</t>
  </si>
  <si>
    <t>Perjanjian Kinerja 2021, Rekap SKP PNS</t>
  </si>
  <si>
    <t>https://drive.google.com/drive/folders/1T1eg4ZH0PF5AqzMynwtbbM49cW5vnInE?usp=sharing</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</si>
  <si>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</si>
  <si>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</si>
  <si>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</si>
  <si>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hasil assessment belumseluruhnya dijadikan dasar mutasi internal dan pengembangan kompetensi pegawai</t>
  </si>
  <si>
    <t>ScreenShot Aplikasi SIMPEG PNS</t>
  </si>
  <si>
    <t>https://drive.google.com/file/d/1WAMf32I8SOel5s4XFo-T-AwcP6HI1G6f/view?usp=sharing</t>
  </si>
  <si>
    <t>https://drive.google.com/drive/folders/1SlSokHEagwQBI2aw-UVZRuc1t2fTkEzn?usp=sharing</t>
  </si>
  <si>
    <t>Pelanggaran kehadiran tahun 2021 (potongan 5% ke atas)</t>
  </si>
  <si>
    <t>Rekapitulasi Absensi Pegawai</t>
  </si>
  <si>
    <r>
      <rPr>
        <rFont val="Calibri"/>
        <color theme="1"/>
        <sz val="11.0"/>
      </rPr>
      <t xml:space="preserve">Pelanggaran kehadiran tahun lalu 2021 - april 2022((potongan 5% keatas) </t>
    </r>
    <r>
      <rPr>
        <rFont val="Calibri"/>
        <color rgb="FF1155CC"/>
        <sz val="11.0"/>
        <u/>
      </rPr>
      <t>https://drive.google.com/drive/folders/1SlSokHEagwQBI2aw-UVZRuc1t2fTkEzn?usp=sharing</t>
    </r>
  </si>
  <si>
    <t>Pelanggaran kehadiran Jan-Mei 2022 (potongan 5% ke atas)</t>
  </si>
  <si>
    <r>
      <rPr>
        <rFont val="Calibri"/>
        <color rgb="FF1155CC"/>
        <sz val="11.0"/>
        <u/>
      </rPr>
      <t>https://drive.google.com/drive/folders/1SlSokHEagwQBI2aw-UVZRuc1t2fTkEzn?usp=sharing</t>
    </r>
    <r>
      <rPr>
        <rFont val="Calibri"/>
        <color theme="1"/>
        <sz val="11.0"/>
      </rPr>
      <t xml:space="preserve"> Pelanggaran kehadiran tahun lalu Januari 2021 - Juni 2021</t>
    </r>
  </si>
  <si>
    <t>Nomenklatur Program dan Kegiatan disesuaikan dengan Kempendagri 050-3708/2020 pada saat penyusunan Laporan Evaluasi Renja 2021</t>
  </si>
  <si>
    <t>Laporan Evaluasi Renja 2021</t>
  </si>
  <si>
    <t>https://drive.google.com/file/d/1xOM4Kvp6FWA8tSqGSvYPbICBoxhTbbvV/view?usp=sharing</t>
  </si>
  <si>
    <t>DPA Murni TA 2021</t>
  </si>
  <si>
    <t>https://drive.google.com/file/d/1NsHffpuH6Nffp5ZAWKYgBvFWo-YOBet2/view?usp=sharing</t>
  </si>
  <si>
    <t>Refocusing dilakukan pada sub kegiatan Penyedaiaan Gaji dan Tunjangan ASN, Penyediaan Jasa Pemeliharaan Kendaraan Operasional, Pengembangan Perpustakaan di Tingkat Daerah Kabupaten/Kota, Pembinaan Perpustakaan pada Satuan Pendidikan Dasar, Sosialisasi Budaya Baca, dan Penyediaan Informasi melalui JIKN.</t>
  </si>
  <si>
    <t>DPPA TA 2021</t>
  </si>
  <si>
    <t>https://drive.google.com/file/d/1Sc97bVhhwb6Z-7rQdq5J0XUqUQ-3KNYB/view?usp=sharing</t>
  </si>
  <si>
    <t>Aplikasi yang digunakan adalah aplikasi berbasis web tingkat kota yaitu http://esakip.balikpapan.go.id/</t>
  </si>
  <si>
    <t>Screenshoot isian esakip Dispustakar</t>
  </si>
  <si>
    <t>https://drive.google.com/file/d/1XsNKaKaakaUGL8M-iDYye59xYMtwX_nx/view?usp=sharing</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</si>
  <si>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</si>
  <si>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</si>
  <si>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</si>
  <si>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Sudah dibuat SK mengenai reward dan punisment. Perhitungan berdasarkan disiplin kerja (bobot 25%), capaian IKI (bobot 50%), Nilai SKP (bobot 25%).
Selain itu juga diberlakukan punishment pemotongan tunjangan kehadiran atas pelanggaran absensi berdasarkan Perwali No. 4/2020</t>
  </si>
  <si>
    <t>- SK Reward dan Punishment 2021
- Dasar perhitungan pemberian Reward dan Punishment 2021
- Reward penghargaan dan punishment berupa surat teguran 2021
- Daftar potongan tunjangan kehadiran pada aplikasi ekinerja (sampel bulan Nov 2021)</t>
  </si>
  <si>
    <t>Peta strategis dibuat dalam bentuk cascading kinerja</t>
  </si>
  <si>
    <t>Cascading kinerja Dispustakar 2021-2026</t>
  </si>
  <si>
    <t>https://drive.google.com/file/d/1d0ya-Fw1odtSIh1UDQsPjm5wbF8IrR7R/view?usp=sharing</t>
  </si>
  <si>
    <t>Data Laporan LHKPN</t>
  </si>
  <si>
    <t>https://drive.google.com/file/d/1gIebMQcV8h8GZDxX7iuQ2ps-uOtWw_Hu/view?usp=sharing</t>
  </si>
  <si>
    <t>Daftar Rekapitulasi LHKASN 2022, Daftar Rekapitulasi LHKASN 2022</t>
  </si>
  <si>
    <t>https://drive.google.com/drive/folders/1Urj7hWCgeMNn5LbIBQGzF9WlM7u4_t8Z?usp=sharing</t>
  </si>
  <si>
    <t>Rekapitulasi Kotak Saran Masyarakat</t>
  </si>
  <si>
    <t>https://drive.google.com/drive/folders/1UnbgfhBOoDuuGjJsjOTrMTXIhIO1iAOh?usp=sharing</t>
  </si>
  <si>
    <t>https://drive.google.com/file/d/17lfZxw4Htq0NjmvFUgYlnj69u6Is02Er/view?usp=sharing</t>
  </si>
  <si>
    <t>https://drive.google.com/open?id=17lfZxw4Htq0NjmvFUgYlnj69u6Is02Er</t>
  </si>
  <si>
    <t>Jenis Pelayanan Pembuatan Kartu Anggota, Pelayanan Sirkulasi(Peminjaman,Pengembalian dan Perpanjangan), Layanan Multimedia, Perpustakaan Keliling, Akses dan Penggandaan Koleksi Refrensi, Pelayanan Internet Hotspot, Akses Terbitan Berkala</t>
  </si>
  <si>
    <r>
      <rPr>
        <rFont val="Calibri"/>
        <color rgb="FF1155CC"/>
        <sz val="11.0"/>
        <u/>
      </rPr>
      <t>https://drive.google.com/open?id=17lfZxw4Htq0NjmvFUgYlnj69u6Is02Er</t>
    </r>
    <r>
      <rPr>
        <rFont val="Calibri"/>
        <color theme="1"/>
        <sz val="11.0"/>
      </rPr>
      <t>r</t>
    </r>
  </si>
  <si>
    <t>Pelayanan Pembuatan Kartu Anggota, Pelayanan Sirkulasi(Peminjaman,Pengembalian dan Perpanjangan), Layanan Multimedia, Perpustakaan Keliling, Akses dan Penggandaan Koleksi Refrensi, Pelayanan Internet Hotspot, Akses Terbitan Berkala</t>
  </si>
  <si>
    <t>Pengaduan pelayanan  dan konsultasi telah direspon dengan cepat melalui berbagai kanal/media Dispustakar</t>
  </si>
  <si>
    <t xml:space="preserve">Data pengaduan </t>
  </si>
  <si>
    <t>https://drive.google.com/drive/folders/1Uk-2BD9DbMmzWZdI0zQe3FI5_7Z9yRV2?usp=sharing</t>
  </si>
  <si>
    <t>D P 3</t>
  </si>
  <si>
    <t>SK TIM RB telah ditetapkan tanggal 12 April 2022</t>
  </si>
  <si>
    <t>https://drive.google.com/file/d/1OgYop7kXK5bKFSbdoBbq1kFrAtZIHB8b/view?usp=sharing</t>
  </si>
  <si>
    <t>Seluruh tugas telah dilaksanakan oleh Tim Reformasi Birokrasi DP3 sesuai dengan rencana kerja yang telah ditetapkan dengan SK No 821.2/390/DPPP/2022 tanggal 12 April 2022</t>
  </si>
  <si>
    <t>Dokumen Rencana Kerja Pelaksanaan RB OPD, Rapat RB (Undangan / Notulen / Daftar Hadir / Laporan Kegiatan / Berita Acara/Dokumentasi Kegiatan)</t>
  </si>
  <si>
    <t>https://drive.google.com/file/d/16nju4f-EOvYGFb04SOgxNvp1pvljULIJ/view?usp=sharing</t>
  </si>
  <si>
    <t>Rencana Kerja Reformasi Birokrasi telah disusun dan diformalkan berdasarkan SK Kepala DP3 nomor 821.2/399/DPPP/2022 tanggal 18 April 2022</t>
  </si>
  <si>
    <t>https://drive.google.com/file/d/16rDgXdzQDzcOp9wPA1KeFb7Zas4aBteT/view?usp=sharing</t>
  </si>
  <si>
    <t>https://drive.google.com/file/d/1EeBR2JdHfuvvZD9zBhyBdkx9y0H_CDA1/view?usp=sharing</t>
  </si>
  <si>
    <t>https://drive.google.com/drive/folders/1xtiw-n4YEZma0iQWI6-XjeaouC4s1IEb?usp=sharing</t>
  </si>
  <si>
    <t xml:space="preserve">Konsensus para assesor di lingkungan DP3 terhadap hasil PMPRB 2022 dinyatakan dalam Berita Acara </t>
  </si>
  <si>
    <t>https://drive.google.com/file/d/1htdmUDFirVy1xohalNO4M2Pj9k3Ie44A/view?usp=sharing</t>
  </si>
  <si>
    <t>Rencana aksi tindak lanjut (RATL) Pelaksanaan RB OPD, Rapat RB (Undangan/Notulen/DaftarHadir/Laporan Kegiatan/BeritaAcara/Dokumentasi Kegiatan</t>
  </si>
  <si>
    <t>https://drive.google.com/file/d/1Jrw5GW9AK2-bB423UkAeDTYZmDw3zc98/view?usp=sharing</t>
  </si>
  <si>
    <t>BAru sebagian yang dilakukan evaluasi</t>
  </si>
  <si>
    <t>https://drive.google.com/file/d/1RrT7C5eFPGxeB2CAACCY1gmrLODR3-yV/view?usp=sharing</t>
  </si>
  <si>
    <t>Rapat RB (Undangan/Notulen/DaftarHadir/Laporan Kegiatan/BeritaAcara/Dokumentasi Kegiatan), Screenshotsarana komunikasi TIM RB OPD (misal wa group)</t>
  </si>
  <si>
    <t>https://drive.google.com/file/d/1ouw60ohKaOX7sLd8C4v1DKpb1C2mcsHf/view?usp=sharing</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</si>
  <si>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</si>
  <si>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</si>
  <si>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https://drive.google.com/drive/folders/1xt1jf_dnUbD54KY9NnruktzkAC2OmqdJ?usp=sharing</t>
  </si>
  <si>
    <t>Daftar Identifikasi Kebijakan di OPD yang dilakukan revisi</t>
  </si>
  <si>
    <t>https://drive.google.com/file/d/1MVDSOFvSTXkofwyDd_bkQIVOyi2ev6Rv/view?usp=sharing</t>
  </si>
  <si>
    <t>Telah dilakukan bersama baguan Organisasi dan bagian hukum</t>
  </si>
  <si>
    <t>Perwal Uraian Tugas OPD/ Draf Perwal Uraian Tugas OPD, Rapat Urtusi (Undangan/Notulen/Daftar Hadir/Laporan
 Kegiatan/Berita Acara/Dokumentasi Kegiatan)</t>
  </si>
  <si>
    <t>https://drive.google.com/drive/folders/1y6KVErKluk83SUzggGnvaFyQDfhgnSsX?usp=sharing</t>
  </si>
  <si>
    <t>Perwal Uraian Tugas OPD/ Draf Perwal Uraian Tugas OPD, Berita Acara Pelaksanaan Identifikasi Penyederhanaan Struktur Organisasi Pemerintah Kota Balikapapan, Hasil identifikasi Penyederhanaan Struktur Organisasi Perangkat Daerah</t>
  </si>
  <si>
    <t xml:space="preserve">Pejabat Struktural/ eselon IV dilingkungan  DP3 Kota Balikpapan telah disetarakan menjadi jabatan fungsional sesuai dengan rekomendasi dari Kementerian Pendayagunaan Aparatur Negara dan Reformasi Birokrasi pada tanggal 31 Desember 2021. </t>
  </si>
  <si>
    <t xml:space="preserve">Berita Acara Pelaksanaan Identifikasi Penyederhanaan Struktur Organisasi  Pemerintah Kota Balikapapan, Hasil Identifikasi Penyederhanaan Struktur Organisasi Perangkat Daerah, Surat Rekom Penyetaraan Jabatan, SK Pelantikan 31 Desember 2021 </t>
  </si>
  <si>
    <t>https://drive.google.com/drive/folders/1y3-Q9edni8qsQf-dgso0HmiUNcYi9gLD?usp=sharing</t>
  </si>
  <si>
    <t xml:space="preserve">Penyusunan peta proses bisnis DP3 telah disusun sesuai dengan Peraturan Menteri PANRB Nomor 19 tahun 2018 tentang Penyusunan Peta Proses Bisnis intansi Pemerintah. Namun peta proses bisnis tersebut masih mengacu pada RPJMD Kota Balikpapan tahun 2016-2021 dan belum disesuaikan dengan RPJMD Kota Balikpapan 2021-2026. Hal tersebut karena Peta Proses Bisnis yang sesuai RPJMD Kota Balikpapan 2021-2026  sedang dalam proses penyusunan pada level 0 sampai level 2 </t>
  </si>
  <si>
    <t>https://drive.google.com/file/d/1BCHBaERitJ9G3wjOo34Um-_S2ffoiTji/view?usp=sharing</t>
  </si>
  <si>
    <t>Penyusunan peta proses bisnis disusun sesuai dengan tugas dan fungsi DP3 Kota Balikpapan. Namun peta proses bisnis tersebut masih mengacu pada RPJMD Kota Balikpapan tahun 2016-2021 serta masih mengacu pada Peraturan Wali Kota Balikpapan Nomor 48 Tahun 2016 tentang Susunan Organisasi, Uraian Tugas Dan Fungsi DP3 dan belum disesuaikan dengan RPJMD Kota Balikpapan 2021-2026 juga SOTK hasil penyederhaan struktur organisasi. Hal tersebut karena Peta Proses Bisnis yang sesuai RPJMD Kota Balikpapan 2021-2026  sedang dalam proses penyusunan pada level 0 sampai level 2.</t>
  </si>
  <si>
    <t>Peta Proses Bisnis OPD, Perwal Uraian tugas  OPD</t>
  </si>
  <si>
    <t>Tahun 2021 penyusunan peta proses bisnis telah disusun sesuai dengan RENSTRA 2016-2021 dan RENJA 2021 DP3 Kota Balikpapan. Namun untuk tahun 2022 peta proses bisnis DP3 masih dilakukan penyusunan setelah peta proses bisnis level 0 dan level 2 disusun.</t>
  </si>
  <si>
    <t>Peta Proses Bisnis OPD, Renstra OPD 2016-2021  dan 2022-2026, Renja OPD 2021 dan 2022</t>
  </si>
  <si>
    <t>https://drive.google.com/drive/folders/1xrZ6WNsOSAPMu33v5VxvSKtU7WbQnDIz?usp=sharing</t>
  </si>
  <si>
    <t>https://drive.google.com/file/d/12RE9YKNycEgLuNHmKYSB3EQcjxzvXLEp/view?usp=sharing</t>
  </si>
  <si>
    <t xml:space="preserve">Peta proses bisnis dan SOP telah dievaluasi  </t>
  </si>
  <si>
    <t xml:space="preserve">Peta proses bisnis dan SOP telah dievaluasi  , dari semula yang ada pada tahun 9 SOP telah diperbanyak jumlah SOP nya menjadi 47 SOP </t>
  </si>
  <si>
    <t>Surat Usulan kebutuhan pegawai dan  bezzetting OPD</t>
  </si>
  <si>
    <t>Surat usulan kebutuhan pengembangan  kompetensi</t>
  </si>
  <si>
    <t>Dokumentasi Diklat/Bimtek yang  diselenggarakan oleh OPD</t>
  </si>
  <si>
    <t>https://drive.google.com/file/d/1qdkSEDPA2Lm3SJH4LwWwoEip6vXPKqMg/view?usp=sharing</t>
  </si>
  <si>
    <t>SK IKI, Perjanjian Kinerja OPD, SKP seluruh  pegawai di OPD</t>
  </si>
  <si>
    <t>https://drive.google.com/drive/folders/1z-Fu46OkeN6q_Vp_q2Q78vLPT68mt1R-?usp=sharing</t>
  </si>
  <si>
    <t>SK IKI, Perjanjian Kinerja OPD, SKP seluruh
 pegawai di OPD</t>
  </si>
  <si>
    <t>Dilakukan pengukuran tiap triwulanan</t>
  </si>
  <si>
    <t>Monev Indikator Kinerja Utama</t>
  </si>
  <si>
    <t>https://drive.google.com/file/d/1u2ptCtCyY7FoRzE7umdYwX8uJVGrTpuH/view?usp=sharing</t>
  </si>
  <si>
    <t>MOnev IKU</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</si>
  <si>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</si>
  <si>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r>
      <rPr>
        <rFont val="Calibri"/>
        <color rgb="FF000000"/>
        <sz val="11.0"/>
        <u/>
      </rPr>
      <t xml:space="preserve">Perwal 4 Tahun 2020 </t>
    </r>
    <r>
      <rPr>
        <rFont val="Calibri"/>
        <color theme="1"/>
        <sz val="11.0"/>
      </rPr>
      <t xml:space="preserve">, SK </t>
    </r>
    <r>
      <rPr>
        <rFont val="Calibri"/>
        <color rgb="FF000000"/>
        <sz val="11.0"/>
        <u/>
      </rPr>
      <t xml:space="preserve">pemberian reward dan punishment OPD </t>
    </r>
  </si>
  <si>
    <t>https://drive.google.com/drive/folders/1yyzEzVZ2ji0PwPwyqgzlG5I5y4nBZDlC?usp=sharing</t>
  </si>
  <si>
    <t>https://drive.google.com/file/d/1w9clp6deodmA43x3b3abHP-ilVw6g5Xr/view?usp=sharing</t>
  </si>
  <si>
    <t>https://drive.google.com/file/d/1I3ly3lNT2gRhgo4inE-Q_j1qIbl94nm_/view?usp=sharing</t>
  </si>
  <si>
    <t xml:space="preserve">Analis Kesenjangan OPD </t>
  </si>
  <si>
    <t>https://docs.google.com/spreadsheets/d/1ITNatb--jklfeVsnJj7WgRsmKGd3Q84X/edit?usp=sharing&amp;ouid=113488457600477702519&amp;rtpof=true&amp;sd=true</t>
  </si>
  <si>
    <t>SK TIM penyusun Renstra ,undangan Rapat Penyusunan Renstra, undangan Forum OPD Penyusunan RENSTRA</t>
  </si>
  <si>
    <t>https://drive.google.com/drive/folders/1yhSus7uErhSla5PrEGXAg5Xg5ncaFJJ-?usp=sharing</t>
  </si>
  <si>
    <t>SK Tim Penyusun Resntra,undangan Rapat Penyusunan Renstra, undangan Forum OPD Penyusunan RENSTRA</t>
  </si>
  <si>
    <t>Screenshot Pemantauan Kinerja melalui aplikasi esakip 2021, Laporan evaluasi renja TW 1-4 Tahun 2021, Laporan evaluasi renja TW 1</t>
  </si>
  <si>
    <t>pimpinan unit kerja telah memahami kinerja dan strategi pencapaiannya dalam jangka menengah sehingga tertuang dalam PK yang ditandatangani tiap tahun dan mengevaluasi hesilnya tiap triwulan dalam satu tahun</t>
  </si>
  <si>
    <t xml:space="preserve">PK OPD Tahun 2021 dan 2022 </t>
  </si>
  <si>
    <t>Pencapaian kinerja dimonitor dan dipantau secara berkala tiap bulan dan laporan evaluasinya pada tiap triwulan</t>
  </si>
  <si>
    <t xml:space="preserve">Sosialisasi Pengisian Aplikasi esakip (Undangan/Daftar Hadir/Dokumentasi Kegiatan), Screenshoot mengikuti kegiatan bimtek/sosialisasi SAKIP/ sertifikat bimtek dari pihak ketiga misal smart id </t>
  </si>
  <si>
    <t>https://drive.google.com/drive/folders/1yqYit_3GYLFjvOC5cRGiv4SwZI3wJdjL?usp=sharing</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</si>
  <si>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</si>
  <si>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</si>
  <si>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Banner, Foto-foto, poster dan Imbauan tentang public campaign/ dokumentasi Sosialisasi Hakordia</t>
  </si>
  <si>
    <t>https://drive.google.com/drive/folders/1ygNCDRsGTA6jSbneJbFSfEgJMDGq7zIv?usp=sharing</t>
  </si>
  <si>
    <t>https://drive.google.com/drive/folders/1ygDJGy1YhRLtb253WmgPp6Fdjy06YiFW?usp=sharing</t>
  </si>
  <si>
    <t>https://drive.google.com/file/d/1ZW9F67B2wHulo_O1sonjhPDDW7GX1QL2/view?usp=sharing</t>
  </si>
  <si>
    <t>Laporan Hasil monitoring dan evaluasi SPIP (untuk 11 OPD yang dilakukan pembinaan SPIP dari BPKP)</t>
  </si>
  <si>
    <t>https://drive.google.com/file/d/1ygdvmpRql5KBTXVG68A90OOMLzJNLEXw/view?usp=sharing</t>
  </si>
  <si>
    <t xml:space="preserve">Rekapitulasi penanganan pengaduan masyarakat dari aplikasi SP4N Lapor  </t>
  </si>
  <si>
    <t>https://docs.google.com/spreadsheets/d/1OG3HOO0-jzFXs0KRtE060BJ78_Che2nX/edit?usp=sharing&amp;ouid=113488457600477702519&amp;rtpof=true&amp;sd=true</t>
  </si>
  <si>
    <t>https://drive.google.com/drive/folders/1yfriG7D4Q8WaTVHQLXHy7uGZvgX2ZEzN?usp=sharing</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</si>
  <si>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</si>
  <si>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</si>
  <si>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telah disosialisasikan melalui WAG Dinas kepada sebagian besar pegawai</t>
  </si>
  <si>
    <t>Screenshot sosialisasi whistleblower system di WAG</t>
  </si>
  <si>
    <t>https://drive.google.com/file/d/1iGWlvrBqv4hr8kd1xwPYc3FsKUb5XekV/view?usp=sharing</t>
  </si>
  <si>
    <t xml:space="preserve">SK Walikota ttg Pedoman Umum Penanganan Benturan kepentingan Hakordia </t>
  </si>
  <si>
    <t>https://drive.google.com/file/d/1wjxn9YU5awHcZudWUHbzgqkmF_qrVYkx/view?usp=sharing</t>
  </si>
  <si>
    <t>Penanganan benturan kepentingan telah diimplementasikan dlalam penanganan masalah penangkapan ikan antara nelayan PPU dgn nelayan Balikpapan</t>
  </si>
  <si>
    <t>https://drive.google.com/drive/folders/1yZIGi60Yh4RHy19wrBZ4lRvPaTyn2e01?usp=sharing</t>
  </si>
  <si>
    <t>Seluruh pegawai terutama yang menduduki jabatan esselon II,III dan IV telah membuat dan menandatangi pakta integritas</t>
  </si>
  <si>
    <t xml:space="preserve"> Pakta Integritas OPD</t>
  </si>
  <si>
    <t>https://drive.google.com/file/d/1GFGx8guGRJjSvLybtWJRY-lVwSwn4d9l/view?usp=sharing</t>
  </si>
  <si>
    <t>DP3 belum menjadi OPD yang akan ditetapkan menjadi ZI</t>
  </si>
  <si>
    <t>https://drive.google.com/drive/folders/1wuEaRPrbVv6PZI4sERgL4PrKwqHwXrlr?usp=sharing</t>
  </si>
  <si>
    <t>HAsil SKM</t>
  </si>
  <si>
    <t>https://drive.google.com/file/d/1gxY8ZIQl6kr9VRQzXX6J762ezliafRRc/view?usp=sharing</t>
  </si>
  <si>
    <t>https://drive.google.com/drive/folders/1wllZq4ttenlEhL7okPp2fmaelOIj3wK7?usp=sharing</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</si>
  <si>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</si>
  <si>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Informasi dapat diakses di akun FB DP3</t>
  </si>
  <si>
    <t>Belum ada kebijakan pemberian penghargaan dan sanksi setingkat OPD, ke depan akan diusahakan untuk pembuatan SK pemberian Penghargaan dan sanksi terkait pelayanan</t>
  </si>
  <si>
    <t>akan dilakukan tahun2 berikutnya</t>
  </si>
  <si>
    <t>Data dan inovasi pelayanan DP3</t>
  </si>
  <si>
    <t>Screenshot inovasi aplikasi pelayanan</t>
  </si>
  <si>
    <t>https://drive.google.com/drive/folders/1wkerhRDn2bW1qqMFFKPIhCAdTGWnXCz1?usp=sharing</t>
  </si>
  <si>
    <t>https://drive.google.com/drive/folders/1wk9QUKMdYvMAUJaCTnar4IBfUB-1RKV8?usp=sharing</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</si>
  <si>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</si>
  <si>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ada beberapa jenis pelayanan yang secara online dapat diakses masyarakat</t>
  </si>
  <si>
    <t>Screenshot pelayanan yang menggunakan IT</t>
  </si>
  <si>
    <t>https://drive.google.com/drive/folders/1wiiMSMWkJbQaDZb0PNcKALv-DITLF_Kk?usp=sharing</t>
  </si>
  <si>
    <t>Perbaikan dilakukan dengan berkoordinasi dengan DISKOMINFO,tetapi secara berkala</t>
  </si>
  <si>
    <t>https://drive.google.com/file/d/13vbRw7aJ2ezUDiyfl1OIUevfTcyk-72D/view?usp=sharing</t>
  </si>
  <si>
    <t>Belum ada inovasi yang ditetapkan, karena belum mengikuti bimtek Revolusi Mental</t>
  </si>
  <si>
    <t>blm ada</t>
  </si>
  <si>
    <t>https://drive.google.com/drive/folders/1x7_zlRx5r_JhkLyk2FybczzQt6QV1zre?usp=sharing</t>
  </si>
  <si>
    <t>Perwal/SK tentang Kode Etik dan Kode Perilaku Pegawai</t>
  </si>
  <si>
    <t>https://drive.google.com/file/d/1nwFgwQ46n14dMy9L5_cdQ1Q2wP9u-ZrI/view?usp=sharing</t>
  </si>
  <si>
    <t>https://drive.google.com/file/d/1dErUiBOpbMi4RsJDayOUJmBYbTLC5p9y/view?usp=sharing</t>
  </si>
  <si>
    <t>https://drive.google.com/file/d/1BDeY0bE9ezK5s01JtNZmPiW_82daijaY/view?usp=sharing</t>
  </si>
  <si>
    <t>https://drive.google.com/drive/folders/1xTBRSeMEqkzNB8rB5uZgk_-xFltV__A1?usp=sharing</t>
  </si>
  <si>
    <t>sebagai contoh dengan adanya aplikasi e-office mampu mendorong dan mempercepat pembuatan surat menyurat</t>
  </si>
  <si>
    <t>sdh dilaksanakan pembuatan surat di e office, rekap data pada aplikasi dipangan, aplikasi sipkawan, silapuber dan pagermantap</t>
  </si>
  <si>
    <t>OSS bidang pangan dan perikanan, hak akses turunan</t>
  </si>
  <si>
    <t>pelaksanaan pembuatan surat melalui e office</t>
  </si>
  <si>
    <t xml:space="preserve">Perjanjian Kinerja OPD , Pengukuran Kinerja  OPD, SKP seluruh pegawai di OPD </t>
  </si>
  <si>
    <t>https://drive.google.com/drive/folders/1wzuP-IN0O2HUhwcSru-kAuH8HyWoJNJC?usp=sharing</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</si>
  <si>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</si>
  <si>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</si>
  <si>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</si>
  <si>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https://drive.google.com/drive/folders/1wzD6f0erT_5EAaD6UUXgj8ofw_i1xoJo?usp=sharing</t>
  </si>
  <si>
    <t>DAta Pelanggaran disiplin pegawai (Rekap potongan kehadiran)</t>
  </si>
  <si>
    <t>https://drive.google.com/file/d/1s1XwHsf7U3w3Qe53CQi7TwuLazNJA3eY/view?usp=sharing</t>
  </si>
  <si>
    <t>https://drive.google.com/drive/folders/1xL1ymNzqLURH7VSEU0W7im3_8eyEqgEv?usp=sharing</t>
  </si>
  <si>
    <t>https://drive.google.com/drive/folders/1xNFYJCT0PpFHFCks6Fw5dchrAfyPJOgr?usp=sharing</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</si>
  <si>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</si>
  <si>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</si>
  <si>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</si>
  <si>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Perwal TKD , SK Pemberian reward dan punishment OPD (jika ada)</t>
  </si>
  <si>
    <t>https://drive.google.com/drive/folders/1xG2QTLi0yyjGDWn7WeutRWfF99wTWMAf?usp=sharing</t>
  </si>
  <si>
    <t>https://drive.google.com/drive/folders/1xDXoWTyYfvSFp9RhOpcKAA5WNY1pUO2g?usp=sharing</t>
  </si>
  <si>
    <t>Screenshot rekapitulasi laporan LHKPN, Rekap/ Lapor LHKPN OPD</t>
  </si>
  <si>
    <t>https://drive.google.com/drive/folders/1yQXsiwLGy15FOXlxbNm-EvPKVQA53sZi?usp=sharing</t>
  </si>
  <si>
    <t>https://drive.google.com/drive/folders/1yBYLpfkMvXgY1-NZeCu2hpuw-B5tcm8O?usp=sharing</t>
  </si>
  <si>
    <t>Rekap Aduan masyarakat</t>
  </si>
  <si>
    <t>https://drive.google.com/drive/folders/1yB2SDziiFzovuzquMGQ_XD830WALe49H?usp=sharing</t>
  </si>
  <si>
    <t>https://drive.google.com/drive/folders/1yA7JV1y4et7gDthVrYPyVVjPxiRPvbhg?usp=sharing</t>
  </si>
  <si>
    <t>aplikasi SIPKAWAN dan Aplikasi Pagermantap (dipangan)</t>
  </si>
  <si>
    <t>selama ini data aduan atau pertanyaan seputar dinas hanya melalui fanpage (fb) Dinas Pangan Pertanian dan perikanan dan atau datang langsung ke dinas, secara tatap muka</t>
  </si>
  <si>
    <t>https://drive.google.com/drive/folders/1y8UmWI-0ml8ZkXBHoglLZixtNmONFQXJ?usp=sharing</t>
  </si>
  <si>
    <t>PENILAIN</t>
  </si>
  <si>
    <t>Telah dibentuk Tim Reformasi Birokrasi pada Dinas Pemuda,Olahraga dan Pariwisata Kota Balikpapan sesuai SK Kepala DPOP Nomor : 188.46/025/DPOP pada tanggal 18 April 2022.</t>
  </si>
  <si>
    <t>Dokumen Pendukung :                                                                                                                                                                                            I.1.i.a.Undangan, Daftar Hadir, Notulen Rapat dan SK TIM RB DPOP 2022</t>
  </si>
  <si>
    <r>
      <rPr>
        <rFont val="Calibri"/>
        <b/>
        <color rgb="FF000000"/>
        <sz val="11.0"/>
        <u/>
      </rPr>
      <t xml:space="preserve">I.1.i.a.Undangan, Daftar Hadir, Notulen Rapat dan SK TIM RB DPOP 2022 </t>
    </r>
    <r>
      <rPr>
        <rFont val="Calibri"/>
        <color rgb="FF000000"/>
        <sz val="11.0"/>
        <u/>
      </rPr>
      <t xml:space="preserve">   </t>
    </r>
    <r>
      <rPr>
        <rFont val="Calibri"/>
        <color rgb="FF1155CC"/>
        <sz val="11.0"/>
        <u/>
      </rPr>
      <t>https://bit.ly/I_1_i_a_Undangan_DaftarHadir_Notulen_SK_TimRB</t>
    </r>
    <r>
      <rPr>
        <rFont val="Calibri"/>
        <color rgb="FF000000"/>
        <sz val="11.0"/>
        <u/>
      </rPr>
      <t xml:space="preserve">        </t>
    </r>
  </si>
  <si>
    <t>Seluruh tugas telah dilaksanakan oleh Tim Reformasi Birokrasi DPOP sesuai dengan rencana kerja yang telah ditetapkan dengan SK 188.46/ 025/DPOP/2022 Tanggl 18 April 2022</t>
  </si>
  <si>
    <t xml:space="preserve">Dokumen Pendukung :                                                                                                                                                                                         I.1.i.b.Rencana Kerja RB 2022 </t>
  </si>
  <si>
    <r>
      <rPr>
        <rFont val="Calibri"/>
        <b/>
        <color rgb="FF000000"/>
        <sz val="11.0"/>
        <u/>
      </rPr>
      <t>I.1.i.b.Rencana Kerja RB 2022</t>
    </r>
    <r>
      <rPr>
        <rFont val="Calibri"/>
        <color rgb="FF000000"/>
        <sz val="11.0"/>
        <u/>
      </rPr>
      <t xml:space="preserve">                         
</t>
    </r>
    <r>
      <rPr>
        <rFont val="Calibri"/>
        <color rgb="FF1155CC"/>
        <sz val="11.0"/>
        <u/>
      </rPr>
      <t>https://s.id/RenjaRBDPOP2022</t>
    </r>
    <r>
      <rPr>
        <rFont val="Calibri"/>
        <color rgb="FF000000"/>
        <sz val="11.0"/>
        <u/>
      </rPr>
      <t xml:space="preserve"> </t>
    </r>
  </si>
  <si>
    <t>Telah dilaksanakan monitoring dan evaluasi Rencana Kerja RB</t>
  </si>
  <si>
    <t>Dokumen Pendukung :                                                                                                                                                                                                                         I.1.i.c. Monitoring Evaluasi dan Tindak Lanjut RB 2022</t>
  </si>
  <si>
    <r>
      <rPr>
        <rFont val="Calibri"/>
        <b/>
        <color theme="1"/>
        <sz val="11.0"/>
      </rPr>
      <t>I.1.i.c. Monitoring Evaluasi dan Tindak Lanjut RB 2022</t>
    </r>
    <r>
      <rPr>
        <rFont val="Calibri"/>
        <color theme="1"/>
        <sz val="11.0"/>
      </rPr>
      <t xml:space="preserve"> 
</t>
    </r>
    <r>
      <rPr>
        <rFont val="Calibri"/>
        <color rgb="FF1155CC"/>
        <sz val="11.0"/>
        <u/>
      </rPr>
      <t>https://s.id/DPOP_Monev_TL_RB</t>
    </r>
    <r>
      <rPr>
        <rFont val="Calibri"/>
        <color theme="1"/>
        <sz val="11.0"/>
      </rPr>
      <t xml:space="preserve">   </t>
    </r>
  </si>
  <si>
    <t>Rencana Kerja Reformasi Unit Kerja telah disusun dan diformalkan sesuai SK Nomor : 188.46/025/DPOP/022 Tanggal 18 April 2022</t>
  </si>
  <si>
    <t>Dokumen Pendukung :                                                                          I.1.ii.a.Rencana Kerja Reformasi Birokrasi</t>
  </si>
  <si>
    <r>
      <rPr>
        <rFont val="Calibri"/>
        <b/>
        <color theme="1"/>
        <sz val="11.0"/>
      </rPr>
      <t xml:space="preserve">I.1.ii.a.Rencana Kerja Reformasi Birokrasi  </t>
    </r>
    <r>
      <rPr>
        <rFont val="Calibri"/>
        <color rgb="FF1155CC"/>
        <sz val="11.0"/>
        <u/>
      </rPr>
      <t>https://bit.ly/I_1_ii_a_RencanaKerjaReformasiBirokrasi</t>
    </r>
    <r>
      <rPr>
        <rFont val="Calibri"/>
        <color theme="1"/>
        <sz val="11.0"/>
      </rPr>
      <t xml:space="preserve"> </t>
    </r>
  </si>
  <si>
    <t>Sosialisasi Rencana Kerja Reformasi Birokrasi kepada seluruh pegawai DPOP dilaksanakan melalui Rapat Koordinasi dan Apel</t>
  </si>
  <si>
    <t>Dokumen Pendukung :                                                                                                                                                                                                                                                       I.1.ii.b.Laporan Sosialisasi Rencana Kerja RB 2022</t>
  </si>
  <si>
    <r>
      <rPr>
        <rFont val="Calibri"/>
        <b/>
        <color rgb="FF000000"/>
        <sz val="11.0"/>
      </rPr>
      <t xml:space="preserve">I.1.ii.b.Laporan Sosialisasi Rencana Kerja </t>
    </r>
    <r>
      <rPr>
        <rFont val="Calibri"/>
        <color rgb="FF000000"/>
        <sz val="11.0"/>
      </rPr>
      <t xml:space="preserve"> 
</t>
    </r>
    <r>
      <rPr>
        <rFont val="Calibri"/>
        <color rgb="FF1155CC"/>
        <sz val="11.0"/>
        <u/>
      </rPr>
      <t>https://s.id/DPOP_Sos_Renja</t>
    </r>
    <r>
      <rPr>
        <rFont val="Calibri"/>
        <color rgb="FF000000"/>
        <sz val="11.0"/>
      </rPr>
      <t xml:space="preserve"> </t>
    </r>
  </si>
  <si>
    <t>Rencana Kerja RB  DPOP telah selaras dengan Road Map RB Kota 2016-2021 (SK Road Map Reformasi Birokrasi Pemerintah Kota Balikpapan nomor 188.45-205/2019 )</t>
  </si>
  <si>
    <t>Dokumen Pendukung :                                                I.1.ii.c.1.Road Map RB 2016-2021,                                                                                                                                                                                                                                                     I.1.ii.c.2.Rencana Aksi RB</t>
  </si>
  <si>
    <r>
      <rPr>
        <rFont val="Calibri"/>
        <b/>
        <color theme="1"/>
        <sz val="11.0"/>
      </rPr>
      <t xml:space="preserve">I.1.ii.c.1.Road Map RB 2016-2021 </t>
    </r>
    <r>
      <rPr>
        <rFont val="Calibri"/>
        <color rgb="FF000000"/>
        <sz val="11.0"/>
      </rPr>
      <t xml:space="preserve">
</t>
    </r>
    <r>
      <rPr>
        <rFont val="Calibri"/>
        <color rgb="FF1155CC"/>
        <sz val="11.0"/>
        <u/>
      </rPr>
      <t>https://s.id/DPOP_RoadMap</t>
    </r>
    <r>
      <rPr>
        <rFont val="Calibri"/>
        <color theme="1"/>
        <sz val="11.0"/>
      </rPr>
      <t xml:space="preserve">                                                                                                            </t>
    </r>
    <r>
      <rPr>
        <rFont val="Calibri"/>
        <b/>
        <color theme="1"/>
        <sz val="11.0"/>
      </rPr>
      <t xml:space="preserve">I.1.ii.c.2.Rencana Aksi RB </t>
    </r>
    <r>
      <rPr>
        <rFont val="Calibri"/>
        <b/>
        <color rgb="FF000000"/>
        <sz val="11.0"/>
      </rPr>
      <t xml:space="preserve"> </t>
    </r>
    <r>
      <rPr>
        <rFont val="Calibri"/>
        <color rgb="FF000000"/>
        <sz val="11.0"/>
      </rPr>
      <t xml:space="preserve">
</t>
    </r>
    <r>
      <rPr>
        <rFont val="Calibri"/>
        <color rgb="FF1155CC"/>
        <sz val="11.0"/>
        <u/>
      </rPr>
      <t>https://s.id/DPOP_Renaksi</t>
    </r>
    <r>
      <rPr>
        <rFont val="Calibri"/>
        <color theme="1"/>
        <sz val="11.0"/>
      </rPr>
      <t xml:space="preserve">   </t>
    </r>
  </si>
  <si>
    <t>Terdapat penunjukan pejabat struktural lapis kedua sebagai Tim Asesor PMPRB DPOP yaitu Sekretaris dan terlibat sepenuhnya dalam proses PMPRB</t>
  </si>
  <si>
    <t>Dokumen Pendukung :                                                                                                                                                                                                       I.1.iii.a. 1.Tim Asesor Reformasi Birokrasi                                                                          I.1.iii.a.2.SK Tim RB DPOP</t>
  </si>
  <si>
    <r>
      <rPr>
        <rFont val="Calibri"/>
        <b/>
        <color rgb="FF000000"/>
        <sz val="11.0"/>
      </rPr>
      <t>I.1.iii.a. Tim Asesor Reformasi Birokrasi</t>
    </r>
    <r>
      <rPr>
        <rFont val="Calibri"/>
        <color rgb="FF000000"/>
        <sz val="11.0"/>
      </rPr>
      <t xml:space="preserve"> </t>
    </r>
    <r>
      <rPr>
        <rFont val="Calibri"/>
        <color rgb="FF000000"/>
        <sz val="11.0"/>
      </rPr>
      <t xml:space="preserve">
</t>
    </r>
    <r>
      <rPr>
        <rFont val="Calibri"/>
        <color rgb="FF1155CC"/>
        <sz val="11.0"/>
        <u/>
      </rPr>
      <t>https://s.id/AssesorDPOPRB</t>
    </r>
    <r>
      <rPr>
        <rFont val="Calibri"/>
        <color rgb="FF000000"/>
        <sz val="11.0"/>
      </rPr>
      <t xml:space="preserve">                                                    </t>
    </r>
    <r>
      <rPr>
        <rFont val="Calibri"/>
        <b/>
        <color rgb="FF000000"/>
        <sz val="11.0"/>
      </rPr>
      <t xml:space="preserve">I.1.iii.a.2.SK Tim RB DPOP                                              </t>
    </r>
    <r>
      <rPr>
        <rFont val="Calibri"/>
        <color rgb="FF1155CC"/>
        <sz val="11.0"/>
        <u/>
      </rPr>
      <t>https://drive.google.com/file/d/1R1XGhsEnw8J3bth0Hea4IyRqyPdogaU_/view?usp=sharing</t>
    </r>
    <r>
      <rPr>
        <rFont val="Calibri"/>
        <color rgb="FF000000"/>
        <sz val="11.0"/>
      </rPr>
      <t xml:space="preserve"> </t>
    </r>
  </si>
  <si>
    <t>Konsensus para assesor di lingkungan Dinas Pemuda,Olahraga dan Pariwisata Kota Balikpapan terhadap hasil PMPRB  DPOP dinyatakan dalam Berita Acara Nomor : 713/0737.1/DPOP Tanggal 7 Juni 2022</t>
  </si>
  <si>
    <t>Dokumen Pendukung :                                                                                                                      I.1.iii.b. Berita Acara Tim PMPRB</t>
  </si>
  <si>
    <r>
      <rPr>
        <rFont val="Calibri"/>
        <b/>
        <color rgb="FF000000"/>
        <sz val="11.0"/>
      </rPr>
      <t>I.1.iii.b. Berita Acara Tim PMPRB</t>
    </r>
    <r>
      <rPr>
        <rFont val="Calibri"/>
        <color rgb="FF000000"/>
        <sz val="11.0"/>
      </rPr>
      <t xml:space="preserve">                                     
</t>
    </r>
    <r>
      <rPr>
        <rFont val="Calibri"/>
        <color rgb="FF1155CC"/>
        <sz val="11.0"/>
        <u/>
      </rPr>
      <t>https://s.id/BA_Tim_PPMRB_2022</t>
    </r>
    <r>
      <rPr>
        <rFont val="Calibri"/>
        <color rgb="FF000000"/>
        <sz val="11.0"/>
      </rPr>
      <t xml:space="preserve"> </t>
    </r>
  </si>
  <si>
    <t xml:space="preserve">Rencana Aksi dan Tindak Lanjut sudah dilaksanakan </t>
  </si>
  <si>
    <t>Dokumen Pendukung :                                                                                                                                                               I.1.iii.c.1. Rencana Aksi RB DPOP                              I.1.iii.c.2. Dokumen Rapat RB</t>
  </si>
  <si>
    <r>
      <rPr>
        <rFont val="Calibri"/>
        <b/>
        <color theme="1"/>
        <sz val="11.0"/>
      </rPr>
      <t xml:space="preserve">I.1.iii.c. 1.Rencana Aksi </t>
    </r>
    <r>
      <rPr>
        <rFont val="Calibri"/>
        <color theme="1"/>
        <sz val="11.0"/>
      </rPr>
      <t xml:space="preserve">   </t>
    </r>
    <r>
      <rPr>
        <rFont val="Calibri"/>
        <color rgb="FF000000"/>
        <sz val="11.0"/>
      </rPr>
      <t xml:space="preserve">
</t>
    </r>
    <r>
      <rPr>
        <rFont val="Calibri"/>
        <color rgb="FF1155CC"/>
        <sz val="11.0"/>
        <u/>
      </rPr>
      <t>https://s.id/RenaksiRBDPOP</t>
    </r>
    <r>
      <rPr>
        <rFont val="Calibri"/>
        <color theme="1"/>
        <sz val="11.0"/>
      </rPr>
      <t xml:space="preserve">                                     </t>
    </r>
    <r>
      <rPr>
        <rFont val="Calibri"/>
        <b/>
        <color theme="1"/>
        <sz val="11.0"/>
      </rPr>
      <t xml:space="preserve">                                                          I.1.iii.c.2. Dokumen Rapat RB                                         </t>
    </r>
    <r>
      <rPr>
        <rFont val="Calibri"/>
        <color rgb="FF1155CC"/>
        <sz val="11.0"/>
        <u/>
      </rPr>
      <t>https://drive.google.com/drive/folders/1ipL7LC1et-UePDVHB_llm85EaPlENM1W?usp=sharing</t>
    </r>
    <r>
      <rPr>
        <rFont val="Calibri"/>
        <color theme="1"/>
        <sz val="11.0"/>
      </rPr>
      <t xml:space="preserve"> </t>
    </r>
  </si>
  <si>
    <t>Tim RB DPOP baru terbentuk April 2022 dan telah dimonitoring dan di evaluasi April-Juni 2022</t>
  </si>
  <si>
    <t>Dokumen Pendukung :                                                                                                                                                               I.1.iii.d. Laporan Monitoring Evaluasi dan Tindak Lanjut Renja RB</t>
  </si>
  <si>
    <r>
      <rPr>
        <rFont val="Calibri"/>
        <b/>
        <color theme="1"/>
        <sz val="11.0"/>
      </rPr>
      <t xml:space="preserve">I.1.iii.d. Laporan Monitoring Evaluasi dan Tindak Lanjut Renja RB                      
</t>
    </r>
    <r>
      <rPr>
        <rFont val="Calibri"/>
        <b/>
        <color rgb="FF1155CC"/>
        <sz val="11.0"/>
        <u/>
      </rPr>
      <t>https://s.id/LaMonevRB_DPOP</t>
    </r>
    <r>
      <rPr>
        <rFont val="Calibri"/>
        <b/>
        <color theme="1"/>
        <sz val="11.0"/>
      </rPr>
      <t xml:space="preserve"> </t>
    </r>
  </si>
  <si>
    <t xml:space="preserve">Pimpinan Unit Kerja terlibat dalam pelaksanaan Reformasi Birokrasi </t>
  </si>
  <si>
    <t xml:space="preserve">Dokumen Pendukung :                                                                                                                                       I.1.iv.a. 1.SK Tim Reformasi Birokrasi ,                I.1.iv.a.2.Dokumentasi rapat terkait RB                                                   I.1.iv.a.3.Screenshoot komunikasi WA Grup DPOP        </t>
  </si>
  <si>
    <r>
      <rPr>
        <rFont val="Calibri"/>
        <b/>
        <color rgb="FF000000"/>
        <sz val="11.0"/>
        <u/>
      </rPr>
      <t xml:space="preserve">I.1.iv.a.1. SK Tim Reformasi Birokrasi </t>
    </r>
    <r>
      <rPr>
        <rFont val="Calibri"/>
        <b/>
        <color rgb="FF1155CC"/>
        <sz val="11.0"/>
        <u/>
      </rPr>
      <t xml:space="preserve">    </t>
    </r>
    <r>
      <rPr>
        <rFont val="Calibri"/>
        <color rgb="FF1155CC"/>
        <sz val="11.0"/>
        <u/>
      </rPr>
      <t xml:space="preserve">                                                                                                                                    </t>
    </r>
    <r>
      <rPr>
        <rFont val="Calibri"/>
        <color rgb="FF1155CC"/>
        <sz val="11.0"/>
        <u/>
      </rPr>
      <t>https://bit.ly/I_1_iv_a_SK_TimRB</t>
    </r>
    <r>
      <rPr>
        <rFont val="Calibri"/>
        <color rgb="FF1155CC"/>
        <sz val="11.0"/>
        <u/>
      </rPr>
      <t xml:space="preserve">                          </t>
    </r>
    <r>
      <rPr>
        <rFont val="Calibri"/>
        <b/>
        <color rgb="FF000000"/>
        <sz val="11.0"/>
        <u/>
      </rPr>
      <t xml:space="preserve">               
I.1.iv.a.2.Dokumentasi rapat terkait RB </t>
    </r>
    <r>
      <rPr>
        <rFont val="Calibri"/>
        <b/>
        <color rgb="FF000000"/>
        <sz val="11.0"/>
        <u/>
      </rPr>
      <t xml:space="preserve"> 
</t>
    </r>
    <r>
      <rPr>
        <rFont val="Calibri"/>
        <color rgb="FF1155CC"/>
        <sz val="11.0"/>
        <u/>
      </rPr>
      <t>https://s.id/RapatRB_Dok_DPOP</t>
    </r>
    <r>
      <rPr>
        <rFont val="Calibri"/>
        <color rgb="FF1155CC"/>
        <sz val="11.0"/>
        <u/>
      </rPr>
      <t xml:space="preserve">                                
</t>
    </r>
    <r>
      <rPr>
        <rFont val="Calibri"/>
        <b/>
        <color rgb="FF000000"/>
        <sz val="11.0"/>
        <u/>
      </rPr>
      <t xml:space="preserve">I.1.iv.a.3.Screenshoot komunikasi WA Grup DPOP                             </t>
    </r>
    <r>
      <rPr>
        <rFont val="Calibri"/>
        <b/>
        <color rgb="FF000000"/>
        <sz val="11.0"/>
        <u/>
      </rPr>
      <t xml:space="preserve">   
</t>
    </r>
    <r>
      <rPr>
        <rFont val="Calibri"/>
        <color rgb="FF1155CC"/>
        <sz val="11.0"/>
        <u/>
      </rPr>
      <t>https://s.id/RB_SS_WAG</t>
    </r>
    <r>
      <rPr>
        <rFont val="Calibri"/>
        <color rgb="FF1155CC"/>
        <sz val="11.0"/>
        <u/>
      </rPr>
      <t xml:space="preserve"> </t>
    </r>
  </si>
  <si>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</si>
  <si>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</si>
  <si>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r>
      <rPr>
        <rFont val="Calibri"/>
        <color theme="1"/>
        <sz val="11.0"/>
      </rPr>
      <t xml:space="preserve">Telah terbentuk Agent Of Change dan Role Model DPOP yang telah ditetapkan oleh SK Walikota Balikpapan Nomor: 188.45-229/2022
Tentang Role Model dan Agen Perubahan Pemerintah Kota Balikpapan </t>
    </r>
    <r>
      <rPr>
        <rFont val="Calibri"/>
        <b/>
        <color theme="1"/>
        <sz val="11.0"/>
      </rPr>
      <t>an.Yusdi Linting</t>
    </r>
    <r>
      <rPr>
        <rFont val="Calibri"/>
        <color theme="1"/>
        <sz val="11.0"/>
      </rPr>
      <t>/ Nip.19850205201101008 yang saat ini bertugas di Bidang Pariwisata dan Ekonomi Kreatif pada sub koordinator Pengembangan Destinasi Pariwisata</t>
    </r>
  </si>
  <si>
    <t>Dokumen Pendukung :                                                                                                                                                                                                                     I.1.iv.b. SK Role Model dan Agen Perubahan</t>
  </si>
  <si>
    <r>
      <rPr>
        <rFont val="Calibri"/>
        <color rgb="FF000000"/>
        <sz val="11.0"/>
        <u/>
      </rPr>
      <t>I</t>
    </r>
    <r>
      <rPr>
        <rFont val="Calibri"/>
        <b/>
        <color rgb="FF000000"/>
        <sz val="11.0"/>
        <u/>
      </rPr>
      <t xml:space="preserve">.1.iv.b. SK Role Model dan Agen Perubahan 2022 </t>
    </r>
    <r>
      <rPr>
        <rFont val="Calibri"/>
        <color rgb="FF000000"/>
        <sz val="11.0"/>
        <u/>
      </rPr>
      <t xml:space="preserve">  </t>
    </r>
    <r>
      <rPr>
        <rFont val="Calibri"/>
        <color rgb="FF1155CC"/>
        <sz val="11.0"/>
        <u/>
      </rPr>
      <t xml:space="preserve">                                                  </t>
    </r>
    <r>
      <rPr>
        <rFont val="Calibri"/>
        <color rgb="FF1155CC"/>
        <sz val="11.0"/>
        <u/>
      </rPr>
      <t>https://bit.ly/I_1_iv_b_SK_Role_Model_dan_Agen_Perubahan</t>
    </r>
    <r>
      <rPr>
        <rFont val="Calibri"/>
        <color rgb="FF1155CC"/>
        <sz val="11.0"/>
        <u/>
      </rPr>
      <t xml:space="preserve"> </t>
    </r>
  </si>
  <si>
    <t>Telah dilakukan identifikasi analis dan pemetaan terhadap seluruh kebijakan yang tidak harmonis/sinkron/bersifat menghambat</t>
  </si>
  <si>
    <t xml:space="preserve">Dokumen Pendukung :                                                        I.2.a. Kebijakan Dinas Pemuda,Olahraga dan Pariwisata </t>
  </si>
  <si>
    <r>
      <rPr>
        <rFont val="Calibri, Arial"/>
        <b/>
        <color rgb="FF000000"/>
        <sz val="11.0"/>
        <u/>
      </rPr>
      <t xml:space="preserve">I.2.a. Daftar Kebijakan DPOP     </t>
    </r>
    <r>
      <rPr>
        <rFont val="Calibri, Arial"/>
        <color rgb="FF000000"/>
        <sz val="11.0"/>
        <u/>
      </rPr>
      <t xml:space="preserve">                   
</t>
    </r>
    <r>
      <rPr>
        <rFont val="Calibri, Arial"/>
        <color rgb="FF1155CC"/>
        <sz val="11.0"/>
        <u/>
      </rPr>
      <t>https://s.id/DaftarKebijakanDPOP</t>
    </r>
    <r>
      <rPr>
        <rFont val="Calibri, Arial"/>
        <color rgb="FF000000"/>
        <sz val="11.0"/>
        <u/>
      </rPr>
      <t xml:space="preserve"> </t>
    </r>
  </si>
  <si>
    <t>Telah dilakukan revisi kebijakan yang tidak harmonis/sinkron/bersifat menghambat</t>
  </si>
  <si>
    <t xml:space="preserve">Dokumen Pendukung :                                                          I.2.b.1. Penyesuaian/Revisi Kebijakan                                   I.2.b.2.Raperwali Bonus Atlit            </t>
  </si>
  <si>
    <r>
      <rPr>
        <rFont val="Calibri, Arial"/>
        <b/>
        <color rgb="FF000000"/>
        <sz val="11.0"/>
        <u/>
      </rPr>
      <t xml:space="preserve">I.2.b.1. Penyesuian/Revisi Kebijakan  </t>
    </r>
    <r>
      <rPr>
        <rFont val="Calibri, Arial"/>
        <color rgb="FF000000"/>
        <sz val="11.0"/>
        <u/>
      </rPr>
      <t xml:space="preserve">  </t>
    </r>
    <r>
      <rPr>
        <rFont val="Calibri, Arial"/>
        <color rgb="FF000000"/>
        <sz val="11.0"/>
        <u/>
      </rPr>
      <t xml:space="preserve">
</t>
    </r>
    <r>
      <rPr>
        <rFont val="Calibri, Arial"/>
        <color rgb="FF1155CC"/>
        <sz val="11.0"/>
        <u/>
      </rPr>
      <t>https://s.id/PenyesuianRevisiKebijakan</t>
    </r>
    <r>
      <rPr>
        <rFont val="Calibri, Arial"/>
        <color rgb="FF1155CC"/>
        <sz val="11.0"/>
        <u/>
      </rPr>
      <t xml:space="preserve">
</t>
    </r>
    <r>
      <rPr>
        <rFont val="Calibri, Arial"/>
        <b/>
        <color rgb="FF000000"/>
        <sz val="11.0"/>
        <u/>
      </rPr>
      <t xml:space="preserve">I.2.b.2.Raperwali Bonus Atlit </t>
    </r>
    <r>
      <rPr>
        <rFont val="Calibri, Arial"/>
        <color rgb="FF000000"/>
        <sz val="11.0"/>
        <u/>
      </rPr>
      <t xml:space="preserve">   </t>
    </r>
    <r>
      <rPr>
        <rFont val="Calibri, Arial"/>
        <color rgb="FF000000"/>
        <sz val="11.0"/>
        <u/>
      </rPr>
      <t xml:space="preserve">  
</t>
    </r>
    <r>
      <rPr>
        <rFont val="Calibri, Arial"/>
        <color rgb="FF1155CC"/>
        <sz val="11.0"/>
        <u/>
      </rPr>
      <t>https://s.id/DPOP_RaperwaliBonus</t>
    </r>
    <r>
      <rPr>
        <rFont val="Calibri, Arial"/>
        <color rgb="FF000000"/>
        <sz val="11.0"/>
        <u/>
      </rPr>
      <t xml:space="preserve"> </t>
    </r>
  </si>
  <si>
    <t xml:space="preserve">Dokumen Pendukung :                                               I.3.Evaluasi Kelembagaan
</t>
  </si>
  <si>
    <r>
      <rPr>
        <rFont val="Calibri"/>
        <b/>
        <color rgb="FF000000"/>
        <sz val="11.0"/>
        <u/>
      </rPr>
      <t>Evaluasi Kelembagaan</t>
    </r>
    <r>
      <rPr>
        <rFont val="Calibri"/>
        <color rgb="FF1155CC"/>
        <sz val="11.0"/>
        <u/>
      </rPr>
      <t xml:space="preserve"> : </t>
    </r>
    <r>
      <rPr>
        <rFont val="Calibri"/>
        <color rgb="FF1155CC"/>
        <sz val="11.0"/>
        <u/>
      </rPr>
      <t xml:space="preserve">
https://s.id/DPOP_Eva_Kelembagaan                                          
</t>
    </r>
  </si>
  <si>
    <r>
      <rPr>
        <rFont val="Calibri"/>
        <b/>
        <color rgb="FF000000"/>
        <sz val="11.0"/>
        <u/>
      </rPr>
      <t>Evaluasi Kelembagaan</t>
    </r>
    <r>
      <rPr>
        <rFont val="Calibri"/>
        <color rgb="FF1155CC"/>
        <sz val="11.0"/>
        <u/>
      </rPr>
      <t xml:space="preserve"> : </t>
    </r>
    <r>
      <rPr>
        <rFont val="Calibri"/>
        <color rgb="FF1155CC"/>
        <sz val="11.0"/>
        <u/>
      </rPr>
      <t xml:space="preserve">
https://s.id/DPOP_Eva_Kelembagaan                                          
</t>
    </r>
  </si>
  <si>
    <r>
      <rPr>
        <rFont val="Calibri"/>
        <b/>
        <color rgb="FF000000"/>
        <sz val="11.0"/>
        <u/>
      </rPr>
      <t>Evaluasi Kelembagaan</t>
    </r>
    <r>
      <rPr>
        <rFont val="Calibri"/>
        <color rgb="FF1155CC"/>
        <sz val="11.0"/>
        <u/>
      </rPr>
      <t xml:space="preserve"> : </t>
    </r>
    <r>
      <rPr>
        <rFont val="Calibri"/>
        <color rgb="FF1155CC"/>
        <sz val="11.0"/>
        <u/>
      </rPr>
      <t xml:space="preserve">
https://s.id/DPOP_Eva_Kelembagaan                                          
</t>
    </r>
  </si>
  <si>
    <r>
      <rPr>
        <rFont val="Calibri"/>
        <b/>
        <color rgb="FF000000"/>
        <sz val="11.0"/>
        <u/>
      </rPr>
      <t>Evaluasi Kelembagaan</t>
    </r>
    <r>
      <rPr>
        <rFont val="Calibri"/>
        <color rgb="FF1155CC"/>
        <sz val="11.0"/>
        <u/>
      </rPr>
      <t xml:space="preserve"> : </t>
    </r>
    <r>
      <rPr>
        <rFont val="Calibri"/>
        <color rgb="FF1155CC"/>
        <sz val="11.0"/>
        <u/>
      </rPr>
      <t xml:space="preserve">
https://s.id/DPOP_Eva_Kelembagaan                                          
</t>
    </r>
  </si>
  <si>
    <r>
      <rPr>
        <rFont val="Calibri"/>
        <b/>
        <color rgb="FF000000"/>
        <sz val="11.0"/>
        <u/>
      </rPr>
      <t>Evaluasi Kelembagaan</t>
    </r>
    <r>
      <rPr>
        <rFont val="Calibri"/>
        <color rgb="FF1155CC"/>
        <sz val="11.0"/>
        <u/>
      </rPr>
      <t xml:space="preserve"> : </t>
    </r>
    <r>
      <rPr>
        <rFont val="Calibri"/>
        <color rgb="FF1155CC"/>
        <sz val="11.0"/>
        <u/>
      </rPr>
      <t xml:space="preserve">
https://s.id/DPOP_Eva_Kelembagaan                                          
</t>
    </r>
  </si>
  <si>
    <r>
      <rPr>
        <rFont val="Calibri"/>
        <b/>
        <color rgb="FF000000"/>
        <sz val="11.0"/>
        <u/>
      </rPr>
      <t>Evaluasi Kelembagaan</t>
    </r>
    <r>
      <rPr>
        <rFont val="Calibri"/>
        <color rgb="FF1155CC"/>
        <sz val="11.0"/>
        <u/>
      </rPr>
      <t xml:space="preserve"> : </t>
    </r>
    <r>
      <rPr>
        <rFont val="Calibri"/>
        <color rgb="FF1155CC"/>
        <sz val="11.0"/>
        <u/>
      </rPr>
      <t xml:space="preserve">
https://s.id/DPOP_Eva_Kelembagaan                                          
</t>
    </r>
  </si>
  <si>
    <r>
      <rPr>
        <rFont val="Calibri"/>
        <b/>
        <color rgb="FF000000"/>
        <sz val="11.0"/>
        <u/>
      </rPr>
      <t>Evaluasi Kelembagaan</t>
    </r>
    <r>
      <rPr>
        <rFont val="Calibri"/>
        <color rgb="FF1155CC"/>
        <sz val="11.0"/>
        <u/>
      </rPr>
      <t xml:space="preserve"> : </t>
    </r>
    <r>
      <rPr>
        <rFont val="Calibri"/>
        <color rgb="FF1155CC"/>
        <sz val="11.0"/>
        <u/>
      </rPr>
      <t xml:space="preserve">
https://s.id/DPOP_Eva_Kelembagaan                                          
</t>
    </r>
  </si>
  <si>
    <r>
      <rPr>
        <rFont val="Calibri"/>
        <b/>
        <color rgb="FF000000"/>
        <sz val="11.0"/>
        <u/>
      </rPr>
      <t>Evaluasi Kelembagaan</t>
    </r>
    <r>
      <rPr>
        <rFont val="Calibri"/>
        <color rgb="FF1155CC"/>
        <sz val="11.0"/>
        <u/>
      </rPr>
      <t xml:space="preserve"> : </t>
    </r>
    <r>
      <rPr>
        <rFont val="Calibri"/>
        <color rgb="FF1155CC"/>
        <sz val="11.0"/>
        <u/>
      </rPr>
      <t xml:space="preserve">
https://s.id/DPOP_Eva_Kelembagaan                                          
</t>
    </r>
  </si>
  <si>
    <r>
      <rPr>
        <rFont val="Calibri"/>
        <b/>
        <color rgb="FF000000"/>
        <sz val="11.0"/>
        <u/>
      </rPr>
      <t>Evaluasi Kelembagaan</t>
    </r>
    <r>
      <rPr>
        <rFont val="Calibri"/>
        <color rgb="FF1155CC"/>
        <sz val="11.0"/>
        <u/>
      </rPr>
      <t xml:space="preserve"> : </t>
    </r>
    <r>
      <rPr>
        <rFont val="Calibri"/>
        <color rgb="FF1155CC"/>
        <sz val="11.0"/>
        <u/>
      </rPr>
      <t xml:space="preserve">
https://s.id/DPOP_Eva_Kelembagaan                                          
</t>
    </r>
  </si>
  <si>
    <r>
      <rPr>
        <rFont val="Calibri"/>
        <b/>
        <color rgb="FF000000"/>
        <sz val="11.0"/>
        <u/>
      </rPr>
      <t>Evaluasi Kelembagaan</t>
    </r>
    <r>
      <rPr>
        <rFont val="Calibri"/>
        <color rgb="FF1155CC"/>
        <sz val="11.0"/>
        <u/>
      </rPr>
      <t xml:space="preserve"> : </t>
    </r>
    <r>
      <rPr>
        <rFont val="Calibri"/>
        <color rgb="FF1155CC"/>
        <sz val="11.0"/>
        <u/>
      </rPr>
      <t xml:space="preserve">
https://s.id/DPOP_Eva_Kelembagaan                                          
</t>
    </r>
  </si>
  <si>
    <t xml:space="preserve">Hasil evaluasi telah ditindaklanjuti dengan perubahan atas struktur organisasi, uraian tugas dan fungsi Dinas Pemuda,Olahraga dan Pariwisata Kota Balikpapan pada Perwal Nomor 32 Tahun 2016 setelah mendapat persetujuan penyederhanaan struktur organisasi dan penyetaraan jabatan dari Kementerian Pendayagunaan Aparatur Negara dan Reformasi Birokrasi. Namun saat ini Perwal tersebut masih diproses di Bagian Hukum Sekretariat Daerah Kota Balikpapan. </t>
  </si>
  <si>
    <t>Dokumen Pendukung :                                               I.ii.Tindak Lanjut Evaluasi-Raperwali 25Feb2022</t>
  </si>
  <si>
    <r>
      <rPr>
        <rFont val="Calibri"/>
        <b/>
        <color rgb="FF000000"/>
        <sz val="11.0"/>
        <u/>
      </rPr>
      <t>Tindak LanjutEvaluasi</t>
    </r>
    <r>
      <rPr>
        <rFont val="Calibri"/>
        <color rgb="FF1155CC"/>
        <sz val="11.0"/>
        <u/>
      </rPr>
      <t xml:space="preserve"> : 
https://s.id/DPOP_TL_Eva_Kelembagaan</t>
    </r>
  </si>
  <si>
    <t>Pejabat Struktural/ eselon IV dilingkungan Dinas Pemuda,Olahraga dan Pariwisata Kota Balikpapan telah disetarakan menjadi jabatan fungsional sesuai dengan rekomendasi dari Kementerian Pendayagunaan Aparatur Negara dan Reformasi Birokrasi pada tanggal 31 Desember 2021.</t>
  </si>
  <si>
    <t>Dokumen Pendukung :                                               I.ii.Tindak Lanjut Evaluasi-Raperwali 25Feb2023</t>
  </si>
  <si>
    <r>
      <rPr>
        <rFont val="Calibri"/>
        <color rgb="FF1155CC"/>
        <sz val="11.0"/>
        <u/>
      </rPr>
      <t xml:space="preserve">
</t>
    </r>
    <r>
      <rPr>
        <rFont val="Calibri"/>
        <b/>
        <color rgb="FF000000"/>
        <sz val="11.0"/>
        <u/>
      </rPr>
      <t>Tindak LanjutEvaluasi</t>
    </r>
    <r>
      <rPr>
        <rFont val="Calibri"/>
        <color rgb="FF1155CC"/>
        <sz val="11.0"/>
        <u/>
      </rPr>
      <t xml:space="preserve"> : 
https://s.id/DPOP_TL_Eva_Kelembagaan</t>
    </r>
  </si>
  <si>
    <t>Penyusunan peta proses bisnis DPOP telah disusun sesuai dengan Peraturan Menteri PANRB Nomor 19 tahun 2018 tentang Penyusunan Peta Proses Bisnis intansi Pemerintah. Namun peta proses bisnis tersebut masih mangacu pada RPJMD Kota Balikpapan tahun 2016-2021 dan belum disesuaikan dengan RPJMD Kota Balikpapan 2021-2026. Hal tersebut karena Peta Proses Bisnis yang sesuai RPJMD Kota Balikpapan 2021-2026  sedang dalam proses penyusunan pada level 0 sampai level 2</t>
  </si>
  <si>
    <t xml:space="preserve">                                                                                     Dokumen Pendukung :                                                               I.4.i.a. Peta Proses Bisnis DPOP</t>
  </si>
  <si>
    <r>
      <rPr>
        <rFont val="Calibri"/>
        <b/>
        <color theme="1"/>
        <sz val="11.0"/>
      </rPr>
      <t xml:space="preserve">I.4.i.a. Peta Proses Bisnis DPOP                      
</t>
    </r>
    <r>
      <rPr>
        <rFont val="Calibri"/>
        <b/>
        <color rgb="FF1155CC"/>
        <sz val="11.0"/>
        <u/>
      </rPr>
      <t>https://s.id/DPOP_Probis</t>
    </r>
    <r>
      <rPr>
        <rFont val="Calibri"/>
        <b/>
        <color theme="1"/>
        <sz val="11.0"/>
      </rPr>
      <t xml:space="preserve">    </t>
    </r>
  </si>
  <si>
    <t>Penyusunan peta proses bisnis disusun sesuai dengan tugas dan fungsi DPOP Kota Balikpapan. Namun peta proses bisnis tersebut masih mengacu pada RPJMD Kota Balikpapan tahun 2016-2021 serta masih mengacu pada Peraturan Wali Kota Balikpapan Nomor  32 Tahun 2016 tentang Susunan Organisasi, Uraian Tugas Dan Fungsi  DPOP dan belum disesuaikan dengan RPJMD Kota Balikpapan 2021-2026 juga SOTK hasil penyederhaan struktur organisasi. Hal tersebut karena Peta Proses Bisnis yang sesuai RPJMD Kota Balikpapan 2021-2026  sedang dalam proses penyusunan pada level 0 sampai level 2</t>
  </si>
  <si>
    <t>Dokumen Pendukung :                                        I.4.i.a.Peta Proses Bisnis Kota,                                   I.4.i.b.Raperwali Urtu DPOP</t>
  </si>
  <si>
    <r>
      <rPr>
        <rFont val="Calibri"/>
        <b/>
        <color theme="1"/>
        <sz val="11.0"/>
      </rPr>
      <t xml:space="preserve">I.4.i.a. Peta Proses Bisnis DPOP                      </t>
    </r>
    <r>
      <rPr>
        <rFont val="Calibri"/>
        <b/>
        <color rgb="FF000000"/>
        <sz val="11.0"/>
      </rPr>
      <t xml:space="preserve">
</t>
    </r>
    <r>
      <rPr>
        <rFont val="Calibri"/>
        <b/>
        <color rgb="FF1155CC"/>
        <sz val="11.0"/>
        <u/>
      </rPr>
      <t>https://s.id/DPOP_Probis</t>
    </r>
    <r>
      <rPr>
        <rFont val="Calibri"/>
        <b/>
        <color theme="1"/>
        <sz val="11.0"/>
      </rPr>
      <t xml:space="preserve">                                                                                                       
I.4.i.b.Raperwali Urtu DPOP </t>
    </r>
    <r>
      <rPr>
        <rFont val="Calibri"/>
        <b/>
        <color rgb="FF000000"/>
        <sz val="11.0"/>
      </rPr>
      <t xml:space="preserve">   
</t>
    </r>
    <r>
      <rPr>
        <rFont val="Calibri"/>
        <b/>
        <color rgb="FF1155CC"/>
        <sz val="11.0"/>
        <u/>
      </rPr>
      <t>https://s.id/RaperwaliUrtuDPOP</t>
    </r>
    <r>
      <rPr>
        <rFont val="Calibri"/>
        <b/>
        <color theme="1"/>
        <sz val="11.0"/>
      </rPr>
      <t xml:space="preserve">  </t>
    </r>
  </si>
  <si>
    <t>Tahun 2021 peta proses bisnis telah disusun sesuai dengan RENSTRA 2016-2021 dan RENJA 2021 DPOP Kota Balikpapan. Namun untuk tahun 2022 peta proses bisnis setda masih dilakukan penyusunan setelah peta proses bisnis level 0 dan level 2 disusun.</t>
  </si>
  <si>
    <t>Dokumen Pendukung :                                                                                                                                                              I.4.i.c.1. Renstra DPOP 2016-2021, Renstra 2021-2026                                                           I.4.i.c.2. Renja DPOP 2022.</t>
  </si>
  <si>
    <r>
      <rPr>
        <rFont val="Calibri"/>
        <color rgb="FF1155CC"/>
        <sz val="11.0"/>
        <u/>
      </rPr>
      <t>https://bit.ly/I_4_I_C_1_RENSTRA_DPOP_2021-2026</t>
    </r>
    <r>
      <rPr>
        <rFont val="Calibri"/>
        <color theme="1"/>
        <sz val="11.0"/>
      </rPr>
      <t xml:space="preserve">                                                                                                                                                                                                                                                                                                                                                      </t>
    </r>
    <r>
      <rPr>
        <rFont val="Calibri"/>
        <color rgb="FF1155CC"/>
        <sz val="11.0"/>
        <u/>
      </rPr>
      <t>https://bit.ly/I_4_i_c_2_Renja_DPOP-2022</t>
    </r>
    <r>
      <rPr>
        <rFont val="Calibri"/>
        <color theme="1"/>
        <sz val="11.0"/>
      </rPr>
      <t xml:space="preserve"> </t>
    </r>
  </si>
  <si>
    <t>Setiap jenjang organisasi dilingkungan DPOP Kota Balikpapan telah memiliki peta proses bisnis yang selaras dengan kinerja</t>
  </si>
  <si>
    <t>Dokumen Pendukung :                                                                                                              I.4.i.d.1. Peta Proses Bisnis  2021-2022Dinas Pemuda,Olahraga dan Pariwisata Kota Balikpapan                                                                  I.4.i.d.2.SOP DPOP                                           I.4.i.d.3.SOP UPTD PMSS</t>
  </si>
  <si>
    <r>
      <rPr>
        <rFont val="Calibri"/>
        <b/>
        <color theme="1"/>
        <sz val="11.0"/>
      </rPr>
      <t xml:space="preserve">I.4.i.d.1.Peta Proses Bisnis DPOP       </t>
    </r>
    <r>
      <rPr>
        <rFont val="Calibri"/>
        <b/>
        <color rgb="FF000000"/>
        <sz val="11.0"/>
      </rPr>
      <t xml:space="preserve">
</t>
    </r>
    <r>
      <rPr>
        <rFont val="Calibri"/>
        <color rgb="FF1155CC"/>
        <sz val="11.0"/>
        <u/>
      </rPr>
      <t>https://s.id/DPOP_Probis</t>
    </r>
    <r>
      <rPr>
        <rFont val="Calibri"/>
        <color theme="1"/>
        <sz val="11.0"/>
      </rPr>
      <t xml:space="preserve"> </t>
    </r>
    <r>
      <rPr>
        <rFont val="Calibri"/>
        <b/>
        <color theme="1"/>
        <sz val="11.0"/>
      </rPr>
      <t xml:space="preserve">                                                                              
I.4.i.d.3.S.O.P UPTD PMSS</t>
    </r>
    <r>
      <rPr>
        <rFont val="Calibri"/>
        <color theme="1"/>
        <sz val="11.0"/>
      </rPr>
      <t xml:space="preserve"> </t>
    </r>
    <r>
      <rPr>
        <rFont val="Calibri"/>
        <color rgb="FF000000"/>
        <sz val="11.0"/>
      </rPr>
      <t xml:space="preserve">: 
</t>
    </r>
    <r>
      <rPr>
        <rFont val="Calibri"/>
        <color rgb="FF1155CC"/>
        <sz val="11.0"/>
        <u/>
      </rPr>
      <t>https://s.id/SOP_UPTD_PMSS</t>
    </r>
    <r>
      <rPr>
        <rFont val="Calibri"/>
        <color theme="1"/>
        <sz val="11.0"/>
      </rPr>
      <t xml:space="preserve">                                                                  </t>
    </r>
    <r>
      <rPr>
        <rFont val="Calibri"/>
        <b/>
        <color theme="1"/>
        <sz val="11.0"/>
      </rPr>
      <t xml:space="preserve"> I.4.d.i.2.S.O.P DPOP</t>
    </r>
    <r>
      <rPr>
        <rFont val="Calibri"/>
        <color rgb="FF000000"/>
        <sz val="11.0"/>
      </rPr>
      <t xml:space="preserve"> : 
</t>
    </r>
    <r>
      <rPr>
        <rFont val="Calibri"/>
        <color rgb="FF1155CC"/>
        <sz val="11.0"/>
        <u/>
      </rPr>
      <t>https://s.id/SOP_DPOP</t>
    </r>
    <r>
      <rPr>
        <rFont val="Calibri"/>
        <color theme="1"/>
        <sz val="11.0"/>
      </rPr>
      <t xml:space="preserve"> </t>
    </r>
  </si>
  <si>
    <t>Peta proses bisnis telah disusun telah dijabarkan dalam SOP yang ada di DPOP Kota Balikpapan</t>
  </si>
  <si>
    <t>Dokumen Pendukung :                                                                        I.4.i.e. SOP Struktural</t>
  </si>
  <si>
    <r>
      <rPr>
        <rFont val="Calibri"/>
        <b/>
        <color theme="1"/>
        <sz val="11.0"/>
      </rPr>
      <t>S.O.P UPTD PMSS</t>
    </r>
    <r>
      <rPr>
        <rFont val="Calibri"/>
        <color theme="1"/>
        <sz val="11.0"/>
      </rPr>
      <t xml:space="preserve"> : 
</t>
    </r>
    <r>
      <rPr>
        <rFont val="Calibri"/>
        <color rgb="FF1155CC"/>
        <sz val="11.0"/>
        <u/>
      </rPr>
      <t>https://s.id/SOP_UPTD_PMSS</t>
    </r>
    <r>
      <rPr>
        <rFont val="Calibri"/>
        <color theme="1"/>
        <sz val="11.0"/>
      </rPr>
      <t xml:space="preserve">                                                                  
</t>
    </r>
    <r>
      <rPr>
        <rFont val="Calibri"/>
        <b/>
        <color theme="1"/>
        <sz val="11.0"/>
      </rPr>
      <t>S.O.P DPOP</t>
    </r>
    <r>
      <rPr>
        <rFont val="Calibri"/>
        <color theme="1"/>
        <sz val="11.0"/>
      </rPr>
      <t xml:space="preserve"> : 
</t>
    </r>
    <r>
      <rPr>
        <rFont val="Calibri"/>
        <color rgb="FF1155CC"/>
        <sz val="11.0"/>
        <u/>
      </rPr>
      <t>https://s.id/SOP_DPOP</t>
    </r>
    <r>
      <rPr>
        <rFont val="Calibri"/>
        <color theme="1"/>
        <sz val="11.0"/>
      </rPr>
      <t xml:space="preserve">  </t>
    </r>
  </si>
  <si>
    <t>Penjabaran peta lintas fungsi (peta level n) ke dalam SOP  DPOP Kota Balikpapan telah dilakukan</t>
  </si>
  <si>
    <t>Dokumen Pendukung :                                                                         I.4.i.f. SOP Unit Kerja</t>
  </si>
  <si>
    <r>
      <rPr>
        <rFont val="Calibri"/>
        <b/>
        <color theme="1"/>
        <sz val="11.0"/>
      </rPr>
      <t>S.O.P UPTD PMSS</t>
    </r>
    <r>
      <rPr>
        <rFont val="Calibri"/>
        <color theme="1"/>
        <sz val="11.0"/>
      </rPr>
      <t xml:space="preserve"> : 
</t>
    </r>
    <r>
      <rPr>
        <rFont val="Calibri"/>
        <color rgb="FF1155CC"/>
        <sz val="11.0"/>
        <u/>
      </rPr>
      <t>https://s.id/SOP_UPTD_PMSS</t>
    </r>
    <r>
      <rPr>
        <rFont val="Calibri"/>
        <color theme="1"/>
        <sz val="11.0"/>
      </rPr>
      <t xml:space="preserve">                                                                  
</t>
    </r>
    <r>
      <rPr>
        <rFont val="Calibri"/>
        <b/>
        <color theme="1"/>
        <sz val="11.0"/>
      </rPr>
      <t>S.O.P DPOP</t>
    </r>
    <r>
      <rPr>
        <rFont val="Calibri"/>
        <color theme="1"/>
        <sz val="11.0"/>
      </rPr>
      <t xml:space="preserve"> : 
</t>
    </r>
    <r>
      <rPr>
        <rFont val="Calibri"/>
        <color rgb="FF1155CC"/>
        <sz val="11.0"/>
        <u/>
      </rPr>
      <t>https://s.id/SOP_DPOP</t>
    </r>
    <r>
      <rPr>
        <rFont val="Calibri"/>
        <color theme="1"/>
        <sz val="11.0"/>
      </rPr>
      <t xml:space="preserve">  </t>
    </r>
  </si>
  <si>
    <t>Seluruh Prosedur operasional tetap (SOP) yang ada di bidang-bidang DPOP Kota Balikpapan telah diterapkan</t>
  </si>
  <si>
    <t>Dokumen Pendukung :                                                                                             I.4.i.g.SOP.</t>
  </si>
  <si>
    <r>
      <rPr>
        <rFont val="Calibri"/>
        <b/>
        <color theme="1"/>
        <sz val="11.0"/>
      </rPr>
      <t>S.O.P UPTD PMSS</t>
    </r>
    <r>
      <rPr>
        <rFont val="Calibri"/>
        <color theme="1"/>
        <sz val="11.0"/>
      </rPr>
      <t xml:space="preserve"> : 
</t>
    </r>
    <r>
      <rPr>
        <rFont val="Calibri"/>
        <color rgb="FF1155CC"/>
        <sz val="11.0"/>
        <u/>
      </rPr>
      <t>https://s.id/SOP_UPTD_PMSS</t>
    </r>
    <r>
      <rPr>
        <rFont val="Calibri"/>
        <color theme="1"/>
        <sz val="11.0"/>
      </rPr>
      <t xml:space="preserve">                                                                  
</t>
    </r>
    <r>
      <rPr>
        <rFont val="Calibri"/>
        <b/>
        <color theme="1"/>
        <sz val="11.0"/>
      </rPr>
      <t xml:space="preserve">S.O.P DPOP </t>
    </r>
    <r>
      <rPr>
        <rFont val="Calibri"/>
        <color theme="1"/>
        <sz val="11.0"/>
      </rPr>
      <t xml:space="preserve">: 
</t>
    </r>
    <r>
      <rPr>
        <rFont val="Calibri"/>
        <color rgb="FF1155CC"/>
        <sz val="11.0"/>
        <u/>
      </rPr>
      <t>https://s.id/SOP_DPOP</t>
    </r>
    <r>
      <rPr>
        <rFont val="Calibri"/>
        <color theme="1"/>
        <sz val="11.0"/>
      </rPr>
      <t xml:space="preserve">  </t>
    </r>
  </si>
  <si>
    <t>Salah satu contoh pelaksanaan evaluasi terhadap prosedur kerja yang menunjukkan adanya efisiensi dan efektivitas adalah penggunaan aplikasi e-office sebagai sarana yang digunakan untuk kegiatan korespondensi. Dalam evaluasi tersebut terdapat efisiensi proses bisnis dan pemangkasan prosedur kerja.</t>
  </si>
  <si>
    <r>
      <rPr>
        <rFont val="Calibri"/>
        <sz val="11.0"/>
      </rPr>
      <t xml:space="preserve">Peta proses bisnis DPOP 2016-2021 </t>
    </r>
    <r>
      <rPr>
        <rFont val="Calibri"/>
        <color rgb="FF1155CC"/>
        <sz val="11.0"/>
        <u/>
      </rPr>
      <t>https://s.id/DPOP_Probis</t>
    </r>
    <r>
      <rPr>
        <rFont val="Calibri"/>
        <sz val="11.0"/>
      </rPr>
      <t xml:space="preserve">                   Evaluasi atas peta proses bisnis yang telah diimplementasikan menjadi dasar perbaikan dan peningkatan peta proses bisnis DPOP dan dilakukan untuk memastikan implementasi dari proses bisnis yang ada telah  mampu memicu kinerja yang diharapkan.</t>
    </r>
  </si>
  <si>
    <t xml:space="preserve">Telah dilakukan evaluasi S.O.P secara berkala dan S.O.P telah ditindaklanjuti </t>
  </si>
  <si>
    <r>
      <rPr>
        <rFont val="Calibri"/>
        <sz val="11.0"/>
      </rPr>
      <t xml:space="preserve">Peta proses bisnis DPOP 2016-2021 </t>
    </r>
    <r>
      <rPr>
        <rFont val="Calibri"/>
        <color rgb="FF1155CC"/>
        <sz val="11.0"/>
        <u/>
      </rPr>
      <t>https://s.id/DPOP_Probis</t>
    </r>
    <r>
      <rPr>
        <rFont val="Calibri"/>
        <sz val="11.0"/>
      </rPr>
      <t xml:space="preserve">                                   Peta Proses Bisnis adalah diagram yang menggambarkan hubungan kerja yang efektif dan efisien antar unit kerja DPOPuntuk menghasilkan kinerja sesuai  dengan tujuan DPOP agar  menghasilkan keluaran yang bernilai  tambah bagi pemangku kepentingan dan mitra kerja DPOP</t>
    </r>
  </si>
  <si>
    <t>Dokumen Pendukung :                                                                                              I.4.ii.a. SK PPID</t>
  </si>
  <si>
    <r>
      <rPr>
        <rFont val="Calibri, Arial"/>
        <b/>
        <color rgb="FF000000"/>
        <sz val="11.0"/>
        <u/>
      </rPr>
      <t>I.4.ii.a. SK PPID</t>
    </r>
    <r>
      <rPr>
        <rFont val="Calibri, Arial"/>
        <color rgb="FF000000"/>
        <sz val="11.0"/>
        <u/>
      </rPr>
      <t xml:space="preserve"> : 
</t>
    </r>
    <r>
      <rPr>
        <rFont val="Calibri, Arial"/>
        <color rgb="FF1155CC"/>
        <sz val="11.0"/>
        <u/>
      </rPr>
      <t>https://s.id/SKPPID_DPOP</t>
    </r>
    <r>
      <rPr>
        <rFont val="Calibri, Arial"/>
        <color rgb="FF000000"/>
        <sz val="11.0"/>
        <u/>
      </rPr>
      <t xml:space="preserve"> </t>
    </r>
  </si>
  <si>
    <t xml:space="preserve">Telah dilakukan monitoring dan evaluasi pelaksanaan keterbukaan informasi publik dilakukan secara berkala                                                                                        </t>
  </si>
  <si>
    <t>Dokumen Pendukung :                                                                    I.4.ii.b. 1.Monev KIPP                                                                                          I.4.ii.b.2.Rekap PPID 2021</t>
  </si>
  <si>
    <r>
      <rPr>
        <rFont val="Calibri"/>
        <b/>
        <sz val="11.0"/>
      </rPr>
      <t xml:space="preserve">I.4.ii.b. 1.Monev KIPP  :                                                                               </t>
    </r>
    <r>
      <rPr>
        <rFont val="Calibri"/>
        <b/>
        <color rgb="FF1155CC"/>
        <sz val="11.0"/>
        <u/>
      </rPr>
      <t>https://s.id/DPOP_Monev_KIPP_2021</t>
    </r>
    <r>
      <rPr>
        <rFont val="Calibri"/>
        <b/>
        <sz val="11.0"/>
      </rPr>
      <t xml:space="preserve">   
I.4.ii.b.2.Rekap PPID 2021                          </t>
    </r>
    <r>
      <rPr>
        <rFont val="Calibri"/>
        <b/>
        <color rgb="FF1155CC"/>
        <sz val="11.0"/>
        <u/>
      </rPr>
      <t>https://s.id/DPOP_Rekap_PPID_2021</t>
    </r>
    <r>
      <rPr>
        <rFont val="Calibri"/>
        <b/>
        <sz val="11.0"/>
      </rPr>
      <t xml:space="preserve"> </t>
    </r>
  </si>
  <si>
    <t>Dokumen Pendukung :                                                                                                                                          I.5.i.a. Perencanaan Kebutuhan Pegawai</t>
  </si>
  <si>
    <r>
      <rPr>
        <rFont val="Calibri"/>
        <b/>
        <sz val="11.0"/>
      </rPr>
      <t xml:space="preserve">I.5.i.a. Perencanaan Kebutuhan Pegawai </t>
    </r>
    <r>
      <rPr>
        <rFont val="Calibri"/>
        <color rgb="FF1155CC"/>
        <sz val="11.0"/>
        <u/>
      </rPr>
      <t>https://s.id/DPOP_Peta_Jabatan</t>
    </r>
    <r>
      <rPr>
        <rFont val="Calibri"/>
        <sz val="11.0"/>
      </rPr>
      <t xml:space="preserve"> </t>
    </r>
  </si>
  <si>
    <t xml:space="preserve">Analisis seluruh jabatan dan beban kerja telah dilakukan                                                                                      </t>
  </si>
  <si>
    <t>Dokumen Pendukung :                                                                                                          I.5.i.b. Screenshoot Aplikasi Anjab DPOP</t>
  </si>
  <si>
    <r>
      <rPr>
        <rFont val="Calibri"/>
        <b/>
        <sz val="11.0"/>
      </rPr>
      <t>Screenshot Aplikasi Anjab DPOP</t>
    </r>
    <r>
      <rPr>
        <rFont val="Calibri"/>
        <sz val="11.0"/>
      </rPr>
      <t xml:space="preserve"> : </t>
    </r>
    <r>
      <rPr>
        <rFont val="Calibri"/>
        <color rgb="FF000000"/>
        <sz val="11.0"/>
      </rPr>
      <t xml:space="preserve">
</t>
    </r>
    <r>
      <rPr>
        <rFont val="Calibri"/>
        <color rgb="FF1155CC"/>
        <sz val="11.0"/>
        <u/>
      </rPr>
      <t>https://s.id/SS_Anjab_DPOP</t>
    </r>
    <r>
      <rPr>
        <rFont val="Calibri"/>
        <sz val="11.0"/>
      </rPr>
      <t xml:space="preserve"> </t>
    </r>
  </si>
  <si>
    <t>Dokumen Pendukung :                                                                                          I.5.i.c. Kesesuaian Kinerja Dengan Analisa jabatan</t>
  </si>
  <si>
    <r>
      <rPr>
        <rFont val="Calibri"/>
        <b/>
        <sz val="11.0"/>
      </rPr>
      <t>Screenshot Aplikasi Anjab DPOP</t>
    </r>
    <r>
      <rPr>
        <rFont val="Calibri"/>
        <sz val="11.0"/>
      </rPr>
      <t xml:space="preserve"> : 
</t>
    </r>
    <r>
      <rPr>
        <rFont val="Calibri"/>
        <color rgb="FF1155CC"/>
        <sz val="11.0"/>
        <u/>
      </rPr>
      <t>https://s.id/SS_Anjab_DPOP</t>
    </r>
    <r>
      <rPr>
        <rFont val="Calibri"/>
        <sz val="11.0"/>
      </rPr>
      <t xml:space="preserve"> </t>
    </r>
  </si>
  <si>
    <t>Dokumen Pendukung :                                                                                          I.5.ii.a.Usulan Kebutuhan Pengembangan Kompetensi</t>
  </si>
  <si>
    <r>
      <rPr>
        <rFont val="Calibri, Arial"/>
        <color theme="1"/>
        <sz val="11.0"/>
        <u/>
      </rPr>
      <t>I.</t>
    </r>
    <r>
      <rPr>
        <rFont val="Calibri, Arial"/>
        <b/>
        <color theme="1"/>
        <sz val="11.0"/>
        <u/>
      </rPr>
      <t xml:space="preserve">5.ii.a.Usulan Kebutuhan Pengembangan Kompetensi   </t>
    </r>
    <r>
      <rPr>
        <rFont val="Calibri, Arial"/>
        <color theme="1"/>
        <sz val="11.0"/>
        <u/>
      </rPr>
      <t xml:space="preserve">                 </t>
    </r>
    <r>
      <rPr>
        <rFont val="Calibri, Arial"/>
        <color rgb="FF1155CC"/>
        <sz val="11.0"/>
        <u/>
      </rPr>
      <t>https://s.id/RekapUsulPengembanganPegawaiDPOP</t>
    </r>
    <r>
      <rPr>
        <rFont val="Calibri, Arial"/>
        <color theme="1"/>
        <sz val="11.0"/>
        <u/>
      </rPr>
      <t xml:space="preserve">  </t>
    </r>
  </si>
  <si>
    <t xml:space="preserve">Dokumen Pendukung :                                                                                                              I.5.ii.b.1. Rekap Bimtek/Diklat DPOP 2021                                                                                                                                </t>
  </si>
  <si>
    <r>
      <rPr>
        <rFont val="Calibri"/>
        <b/>
        <sz val="11.0"/>
      </rPr>
      <t xml:space="preserve">I.5.ii.b.1. Rekap Bimtek/Diklat DPOP 2021 </t>
    </r>
    <r>
      <rPr>
        <rFont val="Calibri"/>
        <sz val="11.0"/>
      </rPr>
      <t xml:space="preserve">                
</t>
    </r>
    <r>
      <rPr>
        <rFont val="Calibri"/>
        <color rgb="FF1155CC"/>
        <sz val="11.0"/>
        <u/>
      </rPr>
      <t>https://s.id/RekapBimtekDPOP</t>
    </r>
    <r>
      <rPr>
        <rFont val="Calibri"/>
        <sz val="11.0"/>
      </rPr>
      <t xml:space="preserve"> </t>
    </r>
  </si>
  <si>
    <t>Dokumen Pendukung :                                                                    I.5.iii.a. Penetapan Kinerja Individu</t>
  </si>
  <si>
    <r>
      <rPr>
        <rFont val="Calibri, Arial"/>
        <color rgb="FF1155CC"/>
        <sz val="11.0"/>
        <u/>
      </rPr>
      <t>https://bit.ly/Perjanjian_Kinerja_DPOP2021</t>
    </r>
    <r>
      <rPr>
        <rFont val="Calibri, Arial"/>
        <color rgb="FF000000"/>
        <sz val="11.0"/>
        <u/>
      </rPr>
      <t xml:space="preserve">       </t>
    </r>
    <r>
      <rPr>
        <rFont val="Calibri, Arial"/>
        <color rgb="FF1155CC"/>
        <sz val="11.0"/>
        <u/>
      </rPr>
      <t>https://bit.ly/SK_IKU_DPOP_2021</t>
    </r>
    <r>
      <rPr>
        <rFont val="Calibri, Arial"/>
        <color rgb="FF000000"/>
        <sz val="11.0"/>
        <u/>
      </rPr>
      <t xml:space="preserve">                                                                          SKP 2021 : 
</t>
    </r>
    <r>
      <rPr>
        <rFont val="Calibri, Arial"/>
        <color rgb="FF1155CC"/>
        <sz val="11.0"/>
        <u/>
      </rPr>
      <t>https://s.id/DPOP_SKP_2021</t>
    </r>
  </si>
  <si>
    <t xml:space="preserve">Dokumen Pendukung :                                                                                                                                                          I.5.iii.b.1. Target Kinerja Individu                                                 I.5.iii.b.3. Kesesuaian Kinerja Pegawai                                               </t>
  </si>
  <si>
    <r>
      <rPr>
        <rFont val="Calibri, Arial"/>
        <color rgb="FF1155CC"/>
        <sz val="11.0"/>
        <u/>
      </rPr>
      <t>https://bit.ly/Perjanjian_Kinerja_DPOP2021</t>
    </r>
    <r>
      <rPr>
        <rFont val="Calibri, Arial"/>
        <color rgb="FF000000"/>
        <sz val="11.0"/>
        <u/>
      </rPr>
      <t xml:space="preserve">       </t>
    </r>
    <r>
      <rPr>
        <rFont val="Calibri, Arial"/>
        <color rgb="FF1155CC"/>
        <sz val="11.0"/>
        <u/>
      </rPr>
      <t>https://bit.ly/SK_IKU_DPOP_2021</t>
    </r>
    <r>
      <rPr>
        <rFont val="Calibri, Arial"/>
        <color rgb="FF000000"/>
        <sz val="11.0"/>
        <u/>
      </rPr>
      <t xml:space="preserve">                                                                          SKP 2021 : 
</t>
    </r>
    <r>
      <rPr>
        <rFont val="Calibri, Arial"/>
        <color rgb="FF1155CC"/>
        <sz val="11.0"/>
        <u/>
      </rPr>
      <t>https://s.id/DPOP_SKP_2021</t>
    </r>
  </si>
  <si>
    <t xml:space="preserve">Dokumen Pendukung :                                                                                            I.5.iii.c.1.Kinerja Kepala DPOP dan Struktural            I.5.iii.c.2.Pengukuran Kinerja </t>
  </si>
  <si>
    <r>
      <rPr>
        <rFont val="Calibri"/>
        <b/>
        <sz val="11.0"/>
      </rPr>
      <t>I.5.iii.c.1. Kinerja Kepala DPOP dan Struktural</t>
    </r>
    <r>
      <rPr>
        <rFont val="Calibri"/>
        <sz val="11.0"/>
      </rPr>
      <t xml:space="preserve">  </t>
    </r>
    <r>
      <rPr>
        <rFont val="Calibri"/>
        <color rgb="FF1155CC"/>
        <sz val="11.0"/>
        <u/>
      </rPr>
      <t>https://bit.ly/Perjanjian_Kinerja_DPOP2021</t>
    </r>
    <r>
      <rPr>
        <rFont val="Calibri"/>
        <sz val="11.0"/>
      </rPr>
      <t xml:space="preserve">           </t>
    </r>
    <r>
      <rPr>
        <rFont val="Calibri"/>
        <color rgb="FF1155CC"/>
        <sz val="11.0"/>
        <u/>
      </rPr>
      <t>https://bit.ly/SK_IKU_DPOP_2021</t>
    </r>
    <r>
      <rPr>
        <rFont val="Calibri"/>
        <sz val="11.0"/>
      </rPr>
      <t xml:space="preserve">                    </t>
    </r>
    <r>
      <rPr>
        <rFont val="Calibri"/>
        <b/>
        <sz val="11.0"/>
      </rPr>
      <t xml:space="preserve">                                                                                                                                                                                   I.5.iii.c.2. Pengukuran Kinerja</t>
    </r>
    <r>
      <rPr>
        <rFont val="Calibri"/>
        <sz val="11.0"/>
      </rPr>
      <t xml:space="preserve">         
</t>
    </r>
    <r>
      <rPr>
        <rFont val="Calibri"/>
        <color rgb="FF1155CC"/>
        <sz val="11.0"/>
        <u/>
      </rPr>
      <t>https://s.id/PengukuranKinerja_DPOP</t>
    </r>
    <r>
      <rPr>
        <rFont val="Calibri"/>
        <sz val="11.0"/>
      </rPr>
      <t xml:space="preserve">       </t>
    </r>
  </si>
  <si>
    <t>Pengukuran kinerja individu dilakukan secara semester</t>
  </si>
  <si>
    <t xml:space="preserve">Dokumen Pendukung :                                                                                     I.5.iii.d.SKP seluruh pegawai 2021 </t>
  </si>
  <si>
    <r>
      <rPr>
        <rFont val="Calibri, Arial"/>
        <b/>
        <color rgb="FF000000"/>
        <sz val="11.0"/>
        <u/>
      </rPr>
      <t>SKP 2021 :</t>
    </r>
    <r>
      <rPr>
        <rFont val="Calibri, Arial"/>
        <color rgb="FF000000"/>
        <sz val="11.0"/>
        <u/>
      </rPr>
      <t xml:space="preserve"> </t>
    </r>
    <r>
      <rPr>
        <rFont val="Calibri, Arial"/>
        <color rgb="FF000000"/>
        <sz val="11.0"/>
        <u/>
      </rPr>
      <t xml:space="preserve">
</t>
    </r>
    <r>
      <rPr>
        <rFont val="Calibri, Arial"/>
        <color rgb="FF1155CC"/>
        <sz val="11.0"/>
        <u/>
      </rPr>
      <t>https://s.id/DPOP_SKP_202</t>
    </r>
    <r>
      <rPr>
        <rFont val="Calibri, Arial"/>
        <color rgb="FF1155CC"/>
        <sz val="11.0"/>
        <u/>
      </rPr>
      <t xml:space="preserve">1
</t>
    </r>
    <r>
      <rPr>
        <rFont val="Calibri, Arial"/>
        <color rgb="FF000000"/>
        <sz val="11.0"/>
        <u/>
      </rPr>
      <t xml:space="preserve">                                                                                                          
</t>
    </r>
    <r>
      <rPr>
        <rFont val="Calibri, Arial"/>
        <b/>
        <color rgb="FF000000"/>
        <sz val="11.0"/>
        <u/>
      </rPr>
      <t>Rekap SK</t>
    </r>
    <r>
      <rPr>
        <rFont val="Calibri, Arial"/>
        <b/>
        <color rgb="FF000000"/>
        <sz val="11.0"/>
        <u/>
      </rPr>
      <t xml:space="preserve">P 
</t>
    </r>
    <r>
      <rPr>
        <rFont val="Calibri, Arial"/>
        <color rgb="FF1155CC"/>
        <sz val="11.0"/>
        <u/>
      </rPr>
      <t>https://s.id/RekapSKP_DPOP</t>
    </r>
    <r>
      <rPr>
        <rFont val="Calibri, Arial"/>
        <color rgb="FF000000"/>
        <sz val="11.0"/>
        <u/>
      </rPr>
      <t xml:space="preserve"> </t>
    </r>
  </si>
  <si>
    <t xml:space="preserve">Telah dilakukan monev atas pencapaian individu secara bulanan                                                                                                        </t>
  </si>
  <si>
    <t xml:space="preserve">Dokumen Pegawai :                                                                                  I.5.iii.e.1. Monev IKU per TW 2021                                                                                           I.5.iii.e.2.SKP 2021                                                                                                                         I.5.iii.e.3.Monev Iki Per bulan 2021  </t>
  </si>
  <si>
    <r>
      <rPr>
        <rFont val="Calibri, Arial"/>
        <b/>
        <color rgb="FF000000"/>
        <sz val="11.0"/>
        <u/>
      </rPr>
      <t xml:space="preserve">I.5.iii.e.1. Monev IKU : 
</t>
    </r>
    <r>
      <rPr>
        <rFont val="Calibri, Arial"/>
        <color rgb="FF1155CC"/>
        <sz val="11.0"/>
        <u/>
      </rPr>
      <t>https://s.id/DPOP_Monev_IKU_2022</t>
    </r>
    <r>
      <rPr>
        <rFont val="Calibri, Arial"/>
        <color rgb="FF000000"/>
        <sz val="11.0"/>
        <u/>
      </rPr>
      <t xml:space="preserve"> 
</t>
    </r>
    <r>
      <rPr>
        <rFont val="Calibri, Arial"/>
        <b/>
        <color rgb="FF000000"/>
        <sz val="11.0"/>
        <u/>
      </rPr>
      <t xml:space="preserve">I.5.iii.e.2.SKP 2021  </t>
    </r>
    <r>
      <rPr>
        <rFont val="Calibri, Arial"/>
        <b/>
        <color rgb="FF000000"/>
        <sz val="11.0"/>
        <u/>
      </rPr>
      <t xml:space="preserve">:
</t>
    </r>
    <r>
      <rPr>
        <rFont val="Calibri, Arial"/>
        <color rgb="FF1155CC"/>
        <sz val="11.0"/>
        <u/>
      </rPr>
      <t>https://s.id/DPOP_SKP_20</t>
    </r>
    <r>
      <rPr>
        <rFont val="Calibri, Arial"/>
        <color rgb="FF1155CC"/>
        <sz val="11.0"/>
        <u/>
      </rPr>
      <t>21</t>
    </r>
    <r>
      <rPr>
        <rFont val="Calibri, Arial"/>
        <color rgb="FF000000"/>
        <sz val="11.0"/>
        <u/>
      </rPr>
      <t xml:space="preserve">                                                                                          
</t>
    </r>
    <r>
      <rPr>
        <rFont val="Calibri, Arial"/>
        <b/>
        <color rgb="FF000000"/>
        <sz val="11.0"/>
        <u/>
      </rPr>
      <t>I.5.iii.e.3.Monev Iki Per bulan 202</t>
    </r>
    <r>
      <rPr>
        <rFont val="Calibri, Arial"/>
        <b/>
        <color rgb="FF000000"/>
        <sz val="11.0"/>
        <u/>
      </rPr>
      <t xml:space="preserve">1   
</t>
    </r>
    <r>
      <rPr>
        <rFont val="Calibri, Arial"/>
        <color rgb="FF1155CC"/>
        <sz val="11.0"/>
        <u/>
      </rPr>
      <t>https://s.id/DPOP_monev_iku_2022_</t>
    </r>
    <r>
      <rPr>
        <rFont val="Calibri, Arial"/>
        <color rgb="FF1155CC"/>
        <sz val="11.0"/>
        <u/>
      </rPr>
      <t>bulan</t>
    </r>
    <r>
      <rPr>
        <rFont val="Calibri, Arial"/>
        <color rgb="FF000000"/>
        <sz val="11.0"/>
        <u/>
      </rPr>
      <t xml:space="preserve"> </t>
    </r>
  </si>
  <si>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</si>
  <si>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 xml:space="preserve">Seluruh hasil penilaian kinerja individu telah dijadikan dasar untuk pengembangan karir individu / pemberian reward dan punishment lainnya                                                                               </t>
  </si>
  <si>
    <t xml:space="preserve">Dokumen Pendukung :                                                                                                                                                                                                                                                                                                                              I.5.iii.f.1. Perwali No.4 Tahun 2020                                               I.5.iii.f.2. SK Reward dan Punishment 2021
</t>
  </si>
  <si>
    <r>
      <rPr>
        <rFont val="Calibri, Arial"/>
        <color rgb="FF1155CC"/>
        <sz val="11.0"/>
        <u/>
      </rPr>
      <t>https://bit.ly/Perwali_4_2020</t>
    </r>
    <r>
      <rPr>
        <rFont val="Calibri, Arial"/>
        <color rgb="FF000000"/>
        <sz val="11.0"/>
        <u/>
      </rPr>
      <t xml:space="preserve">   </t>
    </r>
    <r>
      <rPr>
        <rFont val="Calibri, Arial"/>
        <color rgb="FF1155CC"/>
        <sz val="11.0"/>
        <u/>
      </rPr>
      <t>https://bit.ly/SK_Reward_Punishment_2021</t>
    </r>
    <r>
      <rPr>
        <rFont val="Calibri, Arial"/>
        <color rgb="FF000000"/>
        <sz val="11.0"/>
        <u/>
      </rPr>
      <t xml:space="preserve"> </t>
    </r>
  </si>
  <si>
    <t>Dokumen Pendukung :                                                                                           I.5.iv.a.1 Panduan Etika dan Perilaku                                        I.5.iv.a.2. Keputusan Kepala DPOP dan Implementasi</t>
  </si>
  <si>
    <r>
      <rPr>
        <rFont val="Calibri"/>
        <color theme="1"/>
        <sz val="11.0"/>
      </rPr>
      <t xml:space="preserve">Panduan Etika dan Prilaku :                                                                    Foto Pengumuman Displin,Etika,Budaya kerja : </t>
    </r>
    <r>
      <rPr>
        <rFont val="Calibri"/>
        <color rgb="FF000000"/>
        <sz val="11.0"/>
      </rPr>
      <t xml:space="preserve">
</t>
    </r>
    <r>
      <rPr>
        <rFont val="Calibri"/>
        <color rgb="FF1155CC"/>
        <sz val="11.0"/>
        <u/>
      </rPr>
      <t>https://s.id/DPOP_Etika_Perilaku</t>
    </r>
  </si>
  <si>
    <t xml:space="preserve">Adanya monev atas pelaksanaan aturan disiplin/kode etik / kode perilku secara berkala   melalui rapat koordinsi mupun apel pagi                                                            </t>
  </si>
  <si>
    <t>Dokumen Pendukung :                                                      I.5.iv.b. Monev Disiplin, Etika dan Perilaku , eviden rapat kegawaian, rekap kedispilinan (potongan absen)</t>
  </si>
  <si>
    <r>
      <rPr>
        <rFont val="Calibri"/>
        <color theme="1"/>
        <sz val="11.0"/>
      </rPr>
      <t xml:space="preserve">Displin,Etika,Budaya kerja : 
</t>
    </r>
    <r>
      <rPr>
        <rFont val="Calibri"/>
        <color rgb="FF1155CC"/>
        <sz val="11.0"/>
        <u/>
      </rPr>
      <t>https://s.id/DPOP_Etika_Perilaku</t>
    </r>
    <r>
      <rPr>
        <rFont val="Calibri"/>
        <color theme="1"/>
        <sz val="11.0"/>
      </rPr>
      <t xml:space="preserve"> </t>
    </r>
  </si>
  <si>
    <t xml:space="preserve">Dokumen Pendukung :                                                                                    Pemberian TKD sudah sesuai dengan Standar Kompetensi Jabatan Pemkot Balikpapan mengacu pada :                                                                   I.5.v.a.1. Permendagri Nomor 061-5449 Tahun 2019                                                                                        I.5.v.a.2. Peraturan Wali Kota Balikpapan Nomor 4 Tahun 2020                                                                5.v.a.3. SKJ Pimpinan Tinggi 2021                 </t>
  </si>
  <si>
    <r>
      <rPr>
        <rFont val="Calibri"/>
        <color rgb="FF1155CC"/>
        <sz val="11.0"/>
        <u/>
      </rPr>
      <t>https://bit.ly/I_5_v_a_1_PermendagriNomor061-5449Tahun2019</t>
    </r>
    <r>
      <rPr>
        <rFont val="Calibri"/>
        <color theme="1"/>
        <sz val="11.0"/>
      </rPr>
      <t xml:space="preserve">                                   </t>
    </r>
    <r>
      <rPr>
        <rFont val="Calibri"/>
        <color rgb="FF1155CC"/>
        <sz val="11.0"/>
        <u/>
      </rPr>
      <t>https://bit.ly/I_5_v_a_2_PERWALI_NO_4_TAHUN2020</t>
    </r>
    <r>
      <rPr>
        <rFont val="Calibri"/>
        <color theme="1"/>
        <sz val="11.0"/>
      </rPr>
      <t xml:space="preserve">                          </t>
    </r>
    <r>
      <rPr>
        <rFont val="Calibri"/>
        <b/>
        <color theme="1"/>
        <sz val="11.0"/>
      </rPr>
      <t xml:space="preserve"> 
5.v.a.3. SKJ Pimpinan Tinggi 2021               </t>
    </r>
    <r>
      <rPr>
        <rFont val="Calibri"/>
        <b/>
        <color rgb="FF000000"/>
        <sz val="11.0"/>
      </rPr>
      <t xml:space="preserve">  
</t>
    </r>
    <r>
      <rPr>
        <rFont val="Calibri"/>
        <color rgb="FF1155CC"/>
        <sz val="11.0"/>
        <u/>
      </rPr>
      <t>https://s.id/SKJ_JPT</t>
    </r>
    <r>
      <rPr>
        <rFont val="Calibri"/>
        <color theme="1"/>
        <sz val="11.0"/>
      </rPr>
      <t xml:space="preserve"> </t>
    </r>
  </si>
  <si>
    <t>Dokumen Pendukung :                                                                              I.5.v.b.Analis Kesenjangan DPOP 2021</t>
  </si>
  <si>
    <r>
      <rPr>
        <rFont val="Calibri"/>
        <b/>
        <color theme="1"/>
        <sz val="11.0"/>
      </rPr>
      <t xml:space="preserve">I.5.v.b.Analis Kesenjangan DPOP 2021                           </t>
    </r>
    <r>
      <rPr>
        <rFont val="Calibri"/>
        <b/>
        <color rgb="FF000000"/>
        <sz val="11.0"/>
      </rPr>
      <t xml:space="preserve">
</t>
    </r>
    <r>
      <rPr>
        <rFont val="Calibri"/>
        <b/>
        <color rgb="FF1155CC"/>
        <sz val="11.0"/>
        <u/>
      </rPr>
      <t>https://s.id/AnalisKesenjanganDPOP</t>
    </r>
    <r>
      <rPr>
        <rFont val="Calibri"/>
        <b/>
        <color theme="1"/>
        <sz val="11.0"/>
      </rPr>
      <t xml:space="preserve"> </t>
    </r>
  </si>
  <si>
    <r>
      <rPr>
        <rFont val="Calibri"/>
        <color theme="1"/>
        <sz val="11.0"/>
      </rPr>
      <t xml:space="preserve">Dokumen Pendukung :                                                                                                                              </t>
    </r>
    <r>
      <rPr>
        <rFont val="Calibri"/>
        <color rgb="FF000000"/>
        <sz val="11.0"/>
      </rPr>
      <t>I.5.vi</t>
    </r>
    <r>
      <rPr>
        <rFont val="Calibri"/>
        <color theme="1"/>
        <sz val="11.0"/>
      </rPr>
      <t xml:space="preserve">.a.1.Pemuktahiran Data Pegawai                         </t>
    </r>
    <r>
      <rPr>
        <rFont val="Calibri"/>
        <color rgb="FF000000"/>
        <sz val="11.0"/>
      </rPr>
      <t>I.5.vi</t>
    </r>
    <r>
      <rPr>
        <rFont val="Calibri"/>
        <color theme="1"/>
        <sz val="11.0"/>
      </rPr>
      <t xml:space="preserve">.a.2.Simpeg PNS                                                          </t>
    </r>
    <r>
      <rPr>
        <rFont val="Calibri"/>
        <color rgb="FF000000"/>
        <sz val="11.0"/>
      </rPr>
      <t>I.5.vi</t>
    </r>
    <r>
      <rPr>
        <rFont val="Calibri"/>
        <color theme="1"/>
        <sz val="11.0"/>
      </rPr>
      <t xml:space="preserve">.a.3.Simpeg Non PNS                                                             </t>
    </r>
  </si>
  <si>
    <r>
      <rPr>
        <rFont val="Calibri"/>
        <color rgb="FF1155CC"/>
        <sz val="11.0"/>
        <u/>
      </rPr>
      <t>https://bit.ly/I_5_vi_a_2_SimpegPNS</t>
    </r>
    <r>
      <rPr>
        <rFont val="Calibri"/>
        <color rgb="FF000000"/>
        <sz val="11.0"/>
        <u/>
      </rPr>
      <t xml:space="preserve">           </t>
    </r>
    <r>
      <rPr>
        <rFont val="Calibri"/>
        <color rgb="FF1155CC"/>
        <sz val="11.0"/>
        <u/>
      </rPr>
      <t>https://bit.ly/Simpeg_Non_PNS</t>
    </r>
    <r>
      <rPr>
        <rFont val="Calibri"/>
        <color rgb="FF000000"/>
        <sz val="11.0"/>
        <u/>
      </rPr>
      <t xml:space="preserve">    </t>
    </r>
    <r>
      <rPr>
        <rFont val="Calibri"/>
        <color rgb="FF1155CC"/>
        <sz val="11.0"/>
        <u/>
      </rPr>
      <t>https://bit.ly/Pemutakhiran_Data_PNS_DPOP</t>
    </r>
    <r>
      <rPr>
        <rFont val="Calibri"/>
        <color rgb="FF000000"/>
        <sz val="11.0"/>
        <u/>
      </rPr>
      <t xml:space="preserve">  </t>
    </r>
  </si>
  <si>
    <t xml:space="preserve">   </t>
  </si>
  <si>
    <t>Dokumen Pendukung :                                                                                                       I.6.i.a.1.SK Tim Penyusunan Renstra DPOP 2021-2026                                                                                                   I.6.i.a.2.Undangan,Daftar,Hadir,Notulen Rapat Penyusunan Draft Renstra                                                                                                       I.6.i.a.3.Undangan,Daftar,Hadir,Notulen Rapat Pendampingan Ranwal Renstra</t>
  </si>
  <si>
    <r>
      <rPr>
        <rFont val="Calibri"/>
        <b/>
        <color theme="1"/>
        <sz val="11.0"/>
      </rPr>
      <t xml:space="preserve">I.6.i.a.1.SK Tim Penyusunan Renstra DPOP 2021-2026        </t>
    </r>
    <r>
      <rPr>
        <rFont val="Calibri"/>
        <b/>
        <color rgb="FF1155CC"/>
        <sz val="11.0"/>
        <u/>
      </rPr>
      <t>h</t>
    </r>
    <r>
      <rPr>
        <rFont val="Calibri"/>
        <color rgb="FF1155CC"/>
        <sz val="11.0"/>
        <u/>
      </rPr>
      <t>ttps://bit.ly/I_6_1_a_1_SK_Tim_Penyusunan_Renstra_DPOP2021-2026</t>
    </r>
    <r>
      <rPr>
        <rFont val="Calibri"/>
        <color theme="1"/>
        <sz val="11.0"/>
      </rPr>
      <t xml:space="preserve">                                                                                                
</t>
    </r>
    <r>
      <rPr>
        <rFont val="Calibri"/>
        <b/>
        <color theme="1"/>
        <sz val="11.0"/>
      </rPr>
      <t xml:space="preserve"> I.6.i.a.2.Penyusunan Draft Renstra</t>
    </r>
    <r>
      <rPr>
        <rFont val="Calibri"/>
        <color theme="1"/>
        <sz val="11.0"/>
      </rPr>
      <t xml:space="preserve"> 
</t>
    </r>
    <r>
      <rPr>
        <rFont val="Calibri"/>
        <color rgb="FF1155CC"/>
        <sz val="11.0"/>
        <u/>
      </rPr>
      <t>https://s.id/Susun_Draft_Renstra</t>
    </r>
    <r>
      <rPr>
        <rFont val="Calibri"/>
        <color theme="1"/>
        <sz val="11.0"/>
      </rPr>
      <t xml:space="preserve">                                            
</t>
    </r>
    <r>
      <rPr>
        <rFont val="Calibri"/>
        <b/>
        <color theme="1"/>
        <sz val="11.0"/>
      </rPr>
      <t xml:space="preserve"> I.6.i.a.3.Pendampingan Renstra :</t>
    </r>
    <r>
      <rPr>
        <rFont val="Calibri"/>
        <color theme="1"/>
        <sz val="11.0"/>
      </rPr>
      <t xml:space="preserve">
</t>
    </r>
    <r>
      <rPr>
        <rFont val="Calibri"/>
        <color rgb="FF1155CC"/>
        <sz val="11.0"/>
        <u/>
      </rPr>
      <t>https://s.id/DPOP_Pendamingan_RENSTRA</t>
    </r>
    <r>
      <rPr>
        <rFont val="Calibri"/>
        <color theme="1"/>
        <sz val="11.0"/>
      </rPr>
      <t xml:space="preserve">    </t>
    </r>
  </si>
  <si>
    <t xml:space="preserve">Pimpinan unit kerja terlibat secara langsung pada seluruh penyusunan Penetapan Kinerja                                                 </t>
  </si>
  <si>
    <t>Dokumen Pendukung :                                                                                                       I.6.i.b.1.SK Tim Penyusunan Renstra DPOP 2021-2026                                                                                                   I.6.i.b.2.Undangan,Daftar,Hadir,Notulen Rapat Penyusunan Draft Renstra                                                                                                       I.6.i.b.3.Undangan,Daftar,Hadir,Notulen Rapat Pendampingan Ranwal Renstra</t>
  </si>
  <si>
    <r>
      <rPr>
        <rFont val="Calibri"/>
        <b/>
        <color theme="1"/>
        <sz val="11.0"/>
      </rPr>
      <t xml:space="preserve">I.6.i.a.1.SK Tim Penyusunan Renstra DPOP 2021-2026        </t>
    </r>
    <r>
      <rPr>
        <rFont val="Calibri"/>
        <b/>
        <color rgb="FF1155CC"/>
        <sz val="11.0"/>
        <u/>
      </rPr>
      <t>h</t>
    </r>
    <r>
      <rPr>
        <rFont val="Calibri"/>
        <color rgb="FF1155CC"/>
        <sz val="11.0"/>
        <u/>
      </rPr>
      <t>ttps://bit.ly/I_6_1_a_1_SK_Tim_Penyusunan_Renstra_DPOP2021-2026</t>
    </r>
    <r>
      <rPr>
        <rFont val="Calibri"/>
        <color theme="1"/>
        <sz val="11.0"/>
      </rPr>
      <t xml:space="preserve">                                                                                                
</t>
    </r>
    <r>
      <rPr>
        <rFont val="Calibri"/>
        <b/>
        <color theme="1"/>
        <sz val="11.0"/>
      </rPr>
      <t xml:space="preserve"> I.6.i.a.2.Penyusunan Draft Renstra</t>
    </r>
    <r>
      <rPr>
        <rFont val="Calibri"/>
        <color theme="1"/>
        <sz val="11.0"/>
      </rPr>
      <t xml:space="preserve"> 
</t>
    </r>
    <r>
      <rPr>
        <rFont val="Calibri"/>
        <color rgb="FF1155CC"/>
        <sz val="11.0"/>
        <u/>
      </rPr>
      <t>https://s.id/Susun_Draft_Renstra</t>
    </r>
    <r>
      <rPr>
        <rFont val="Calibri"/>
        <color theme="1"/>
        <sz val="11.0"/>
      </rPr>
      <t xml:space="preserve">                                            
</t>
    </r>
    <r>
      <rPr>
        <rFont val="Calibri"/>
        <b/>
        <color theme="1"/>
        <sz val="11.0"/>
      </rPr>
      <t xml:space="preserve"> I.6.i.a.3.Pendampingan Renstra :</t>
    </r>
    <r>
      <rPr>
        <rFont val="Calibri"/>
        <color theme="1"/>
        <sz val="11.0"/>
      </rPr>
      <t xml:space="preserve">
</t>
    </r>
    <r>
      <rPr>
        <rFont val="Calibri"/>
        <color rgb="FF1155CC"/>
        <sz val="11.0"/>
        <u/>
      </rPr>
      <t>https://s.id/DPOP_Pendamingan_RENSTRA</t>
    </r>
    <r>
      <rPr>
        <rFont val="Calibri"/>
        <color theme="1"/>
        <sz val="11.0"/>
      </rPr>
      <t xml:space="preserve">    </t>
    </r>
  </si>
  <si>
    <t>Dokumen Pendukung :                                                                  I.6.c.1.Screenshot Aplikasi Esakip                                                                                       I.6.c.2.Laporan Evaluasi Kinerja TW I-4 2021                             I.6.c.3.Laporan Evaluasi Kinerja TW I 2022</t>
  </si>
  <si>
    <r>
      <rPr>
        <rFont val="Calibri"/>
        <b/>
        <color theme="1"/>
        <sz val="11.0"/>
      </rPr>
      <t>I.6.c.1.Screenshot Aplikasi Esakip</t>
    </r>
    <r>
      <rPr>
        <rFont val="Calibri"/>
        <color theme="1"/>
        <sz val="11.0"/>
      </rPr>
      <t xml:space="preserve">           </t>
    </r>
    <r>
      <rPr>
        <rFont val="Calibri"/>
        <color rgb="FF000000"/>
        <sz val="11.0"/>
      </rPr>
      <t xml:space="preserve">
</t>
    </r>
    <r>
      <rPr>
        <rFont val="Calibri"/>
        <color rgb="FF1155CC"/>
        <sz val="11.0"/>
        <u/>
      </rPr>
      <t>https://s.id/eSakipSS</t>
    </r>
    <r>
      <rPr>
        <rFont val="Calibri"/>
        <color theme="1"/>
        <sz val="11.0"/>
      </rPr>
      <t xml:space="preserve">                                          </t>
    </r>
    <r>
      <rPr>
        <rFont val="Calibri"/>
        <b/>
        <color theme="1"/>
        <sz val="11.0"/>
      </rPr>
      <t xml:space="preserve"> 
I.6.c.2.Laporan Evaluasi Kinerja TW I-4 2021   </t>
    </r>
    <r>
      <rPr>
        <rFont val="Calibri"/>
        <b/>
        <color rgb="FF000000"/>
        <sz val="11.0"/>
      </rPr>
      <t xml:space="preserve">  </t>
    </r>
    <r>
      <rPr>
        <rFont val="Calibri"/>
        <color rgb="FF000000"/>
        <sz val="11.0"/>
      </rPr>
      <t xml:space="preserve"> 
</t>
    </r>
    <r>
      <rPr>
        <rFont val="Calibri"/>
        <color rgb="FF1155CC"/>
        <sz val="11.0"/>
        <u/>
      </rPr>
      <t>https://s.id/LapEvas_Kinerja_2021_Full</t>
    </r>
    <r>
      <rPr>
        <rFont val="Calibri"/>
        <color theme="1"/>
        <sz val="11.0"/>
      </rPr>
      <t xml:space="preserve">                                            
</t>
    </r>
    <r>
      <rPr>
        <rFont val="Calibri"/>
        <b/>
        <color theme="1"/>
        <sz val="11.0"/>
      </rPr>
      <t>I.6.c.3.Laporan Evaluasi Kinerja TW I 2022</t>
    </r>
    <r>
      <rPr>
        <rFont val="Calibri"/>
        <color theme="1"/>
        <sz val="11.0"/>
      </rPr>
      <t xml:space="preserve">    </t>
    </r>
    <r>
      <rPr>
        <rFont val="Calibri"/>
        <color rgb="FF000000"/>
        <sz val="11.0"/>
      </rPr>
      <t xml:space="preserve">      
</t>
    </r>
    <r>
      <rPr>
        <rFont val="Calibri"/>
        <color rgb="FF1155CC"/>
        <sz val="11.0"/>
        <u/>
      </rPr>
      <t>https://s.id/LepEvas_Kinerja_2022_Progress</t>
    </r>
    <r>
      <rPr>
        <rFont val="Calibri"/>
        <color theme="1"/>
        <sz val="11.0"/>
      </rPr>
      <t xml:space="preserve">                                    </t>
    </r>
  </si>
  <si>
    <t xml:space="preserve">Pimpinan unit kerja memahami kinerja serta strategi pencapaiannya dalam jangka menengah yang tertuang dalam Renstra DPOP 2016-2021 yang merupakan penjabaran RPJMD Kota Balikpapan 2016-2021 kemudain diturunkan ke Renja DPOP Tahun 2021,Renja 2022                         </t>
  </si>
  <si>
    <t>Rencana strategis (Renstra) 2016-2021merupakan dokumen perencanaan DPOP untuk periode 5 (lima) tahun yang merupakan penjabaran dari rencana pembangunan jangka menengah Kota Balikpapan 2016-2021; Pimpinan memahami program-program prioritas yang mendukung visi misi walikota terpilih yang kemudian diturunkan dalam program kerja DPOP Tahun 2021-2022</t>
  </si>
  <si>
    <r>
      <rPr>
        <rFont val="Calibri"/>
        <color rgb="FF000000"/>
        <sz val="11.0"/>
      </rPr>
      <t xml:space="preserve">I.6.i.Piagam Penghargaan Tingkat Provinsi 2021-Pemuda dan Olahraga                           </t>
    </r>
    <r>
      <rPr>
        <rFont val="Calibri"/>
        <color rgb="FF1155CC"/>
        <sz val="11.0"/>
        <u/>
      </rPr>
      <t>https://drive.google.com/drive/folders/1mIiE5r0r_0-W8yWV_fcmuTgOp_FUmqwo?usp=sharing</t>
    </r>
    <r>
      <rPr>
        <rFont val="Calibri"/>
        <color rgb="FF000000"/>
        <sz val="11.0"/>
      </rPr>
      <t xml:space="preserve"> </t>
    </r>
  </si>
  <si>
    <t>Rencana Kinerja Tahunan DPOP 2021 adalah merupakan proses penjabaran lebih lanjut (pertahun) dari sasaran dan program yang telah ditetapkan dalam Renstra DPOP 2016-2021 , kemudian Pimpinan menandatangani Perjanjian Kinerja setiap tahun atas tanggungjawabnya untuk melaksanakan target yang akan dicapai untuk mewujudkan capaian indikatotr tujuan dan sasaran kota, serta mendukung pencapaian prestasi bidang-bidang tingkat provinsi setiap tahunnya</t>
  </si>
  <si>
    <t>Rencana Aksi adalah dokumen tindak lanjut rencana pelaksanaan kegiatan yang memuat sasaran, indikator, program/kegiatan, rincian output, anggaran, dan jadwal untuk satu tahun ke depan yang dibagi per triwulan; Pimpinan memantau rencana aksi secara berkala sebagai bentuk tanggungjawab pelaksanaan Renja untuk mencapai target yang diharapkan serta dapat mengetahui kendala yang dihadapi apabila tidak tercapai seperti penundaan Pelaksanaan POPDA karena SE Gubernur Kaltim dan Kegiatan Jambore Pemuda  Indonesia (JPI) Tingkat Nasional  ditiadakan oleh Kemenpora, atau kendala diluar kendali DPOP</t>
  </si>
  <si>
    <t>SDM yang menangani akuntabilitas kinerja telah meningkatkan kapasitas dengan mengikuti webinar/workshop dan sosialisasi tentang akuntabilitas kinerja</t>
  </si>
  <si>
    <t>Dokumen Pendukung :                                                                      I.6.ii.a. Sertifikat Akuntabilitas                                                                                                                                             I.6.ii.a.Sosialisasi Pengisian Esakip (undangan, foto)</t>
  </si>
  <si>
    <r>
      <rPr>
        <rFont val="Calibri"/>
        <color rgb="FF1155CC"/>
        <sz val="11.0"/>
        <u/>
      </rPr>
      <t>https://bit.ly/SERTIFIKAT_AKUNTABILITAS_RINA_TRIYANTI</t>
    </r>
    <r>
      <rPr>
        <rFont val="Calibri"/>
        <color rgb="FF000000"/>
        <sz val="11.0"/>
        <u/>
      </rPr>
      <t xml:space="preserve">              </t>
    </r>
    <r>
      <rPr>
        <rFont val="Calibri"/>
        <color rgb="FF1155CC"/>
        <sz val="11.0"/>
        <u/>
      </rPr>
      <t>https://bit.ly/Sertifikat_Akuntabilitas_IIN_ROY</t>
    </r>
    <r>
      <rPr>
        <rFont val="Calibri"/>
        <color rgb="FF000000"/>
        <sz val="11.0"/>
        <u/>
      </rPr>
      <t xml:space="preserve">                    </t>
    </r>
    <r>
      <rPr>
        <rFont val="Calibri"/>
        <b/>
        <color rgb="FF000000"/>
        <sz val="11.0"/>
        <u/>
      </rPr>
      <t xml:space="preserve">  
I.6.ii.a.Sosialisasi Pengisian Esakip (undangan, foto)
</t>
    </r>
    <r>
      <rPr>
        <rFont val="Calibri"/>
        <color rgb="FF1155CC"/>
        <sz val="11.0"/>
        <u/>
      </rPr>
      <t>https://s.id/DPOP_Sakip_Sosialisasi</t>
    </r>
    <r>
      <rPr>
        <rFont val="Calibri"/>
        <color rgb="FF000000"/>
        <sz val="11.0"/>
        <u/>
      </rPr>
      <t xml:space="preserve"> </t>
    </r>
  </si>
  <si>
    <t>Pemutakhiran data kinerja telah dilakukan</t>
  </si>
  <si>
    <t>Dokumen Pendukung :                                                                      I.6.ii.b.1. Laporan Evaluasi  Renja TW I-4 Tahun 2021                                                                                                                  Dokumen Pendukung :                                                                      I.6.ii.b.2  Laporan Evaluasi  Renja TW I Tahun 2022</t>
  </si>
  <si>
    <r>
      <rPr>
        <rFont val="Calibri"/>
        <color rgb="FF1155CC"/>
        <sz val="11.0"/>
        <u/>
      </rPr>
      <t>https://bit.ly/EVALUASI_TRIWULAN_i-iV_2021</t>
    </r>
    <r>
      <rPr>
        <rFont val="Calibri"/>
        <color theme="1"/>
        <sz val="11.0"/>
      </rPr>
      <t xml:space="preserve">   </t>
    </r>
    <r>
      <rPr>
        <rFont val="Calibri"/>
        <color rgb="FF1155CC"/>
        <sz val="11.0"/>
        <u/>
      </rPr>
      <t>https://bit.ly/EVALUASI_TRIWULAN_i_2022</t>
    </r>
    <r>
      <rPr>
        <rFont val="Calibri"/>
        <color theme="1"/>
        <sz val="11.0"/>
      </rPr>
      <t xml:space="preserve"> </t>
    </r>
  </si>
  <si>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</si>
  <si>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</si>
  <si>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Telah dilakukan Public Campaign melalui banner dan pada rapat-rapat internal DPOP</t>
  </si>
  <si>
    <t>Dokumen Pendukung :                                          I.7.i.a.1.Sosialisasi/Banner                             I.7.i.a.2.Sosialisasi UPG</t>
  </si>
  <si>
    <r>
      <rPr>
        <rFont val="Calibri"/>
        <b/>
        <color theme="1"/>
        <sz val="11.0"/>
      </rPr>
      <t>I.7.i.a.1.Sosialisasi/Banner</t>
    </r>
    <r>
      <rPr>
        <rFont val="Calibri"/>
        <color theme="1"/>
        <sz val="11.0"/>
      </rPr>
      <t xml:space="preserve">      </t>
    </r>
    <r>
      <rPr>
        <rFont val="Calibri"/>
        <color rgb="FF000000"/>
        <sz val="11.0"/>
      </rPr>
      <t xml:space="preserve">
</t>
    </r>
    <r>
      <rPr>
        <rFont val="Calibri"/>
        <color rgb="FF1155CC"/>
        <sz val="11.0"/>
        <u/>
      </rPr>
      <t>https://bit.ly/Banner_Gratifikasi_DPOP</t>
    </r>
    <r>
      <rPr>
        <rFont val="Calibri"/>
        <color theme="1"/>
        <sz val="11.0"/>
      </rPr>
      <t xml:space="preserve">                  </t>
    </r>
    <r>
      <rPr>
        <rFont val="Calibri"/>
        <b/>
        <color theme="1"/>
        <sz val="11.0"/>
      </rPr>
      <t xml:space="preserve">    
I.7.i.a.2.Sosialisasi UPG </t>
    </r>
    <r>
      <rPr>
        <rFont val="Calibri"/>
        <color theme="1"/>
        <sz val="11.0"/>
      </rPr>
      <t xml:space="preserve">        </t>
    </r>
    <r>
      <rPr>
        <rFont val="Calibri"/>
        <color rgb="FF000000"/>
        <sz val="11.0"/>
      </rPr>
      <t xml:space="preserve">   
</t>
    </r>
    <r>
      <rPr>
        <rFont val="Calibri"/>
        <color rgb="FF1155CC"/>
        <sz val="11.0"/>
        <u/>
      </rPr>
      <t>https://s.id/DPOP_UPG_Sosialisasi</t>
    </r>
    <r>
      <rPr>
        <rFont val="Calibri"/>
        <color theme="1"/>
        <sz val="11.0"/>
      </rPr>
      <t xml:space="preserve"> </t>
    </r>
  </si>
  <si>
    <t>Dokumen Pendukung :                                                 I.7.i.b. SK Pengendalian Gratifikasi DPOP</t>
  </si>
  <si>
    <r>
      <rPr>
        <rFont val="Calibri"/>
        <b/>
        <color theme="1"/>
        <sz val="11.0"/>
      </rPr>
      <t xml:space="preserve">I.7.i.b.SK Unit Pengendalian Gratifikasi DPOP 2021   </t>
    </r>
    <r>
      <rPr>
        <rFont val="Calibri"/>
        <color theme="1"/>
        <sz val="11.0"/>
      </rPr>
      <t xml:space="preserve">              </t>
    </r>
    <r>
      <rPr>
        <rFont val="Calibri"/>
        <color rgb="FF1155CC"/>
        <sz val="11.0"/>
        <u/>
      </rPr>
      <t>https://s.id/SK_SubUnit_Gratifikasi</t>
    </r>
    <r>
      <rPr>
        <rFont val="Calibri"/>
        <color theme="1"/>
        <sz val="11.0"/>
      </rPr>
      <t xml:space="preserve"> 
</t>
    </r>
  </si>
  <si>
    <t>Dokumen Pendukung  :                                                                                          I.7.i.c.1 SE Walikota Tentang Pelaporan Gratifikasi                                                                                       I.7.i.c.2. Monev Gratifikasi</t>
  </si>
  <si>
    <r>
      <rPr>
        <rFont val="Calibri"/>
        <b/>
        <color theme="1"/>
        <sz val="11.0"/>
      </rPr>
      <t xml:space="preserve">I.7.i.c.1.SE Walikota Tentang Pelaporan Gratifikasi   </t>
    </r>
    <r>
      <rPr>
        <rFont val="Calibri"/>
        <b/>
        <color rgb="FF000000"/>
        <sz val="11.0"/>
      </rPr>
      <t xml:space="preserve">
</t>
    </r>
    <r>
      <rPr>
        <rFont val="Calibri"/>
        <b/>
        <color rgb="FF1155CC"/>
        <sz val="11.0"/>
        <u/>
      </rPr>
      <t>https://s.id/SEWalkot_Gratifikasi</t>
    </r>
    <r>
      <rPr>
        <rFont val="Calibri"/>
        <b/>
        <color theme="1"/>
        <sz val="11.0"/>
      </rPr>
      <t xml:space="preserve">                                                                                                                                         
I.7.i.c.2. Monev Gratifikasi</t>
    </r>
    <r>
      <rPr>
        <rFont val="Calibri"/>
        <b/>
        <color rgb="FF000000"/>
        <sz val="11.0"/>
      </rPr>
      <t xml:space="preserve"> : 
</t>
    </r>
    <r>
      <rPr>
        <rFont val="Calibri"/>
        <b/>
        <color rgb="FF1155CC"/>
        <sz val="11.0"/>
        <u/>
      </rPr>
      <t>https://s.id/Monitoring_Gratifikasi</t>
    </r>
    <r>
      <rPr>
        <rFont val="Calibri"/>
        <b/>
        <color theme="1"/>
        <sz val="11.0"/>
      </rPr>
      <t xml:space="preserve"> </t>
    </r>
  </si>
  <si>
    <r>
      <rPr>
        <rFont val="Calibri, sans-serif"/>
        <color rgb="FF000000"/>
        <sz val="11.0"/>
      </rPr>
      <t xml:space="preserve">Dokumen Pendukung :                                                                                                                            </t>
    </r>
    <r>
      <rPr>
        <rFont val="Calibri, sans-serif"/>
        <color rgb="FF000000"/>
        <sz val="11.0"/>
      </rPr>
      <t>I.7.i.d.</t>
    </r>
    <r>
      <rPr>
        <rFont val="Calibri, sans-serif"/>
        <color rgb="FF000000"/>
        <sz val="11.0"/>
      </rPr>
      <t xml:space="preserve"> Monev dan TL Gratifikasi</t>
    </r>
  </si>
  <si>
    <r>
      <rPr>
        <rFont val="Calibri"/>
        <b/>
        <color rgb="FF000000"/>
        <sz val="11.0"/>
        <u/>
      </rPr>
      <t xml:space="preserve">Laporan Monev Gratifikasi </t>
    </r>
    <r>
      <rPr>
        <rFont val="Calibri"/>
        <color rgb="FF000000"/>
        <sz val="11.0"/>
        <u/>
      </rPr>
      <t xml:space="preserve">:
</t>
    </r>
    <r>
      <rPr>
        <rFont val="Calibri"/>
        <color rgb="FF1155CC"/>
        <sz val="11.0"/>
        <u/>
      </rPr>
      <t>https://s.id/laporanmonevgratifikasi</t>
    </r>
    <r>
      <rPr>
        <rFont val="Calibri"/>
        <color rgb="FF000000"/>
        <sz val="11.0"/>
        <u/>
      </rPr>
      <t xml:space="preserve"> </t>
    </r>
  </si>
  <si>
    <t xml:space="preserve">Dokumen Pendukung :                                                         I.7.ii.a. SK Rencana Tindak Pengendalian (RTP) SPIP </t>
  </si>
  <si>
    <r>
      <rPr>
        <rFont val="Calibri"/>
        <color rgb="FF1155CC"/>
        <sz val="11.0"/>
        <u/>
      </rPr>
      <t>https://bit.ly/SK_RTP_2021</t>
    </r>
    <r>
      <rPr>
        <rFont val="Calibri"/>
        <color rgb="FF000000"/>
        <sz val="11.0"/>
      </rPr>
      <t xml:space="preserve">                                                    </t>
    </r>
    <r>
      <rPr>
        <rFont val="Calibri"/>
        <color rgb="FF1155CC"/>
        <sz val="11.0"/>
        <u/>
      </rPr>
      <t>https://bit.ly/SK_RTP_2022</t>
    </r>
    <r>
      <rPr>
        <rFont val="Calibri"/>
        <color rgb="FF000000"/>
        <sz val="11.0"/>
      </rPr>
      <t xml:space="preserve"> </t>
    </r>
  </si>
  <si>
    <t>Dokumen Pendukung :                                                         I.7.ii.b.Register Resiko dan RTP 2022</t>
  </si>
  <si>
    <r>
      <rPr>
        <rFont val="Calibri"/>
        <b/>
        <color rgb="FF000000"/>
        <sz val="11.0"/>
      </rPr>
      <t>I.7.ii.b.Register Risiko dan RTP 2022</t>
    </r>
    <r>
      <rPr>
        <rFont val="Calibri"/>
        <color rgb="FF000000"/>
        <sz val="11.0"/>
      </rPr>
      <t xml:space="preserve">       </t>
    </r>
    <r>
      <rPr>
        <rFont val="Calibri"/>
        <color rgb="FF1155CC"/>
        <sz val="11.0"/>
        <u/>
      </rPr>
      <t>https://s.id/RegisterRisikoDPOP</t>
    </r>
    <r>
      <rPr>
        <rFont val="Calibri"/>
        <color rgb="FF000000"/>
        <sz val="11.0"/>
      </rPr>
      <t xml:space="preserve">  </t>
    </r>
  </si>
  <si>
    <t>Dokumen Pendukung :                                                         I.7.ii.c.Register Resiko dan RTP 2022</t>
  </si>
  <si>
    <r>
      <rPr>
        <rFont val="Calibri"/>
        <b/>
        <color rgb="FF000000"/>
        <sz val="11.0"/>
      </rPr>
      <t>I.7.ii.b.Register Risiko dan RTP 2022</t>
    </r>
    <r>
      <rPr>
        <rFont val="Calibri"/>
        <color rgb="FF000000"/>
        <sz val="11.0"/>
      </rPr>
      <t xml:space="preserve">       </t>
    </r>
    <r>
      <rPr>
        <rFont val="Calibri"/>
        <color rgb="FF1155CC"/>
        <sz val="11.0"/>
        <u/>
      </rPr>
      <t>https://s.id/RegisterRisikoDPOP</t>
    </r>
    <r>
      <rPr>
        <rFont val="Calibri"/>
        <color rgb="FF000000"/>
        <sz val="11.0"/>
      </rPr>
      <t xml:space="preserve">  </t>
    </r>
  </si>
  <si>
    <t xml:space="preserve">SPI telah diinformasikan dan dikomunikasikan 
</t>
  </si>
  <si>
    <t>Dokumen Pendukung :                                                         I.7.ii.d.1.Dokumen Kegiatan SPI 2021                                  I.7.ii.d.2.Sertifikat Bimtek SPI</t>
  </si>
  <si>
    <r>
      <rPr>
        <rFont val="Calibri"/>
        <b/>
        <color rgb="FF000000"/>
        <sz val="11.0"/>
      </rPr>
      <t>I.7.ii.d..Dokumen Kegiatan SPI 2021</t>
    </r>
    <r>
      <rPr>
        <rFont val="Calibri"/>
        <color rgb="FF000000"/>
        <sz val="11.0"/>
      </rPr>
      <t xml:space="preserve">       </t>
    </r>
    <r>
      <rPr>
        <rFont val="Calibri"/>
        <color rgb="FF000000"/>
        <sz val="11.0"/>
      </rPr>
      <t xml:space="preserve">
</t>
    </r>
    <r>
      <rPr>
        <rFont val="Calibri"/>
        <color rgb="FF1155CC"/>
        <sz val="11.0"/>
        <u/>
      </rPr>
      <t>https://s.id/SPI_Dok_DPOP</t>
    </r>
    <r>
      <rPr>
        <rFont val="Calibri"/>
        <color rgb="FF000000"/>
        <sz val="11.0"/>
      </rPr>
      <t xml:space="preserve">                                            </t>
    </r>
    <r>
      <rPr>
        <rFont val="Calibri"/>
        <b/>
        <color rgb="FF000000"/>
        <sz val="11.0"/>
      </rPr>
      <t xml:space="preserve"> 
I.7.ii.d.2.Sertifikat Bimtek SPI </t>
    </r>
    <r>
      <rPr>
        <rFont val="Calibri"/>
        <b/>
        <color rgb="FF000000"/>
        <sz val="11.0"/>
      </rPr>
      <t xml:space="preserve"> </t>
    </r>
    <r>
      <rPr>
        <rFont val="Calibri"/>
        <color rgb="FF000000"/>
        <sz val="11.0"/>
      </rPr>
      <t xml:space="preserve">  
</t>
    </r>
    <r>
      <rPr>
        <rFont val="Calibri"/>
        <color rgb="FF1155CC"/>
        <sz val="11.0"/>
        <u/>
      </rPr>
      <t>https://s.id/CertificateSPI</t>
    </r>
    <r>
      <rPr>
        <rFont val="Calibri"/>
        <color rgb="FF000000"/>
        <sz val="11.0"/>
      </rPr>
      <t xml:space="preserve"> </t>
    </r>
  </si>
  <si>
    <t>Dokumen Pendukung :                                          I.7.ii.e.Laporan Monitoring SPIP</t>
  </si>
  <si>
    <r>
      <rPr>
        <rFont val="Calibri"/>
        <color theme="1"/>
        <sz val="11.0"/>
      </rPr>
      <t xml:space="preserve">Laporan monitoring dan evaluasi SPIP (untuk 11 OPD yang dilakukan pembinaan SPIP dari BPKP) </t>
    </r>
    <r>
      <rPr>
        <rFont val="Calibri"/>
        <color rgb="FF1155CC"/>
        <sz val="11.0"/>
        <u/>
      </rPr>
      <t>https://s.id/LamonSPIP</t>
    </r>
    <r>
      <rPr>
        <rFont val="Calibri"/>
        <color theme="1"/>
        <sz val="11.0"/>
      </rPr>
      <t xml:space="preserve"> </t>
    </r>
  </si>
  <si>
    <t>Dokumen Pendukung :                                          I.7.ii.f.Laporan Monitoring SPIP</t>
  </si>
  <si>
    <r>
      <rPr>
        <rFont val="Calibri"/>
        <color theme="1"/>
        <sz val="11.0"/>
      </rPr>
      <t xml:space="preserve">Laporan monitoring dan evaluasi SPIP (untuk 11 OPD yang dilakukan pembinaan SPIP dari BPKP) </t>
    </r>
    <r>
      <rPr>
        <rFont val="Calibri"/>
        <color rgb="FF1155CC"/>
        <sz val="11.0"/>
        <u/>
      </rPr>
      <t>https://s.id/DPOP_SPIP</t>
    </r>
    <r>
      <rPr>
        <rFont val="Calibri"/>
        <color theme="1"/>
        <sz val="11.0"/>
      </rPr>
      <t xml:space="preserve"> </t>
    </r>
  </si>
  <si>
    <t>Dokumen Pendukung :                                                                    I.7.iii.a.Rekapitulasi penanganan pengaduan masyarakat dari aplikasi SP4N Lapor</t>
  </si>
  <si>
    <r>
      <rPr>
        <rFont val="Calibri"/>
        <color rgb="FF000000"/>
        <sz val="11.0"/>
        <u/>
      </rPr>
      <t xml:space="preserve">I.7.iii.a.Rekap Pengaduan Masyrakat                 </t>
    </r>
    <r>
      <rPr>
        <rFont val="Calibri"/>
        <color rgb="FF1155CC"/>
        <sz val="11.0"/>
        <u/>
      </rPr>
      <t>https://s.id/RekapPengaduanDPOP</t>
    </r>
    <r>
      <rPr>
        <rFont val="Calibri"/>
        <color rgb="FF000000"/>
        <sz val="11.0"/>
        <u/>
      </rPr>
      <t xml:space="preserve">   </t>
    </r>
  </si>
  <si>
    <t xml:space="preserve">Dokumen Pendukung :                                                                    I.7.iii.b. Laporan Hasil Monev Pengaduan Masyarakat </t>
  </si>
  <si>
    <r>
      <rPr>
        <rFont val="Calibri"/>
        <color theme="1"/>
        <sz val="11.0"/>
      </rPr>
      <t xml:space="preserve">I.7.iii.b.Laporan Hasil Monev Pengaduan Masyarakat                </t>
    </r>
    <r>
      <rPr>
        <rFont val="Calibri"/>
        <color rgb="FF1155CC"/>
        <sz val="11.0"/>
        <u/>
      </rPr>
      <t>https://s.id/RekapPengaduanDPOP</t>
    </r>
    <r>
      <rPr>
        <rFont val="Calibri"/>
        <color theme="1"/>
        <sz val="11.0"/>
      </rPr>
      <t xml:space="preserve">   </t>
    </r>
  </si>
  <si>
    <t>Dokumen Pendukung :                                                                    I.7.iii.c. Rekapitulasi penanganan pengaduan masyarakat dari aplikasi SP4N Lapor</t>
  </si>
  <si>
    <r>
      <rPr>
        <rFont val="Calibri"/>
        <color theme="1"/>
        <sz val="11.0"/>
      </rPr>
      <t xml:space="preserve">Rekapitulasi penanganan pengaduan masyarakat dari aplikasi SP4N Lapor </t>
    </r>
    <r>
      <rPr>
        <rFont val="Calibri"/>
        <color rgb="FF1155CC"/>
        <sz val="11.0"/>
        <u/>
      </rPr>
      <t>https://s.id/RekapPengaduanDPOP</t>
    </r>
    <r>
      <rPr>
        <rFont val="Calibri"/>
        <color theme="1"/>
        <sz val="11.0"/>
      </rPr>
      <t xml:space="preserve"> </t>
    </r>
  </si>
  <si>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</si>
  <si>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</si>
  <si>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 xml:space="preserve">Dokumen Pendukung :                                                                                                                                                                                    I.7.iv.a.1. SK WBS                                                                                                                                                      I.7.iv..a.2. Brosur ALur WBS                             I.7.iv.a.3.sosilalisasi Harkodia </t>
  </si>
  <si>
    <r>
      <rPr>
        <rFont val="Calibri"/>
        <b/>
        <color theme="1"/>
        <sz val="11.0"/>
      </rPr>
      <t xml:space="preserve">I.7.iv.a.1. SK WBS </t>
    </r>
    <r>
      <rPr>
        <rFont val="Calibri"/>
        <color theme="1"/>
        <sz val="11.0"/>
      </rPr>
      <t xml:space="preserve"> </t>
    </r>
    <r>
      <rPr>
        <rFont val="Calibri"/>
        <color rgb="FF000000"/>
        <sz val="11.0"/>
      </rPr>
      <t xml:space="preserve">
</t>
    </r>
    <r>
      <rPr>
        <rFont val="Calibri"/>
        <color rgb="FF1155CC"/>
        <sz val="11.0"/>
        <u/>
      </rPr>
      <t>https://s.id/DPOP_WBS_SK</t>
    </r>
    <r>
      <rPr>
        <rFont val="Calibri"/>
        <color theme="1"/>
        <sz val="11.0"/>
      </rPr>
      <t xml:space="preserve">                                                                 
</t>
    </r>
    <r>
      <rPr>
        <rFont val="Calibri"/>
        <b/>
        <color theme="1"/>
        <sz val="11.0"/>
      </rPr>
      <t>I.7.iv..a.2. Brosur ALur WBS</t>
    </r>
    <r>
      <rPr>
        <rFont val="Calibri"/>
        <color rgb="FF000000"/>
        <sz val="11.0"/>
      </rPr>
      <t xml:space="preserve">   
</t>
    </r>
    <r>
      <rPr>
        <rFont val="Calibri"/>
        <color rgb="FF1155CC"/>
        <sz val="11.0"/>
        <u/>
      </rPr>
      <t>https://s.id/DPOP_WBS_BrosurAlur</t>
    </r>
    <r>
      <rPr>
        <rFont val="Calibri"/>
        <color theme="1"/>
        <sz val="11.0"/>
      </rPr>
      <t xml:space="preserve">                                                 
</t>
    </r>
    <r>
      <rPr>
        <rFont val="Calibri"/>
        <b/>
        <color theme="1"/>
        <sz val="11.0"/>
      </rPr>
      <t xml:space="preserve">I.7.iv.a.3.sosilalisasi Harkodia </t>
    </r>
    <r>
      <rPr>
        <rFont val="Calibri"/>
        <color theme="1"/>
        <sz val="11.0"/>
      </rPr>
      <t xml:space="preserve">                           </t>
    </r>
    <r>
      <rPr>
        <rFont val="Calibri"/>
        <color rgb="FF000000"/>
        <sz val="11.0"/>
      </rPr>
      <t xml:space="preserve">      
</t>
    </r>
    <r>
      <rPr>
        <rFont val="Calibri"/>
        <color rgb="FF1155CC"/>
        <sz val="11.0"/>
        <u/>
      </rPr>
      <t>https://s.id/Hakordia_Sosialisasi_2022</t>
    </r>
    <r>
      <rPr>
        <rFont val="Calibri"/>
        <color theme="1"/>
        <sz val="11.0"/>
      </rPr>
      <t xml:space="preserve"> </t>
    </r>
  </si>
  <si>
    <t xml:space="preserve">Dokumen Pendukung :                                                                                I.7.v.a.1. Pedoman Benturan Kepentingan  I.7.v.a.2. Sosialisasi Benturan Kepentingan,sosialisasi Harkodia </t>
  </si>
  <si>
    <r>
      <rPr>
        <rFont val="Calibri"/>
        <b/>
        <color theme="1"/>
        <sz val="11.0"/>
      </rPr>
      <t>SK Walikota ttg Pedoman Umum Penanganan Benturan kepentingan</t>
    </r>
    <r>
      <rPr>
        <rFont val="Calibri"/>
        <color theme="1"/>
        <sz val="11.0"/>
      </rPr>
      <t xml:space="preserve"> </t>
    </r>
    <r>
      <rPr>
        <rFont val="Calibri"/>
        <color rgb="FF1155CC"/>
        <sz val="11.0"/>
        <u/>
      </rPr>
      <t>https://s.id/DPOP_Benturan_Kepentingan</t>
    </r>
    <r>
      <rPr>
        <rFont val="Calibri"/>
        <color theme="1"/>
        <sz val="11.0"/>
      </rPr>
      <t xml:space="preserve"> 
</t>
    </r>
    <r>
      <rPr>
        <rFont val="Calibri"/>
        <b/>
        <color theme="1"/>
        <sz val="11.0"/>
      </rPr>
      <t>Sosilalisasi Harkodi</t>
    </r>
    <r>
      <rPr>
        <rFont val="Calibri"/>
        <b/>
        <color rgb="FF000000"/>
        <sz val="11.0"/>
      </rPr>
      <t>a</t>
    </r>
    <r>
      <rPr>
        <rFont val="Calibri"/>
        <color rgb="FF000000"/>
        <sz val="11.0"/>
      </rPr>
      <t xml:space="preserve"> 
</t>
    </r>
    <r>
      <rPr>
        <rFont val="Calibri"/>
        <color rgb="FF1155CC"/>
        <sz val="11.0"/>
        <u/>
      </rPr>
      <t>https://s.id/Hakordia_Sosialisasi_2022</t>
    </r>
    <r>
      <rPr>
        <rFont val="Calibri"/>
        <color theme="1"/>
        <sz val="11.0"/>
      </rPr>
      <t xml:space="preserve">   </t>
    </r>
  </si>
  <si>
    <t>Dokumen Pendukung :                                                                                            I.7.v.b. Implementasi Benturan Kepentingan</t>
  </si>
  <si>
    <r>
      <rPr>
        <rFont val="Calibri"/>
        <b/>
        <color rgb="FF000000"/>
        <sz val="11.0"/>
        <u/>
      </rPr>
      <t xml:space="preserve">Laporan Benturan Kepentingan 2021
</t>
    </r>
    <r>
      <rPr>
        <rFont val="Calibri"/>
        <color rgb="FF1155CC"/>
        <sz val="11.0"/>
        <u/>
      </rPr>
      <t>https://s.id/lapBenturanKepentingan</t>
    </r>
    <r>
      <rPr>
        <rFont val="Calibri"/>
        <color rgb="FF000000"/>
        <sz val="11.0"/>
        <u/>
      </rPr>
      <t xml:space="preserve">                                                                                                                                                            Di lingkungan kerja DPOP telah diimplementasikan tentang penanganan benturan  kepentingan                                                              Penanganan  benturan  kepentingan  pada  dasarnya  dilakukan  melalui perbaikan nilai, sistem, pribadi, dan budaya, diantaranya:
1.   Mengutamakan kepentingan publik
2.   Menciptakan keterbukaan penanganan dan pengawasan benturan kepentingan
3.   Mendorong tanggung jawab pribadi dan sikap keteladanan
4.   Menciptakan dan membina budaya organisasi yang tidak toleran terhadap benturan kepentingan</t>
    </r>
  </si>
  <si>
    <t>Dokumen Pendukung :                                                                                                               I.7.v.c. Laporan Monev Benturan Kepentingan</t>
  </si>
  <si>
    <r>
      <rPr>
        <rFont val="Calibri"/>
        <b/>
        <color rgb="FF000000"/>
        <sz val="11.0"/>
        <u/>
      </rPr>
      <t xml:space="preserve">Laporan Benturan Kepentingan 2021
</t>
    </r>
    <r>
      <rPr>
        <rFont val="Calibri"/>
        <color rgb="FF1155CC"/>
        <sz val="11.0"/>
        <u/>
      </rPr>
      <t>https://s.id/lapBenturanKepentingan</t>
    </r>
    <r>
      <rPr>
        <rFont val="Calibri"/>
        <color rgb="FF000000"/>
        <sz val="11.0"/>
        <u/>
      </rPr>
      <t xml:space="preserve"> </t>
    </r>
  </si>
  <si>
    <t>Dokumen Pendukung :                                                                                       I.7.v.d. Laporan Monev dan Tindak Lanjut Benturan Kepentingan</t>
  </si>
  <si>
    <r>
      <rPr>
        <rFont val="Calibri"/>
        <b/>
        <color rgb="FF000000"/>
        <sz val="11.0"/>
        <u/>
      </rPr>
      <t>I.7.v.d. Laporan Monev dan Tindak Lanjut Benturan Kepentingan</t>
    </r>
    <r>
      <rPr>
        <rFont val="Calibri"/>
        <color rgb="FF000000"/>
        <sz val="11.0"/>
        <u/>
      </rPr>
      <t xml:space="preserve">
</t>
    </r>
    <r>
      <rPr>
        <rFont val="Calibri"/>
        <color rgb="FF1155CC"/>
        <sz val="11.0"/>
        <u/>
      </rPr>
      <t>https://s.id/lapBenturanKepentingan</t>
    </r>
    <r>
      <rPr>
        <rFont val="Calibri"/>
        <color rgb="FF000000"/>
        <sz val="11.0"/>
        <u/>
      </rPr>
      <t xml:space="preserve">  </t>
    </r>
  </si>
  <si>
    <t>Dokumen Pendukung :                                           I.7.vi.a. Pakta Integritas</t>
  </si>
  <si>
    <r>
      <rPr>
        <rFont val="Calibri"/>
        <b/>
        <color theme="1"/>
        <sz val="11.0"/>
      </rPr>
      <t>I.7.vi.a. Pakta Integritas</t>
    </r>
    <r>
      <rPr>
        <rFont val="Calibri"/>
        <color theme="1"/>
        <sz val="11.0"/>
      </rPr>
      <t xml:space="preserve">     
</t>
    </r>
    <r>
      <rPr>
        <rFont val="Calibri"/>
        <color rgb="FF1155CC"/>
        <sz val="11.0"/>
        <u/>
      </rPr>
      <t>https://s.id/2022_DPOP_PaktaIntegritas</t>
    </r>
    <r>
      <rPr>
        <rFont val="Calibri"/>
        <color theme="1"/>
        <sz val="11.0"/>
      </rPr>
      <t xml:space="preserve">  </t>
    </r>
  </si>
  <si>
    <t>DPOP belum dicanangkan untk menjadi DOP Zona Integritas</t>
  </si>
  <si>
    <t>Dokumen Pendukung :                                            Pakta Integritas</t>
  </si>
  <si>
    <r>
      <rPr>
        <rFont val="Calibri"/>
        <b/>
        <color rgb="FF000000"/>
        <sz val="11.0"/>
      </rPr>
      <t xml:space="preserve">Pakta Integritas OPD  </t>
    </r>
    <r>
      <rPr>
        <rFont val="Calibri"/>
        <color rgb="FF000000"/>
        <sz val="11.0"/>
      </rPr>
      <t xml:space="preserve">                 </t>
    </r>
    <r>
      <rPr>
        <rFont val="Calibri"/>
        <color rgb="FF1155CC"/>
        <sz val="11.0"/>
        <u/>
      </rPr>
      <t>https://s.id/2022_DPOP_PaktaIntegritas</t>
    </r>
    <r>
      <rPr>
        <rFont val="Calibri"/>
        <color rgb="FF000000"/>
        <sz val="11.0"/>
      </rPr>
      <t xml:space="preserve"> 
</t>
    </r>
  </si>
  <si>
    <r>
      <rPr>
        <rFont val="Calibri"/>
        <b/>
        <color rgb="FF000000"/>
        <sz val="11.0"/>
      </rPr>
      <t>Pakta Integritas OPD</t>
    </r>
    <r>
      <rPr>
        <rFont val="Calibri"/>
        <color rgb="FF000000"/>
        <sz val="11.0"/>
      </rPr>
      <t xml:space="preserve">                   </t>
    </r>
    <r>
      <rPr>
        <rFont val="Calibri"/>
        <color rgb="FF1155CC"/>
        <sz val="11.0"/>
        <u/>
      </rPr>
      <t>https://s.id/2022_DPOP_PaktaIntegritas</t>
    </r>
    <r>
      <rPr>
        <rFont val="Calibri"/>
        <color rgb="FF000000"/>
        <sz val="11.0"/>
      </rPr>
      <t xml:space="preserve"> 
</t>
    </r>
  </si>
  <si>
    <t xml:space="preserve">Telah disusun Standar Pelayanan </t>
  </si>
  <si>
    <t>Dokumen Pendukung :                                               8.i.a.1.SK Standar Pelayanan DPOP                                         8.i.a.2.SK Penghargaan Pelayanan dan Kompensasi UPTD PMSS</t>
  </si>
  <si>
    <r>
      <rPr>
        <rFont val="Calibri"/>
        <b/>
        <color rgb="FF000000"/>
        <sz val="11.0"/>
        <u/>
      </rPr>
      <t xml:space="preserve">8.i.a.SK Standar Pelayanan DPOP
</t>
    </r>
    <r>
      <rPr>
        <rFont val="Calibri"/>
        <color rgb="FF1155CC"/>
        <sz val="11.0"/>
        <u/>
      </rPr>
      <t>https://s.id/SK_Standar_Pelayanan_DPOP_2022</t>
    </r>
    <r>
      <rPr>
        <rFont val="Calibri"/>
        <color rgb="FF000000"/>
        <sz val="11.0"/>
        <u/>
      </rPr>
      <t xml:space="preserve">  </t>
    </r>
  </si>
  <si>
    <t>Dokumen Pendukung :                                                     I.8.i.b.1.SK Tentang Kebijakan standar pelayanan DPOP                               I.8.i.b.2.Screenshoot Standar pelayanan minimal di website</t>
  </si>
  <si>
    <r>
      <rPr>
        <rFont val="Calibri"/>
        <b/>
        <color theme="1"/>
        <sz val="11.0"/>
      </rPr>
      <t xml:space="preserve">I.8.i.b.1.SK Tentang Kebijakan standar pelayanan DPOP    </t>
    </r>
    <r>
      <rPr>
        <rFont val="Calibri"/>
        <color rgb="FF000000"/>
        <sz val="11.0"/>
      </rPr>
      <t xml:space="preserve">
</t>
    </r>
    <r>
      <rPr>
        <rFont val="Calibri"/>
        <color rgb="FF1155CC"/>
        <sz val="11.0"/>
        <u/>
      </rPr>
      <t>https://s.id/standar_pelayanan_DPOP</t>
    </r>
    <r>
      <rPr>
        <rFont val="Calibri"/>
        <color theme="1"/>
        <sz val="11.0"/>
      </rPr>
      <t xml:space="preserve">                                                                                                                
I.8.i.b.2.Screenshoot Standar pelayanan minimal di website</t>
    </r>
    <r>
      <rPr>
        <rFont val="Calibri"/>
        <color rgb="FF000000"/>
        <sz val="11.0"/>
      </rPr>
      <t xml:space="preserve">
</t>
    </r>
    <r>
      <rPr>
        <rFont val="Calibri"/>
        <color rgb="FF1155CC"/>
        <sz val="11.0"/>
        <u/>
      </rPr>
      <t>https://s.id/standar_pelayanan_website_dpop</t>
    </r>
    <r>
      <rPr>
        <rFont val="Calibri"/>
        <color theme="1"/>
        <sz val="11.0"/>
      </rPr>
      <t xml:space="preserve"> </t>
    </r>
  </si>
  <si>
    <t xml:space="preserve">Telah Dilakukan reviu dan perbaikan atas standar pelayanan </t>
  </si>
  <si>
    <t xml:space="preserve">Dokumen Pendukung :                                                                                               I.8.i.c.Hasil SKM di reviu,perbaikan standar pelayanan, </t>
  </si>
  <si>
    <r>
      <rPr>
        <rFont val="Calibri"/>
        <b/>
        <color rgb="FF000000"/>
        <sz val="11.0"/>
        <u/>
      </rPr>
      <t xml:space="preserve">I.8.i.c.Hasil SKM Pantai Manggar 2021 </t>
    </r>
    <r>
      <rPr>
        <rFont val="Calibri"/>
        <color rgb="FF000000"/>
        <sz val="11.0"/>
        <u/>
      </rPr>
      <t xml:space="preserve">  
</t>
    </r>
    <r>
      <rPr>
        <rFont val="Calibri"/>
        <color rgb="FF1155CC"/>
        <sz val="11.0"/>
        <u/>
      </rPr>
      <t>https://s.id/SKM_PMSS</t>
    </r>
    <r>
      <rPr>
        <rFont val="Calibri"/>
        <color rgb="FF000000"/>
        <sz val="11.0"/>
        <u/>
      </rPr>
      <t xml:space="preserve"> </t>
    </r>
  </si>
  <si>
    <t>Bimtek pelayanan prima dilaksanakan oleh petugas tahun 2015, karena OPD tidak diperbolahkan untuk menganggarkan dana Bimtek, hanya mengusulkan melalui BPKSDM</t>
  </si>
  <si>
    <t xml:space="preserve">Dokumen Pendukung :                                       I.8.ii.a.Sertifikat pelatihan pelayanan prima </t>
  </si>
  <si>
    <r>
      <rPr>
        <rFont val="Calibri"/>
        <b/>
        <color theme="1"/>
        <sz val="11.0"/>
      </rPr>
      <t>Sertifikat Pelatihan Pelayanan Prima</t>
    </r>
    <r>
      <rPr>
        <rFont val="Calibri"/>
        <color theme="1"/>
        <sz val="11.0"/>
      </rPr>
      <t xml:space="preserve"> 
</t>
    </r>
    <r>
      <rPr>
        <rFont val="Calibri"/>
        <color rgb="FF1155CC"/>
        <sz val="11.0"/>
        <u/>
      </rPr>
      <t>https://s.id/sertifikat_pelayanan_prima</t>
    </r>
    <r>
      <rPr>
        <rFont val="Calibri"/>
        <color theme="1"/>
        <sz val="11.0"/>
      </rPr>
      <t xml:space="preserve"> </t>
    </r>
  </si>
  <si>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</si>
  <si>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Dokumen Pendukung :                                      I.8.ii.b.Screenshot Website DPOP</t>
  </si>
  <si>
    <t>https://bit.ly/I_8_ii_b_ScreenShot_Website</t>
  </si>
  <si>
    <t>Dokumen Pendukung :                                               I.8.ii.c.1.SK Kepala DPOP tentang Reward dan Punishment                                             I.8.ii.c.2.SK Kepala DPOP tentang Penghargaan layanan dan kompensasi</t>
  </si>
  <si>
    <r>
      <rPr>
        <rFont val="Calibri"/>
        <b/>
        <color theme="1"/>
        <sz val="11.0"/>
      </rPr>
      <t xml:space="preserve">I.8.ii.c.1.SK Kepala DPOP tentang Reward dan Punishment </t>
    </r>
    <r>
      <rPr>
        <rFont val="Calibri"/>
        <color theme="1"/>
        <sz val="11.0"/>
      </rPr>
      <t xml:space="preserve">  </t>
    </r>
    <r>
      <rPr>
        <rFont val="Calibri"/>
        <color rgb="FF1155CC"/>
        <sz val="11.0"/>
        <u/>
      </rPr>
      <t>https://bit.ly/I_8_ii_c_SK_Reward_Punishment</t>
    </r>
    <r>
      <rPr>
        <rFont val="Calibri"/>
        <color theme="1"/>
        <sz val="11.0"/>
      </rPr>
      <t xml:space="preserve">                                                       </t>
    </r>
    <r>
      <rPr>
        <rFont val="Calibri"/>
        <b/>
        <color theme="1"/>
        <sz val="11.0"/>
      </rPr>
      <t xml:space="preserve">I.8.ii.c.2.SK Kepala DPOP tentang Penghargaan layanan dan kompensasi                                </t>
    </r>
    <r>
      <rPr>
        <rFont val="Calibri"/>
        <color rgb="FF1155CC"/>
        <sz val="11.0"/>
        <u/>
      </rPr>
      <t>https://drive.google.com/file/d/1hP3pgZw_bVYoSAxqR9IdDBhYI4963vFC/view?usp=sharing</t>
    </r>
    <r>
      <rPr>
        <rFont val="Calibri"/>
        <color theme="1"/>
        <sz val="11.0"/>
      </rPr>
      <t xml:space="preserve"> </t>
    </r>
  </si>
  <si>
    <t xml:space="preserve"> Terdapat sistem pemberian kompensasi bila layanan tidak sesuai standar bagi penerima layanan di seluruh jenis layanan</t>
  </si>
  <si>
    <t xml:space="preserve">Dokumen Pendukung :                                               I.8.ii.d.1.SK Kepala DPOP tentang  Penghargaan Pelayanan dan kompensasi di website                                        I.8.ii.d.2.Brosur Kompensasi layanan                                             I.8.ii.d.3. SK Kepala DPOP tentang Penghargaaan Pelayanan dan kompensasi </t>
  </si>
  <si>
    <r>
      <rPr>
        <rFont val="Calibri"/>
        <b/>
        <color theme="1"/>
        <sz val="11.0"/>
      </rPr>
      <t xml:space="preserve">I.8.ii.d.1.SK Kepala DPOP tentang Penghargaan Pelayanan dan kompensasi  di website    :  </t>
    </r>
    <r>
      <rPr>
        <rFont val="Calibri"/>
        <b/>
        <color rgb="FF1155CC"/>
        <sz val="11.0"/>
        <u/>
      </rPr>
      <t>http://disporapar.balikpapan.go.id/web/content/pdf/103/penetapan-kompensasi</t>
    </r>
    <r>
      <rPr>
        <rFont val="Calibri"/>
        <b/>
        <color theme="1"/>
        <sz val="11.0"/>
      </rPr>
      <t xml:space="preserve">                                                                     I.8.ii.d.2.Brosur Kompensasi layanan                                                            </t>
    </r>
    <r>
      <rPr>
        <rFont val="Calibri"/>
        <b/>
        <color rgb="FF1155CC"/>
        <sz val="11.0"/>
        <u/>
      </rPr>
      <t>https://drive.google.com/file/d/1c4Uam6GWqLJIvkAxnj66PRnurj80NPkE/view?usp=sharing</t>
    </r>
    <r>
      <rPr>
        <rFont val="Calibri"/>
        <b/>
        <color theme="1"/>
        <sz val="11.0"/>
      </rPr>
      <t xml:space="preserve">                                              I.8.ii.d.3. SK Kepala DPOP tentang Penghargaaan Pelayanan dan kompensasi                                                    </t>
    </r>
    <r>
      <rPr>
        <rFont val="Calibri"/>
        <b/>
        <color rgb="FF1155CC"/>
        <sz val="11.0"/>
        <u/>
      </rPr>
      <t>https://drive.google.com/file/d/1HwXMIlidqhzPcrkGejyEDhPMpsQKbbU7/view?usp=sharing</t>
    </r>
    <r>
      <rPr>
        <rFont val="Calibri"/>
        <b/>
        <color theme="1"/>
        <sz val="11.0"/>
      </rPr>
      <t xml:space="preserve"> </t>
    </r>
  </si>
  <si>
    <t>Pelayanan Retribusi Pantai Manggar telah dilakukan secara terpadu dan sapras layanan memenuhi standar sapras</t>
  </si>
  <si>
    <t>Dokumen Pendukung :                                                                                                                                                                                                                                           I.8.ii.e.screenshoot aplikasi layanan</t>
  </si>
  <si>
    <t>Inovasi pelayanan pembayaran non tunai bekerjasama dengan Bank kaltimtara dan pemangkasan alur penyetoran retribusi dengan menerbitkan Perwali Nomor 5 Tahun 2021, serta inovasi pembuatan portal masuk pantai manggar tahun 2020</t>
  </si>
  <si>
    <t>Dokumen Pendukung :                                                    I.8.ii.f.1.Perwali No.5 Tahun 2021                            I.8.ii.f.2.PKS dengan Bank Kaltimtara                                            I.8.ii.f..Inovasi Portal Masuk Pantai Manggar</t>
  </si>
  <si>
    <r>
      <rPr>
        <rFont val="Calibri"/>
        <color rgb="FF1155CC"/>
        <sz val="11.0"/>
        <u/>
      </rPr>
      <t>https://bit.ly/I_8_ii_f_1_PERWALI_NOMOR5TAHUN2021-PerubahanPenyetoranRetribusi</t>
    </r>
    <r>
      <rPr>
        <rFont val="Calibri"/>
        <color theme="1"/>
        <sz val="11.0"/>
      </rPr>
      <t xml:space="preserve">                         </t>
    </r>
    <r>
      <rPr>
        <rFont val="Calibri"/>
        <color rgb="FF1155CC"/>
        <sz val="11.0"/>
        <u/>
      </rPr>
      <t>https://bit.ly/I_8_ii_f_2_PKS_BANK_KALTIMTARA</t>
    </r>
    <r>
      <rPr>
        <rFont val="Calibri"/>
        <color theme="1"/>
        <sz val="11.0"/>
      </rPr>
      <t xml:space="preserve">                                                        I.8.ii.f..Inovasi Portal Masuk Pantai Manggar                                    </t>
    </r>
    <r>
      <rPr>
        <rFont val="Calibri"/>
        <color rgb="FF1155CC"/>
        <sz val="11.0"/>
        <u/>
      </rPr>
      <t>https://drive.google.com/drive/folders/1rjwb0pLezmUfVHE6ji2J8wrLYjGXqpxq?usp=sharing</t>
    </r>
    <r>
      <rPr>
        <rFont val="Calibri"/>
        <color theme="1"/>
        <sz val="11.0"/>
      </rPr>
      <t xml:space="preserve"> </t>
    </r>
  </si>
  <si>
    <t>Dokumen Pendukung :                                              I.8.iii.a.Dokumentasi media pengaduan dan konsultasi pelayanan OPD, sarana offline (kotak saran) foto dokumentasi</t>
  </si>
  <si>
    <t>https://bit.ly/I_8_iii_a_Dokumentasi_SP4NLapor</t>
  </si>
  <si>
    <t>Terdapat unit pengelola khusus untuk konsultasi dan pengaduan, serta SK pengelola SP4N-LAPOR! DPOP</t>
  </si>
  <si>
    <r>
      <rPr>
        <rFont val="Calibri"/>
        <color theme="1"/>
        <sz val="11.0"/>
      </rPr>
      <t xml:space="preserve">Dokumen Pendukung :                                              </t>
    </r>
    <r>
      <rPr>
        <rFont val="Calibri"/>
        <color rgb="FF000000"/>
        <sz val="11.0"/>
      </rPr>
      <t>I.8.iii.b.SK</t>
    </r>
    <r>
      <rPr>
        <rFont val="Calibri"/>
        <color theme="1"/>
        <sz val="11.0"/>
      </rPr>
      <t xml:space="preserve"> Tim SP4N-LAPOR</t>
    </r>
  </si>
  <si>
    <t>https://bit.ly/I_8_iii_b_SK_SP4NLapor</t>
  </si>
  <si>
    <t>Dokumen Pendukung :                                              I.8.iii.c.Rekap laporan aduan masyarakat</t>
  </si>
  <si>
    <r>
      <rPr>
        <rFont val="Calibri"/>
        <b/>
        <color rgb="FF000000"/>
        <sz val="11.0"/>
      </rPr>
      <t xml:space="preserve">I.8.iii.c.Rekap laporan aduan masyarakat  
</t>
    </r>
    <r>
      <rPr>
        <rFont val="Calibri"/>
        <color rgb="FF1155CC"/>
        <sz val="11.0"/>
        <u/>
      </rPr>
      <t>https://s.id/rekap_aduan_msy_2022_dpop</t>
    </r>
    <r>
      <rPr>
        <rFont val="Calibri"/>
        <color rgb="FF000000"/>
        <sz val="11.0"/>
      </rPr>
      <t xml:space="preserve">   </t>
    </r>
  </si>
  <si>
    <t>Dokumen Pendukung :                                              I.8.iii.d.Rekap laporan aduan masyarakat</t>
  </si>
  <si>
    <r>
      <rPr>
        <rFont val="Calibri"/>
        <color rgb="FF000000"/>
        <sz val="11.0"/>
        <u/>
      </rPr>
      <t>I</t>
    </r>
    <r>
      <rPr>
        <rFont val="Calibri"/>
        <b/>
        <color rgb="FF000000"/>
        <sz val="11.0"/>
        <u/>
      </rPr>
      <t xml:space="preserve">.8.iii.d.Rekap laporan aduan masyarakat </t>
    </r>
    <r>
      <rPr>
        <rFont val="Calibri"/>
        <b/>
        <color rgb="FF000000"/>
        <sz val="11.0"/>
        <u/>
      </rPr>
      <t xml:space="preserve">
</t>
    </r>
    <r>
      <rPr>
        <rFont val="Calibri"/>
        <color rgb="FF1155CC"/>
        <sz val="11.0"/>
        <u/>
      </rPr>
      <t>https://s.id/rekap_aduan_msy_2022_dpo</t>
    </r>
    <r>
      <rPr>
        <rFont val="Calibri"/>
        <color rgb="FF1155CC"/>
        <sz val="11.0"/>
        <u/>
      </rPr>
      <t>p</t>
    </r>
    <r>
      <rPr>
        <rFont val="Calibri"/>
        <color rgb="FF000000"/>
        <sz val="11.0"/>
        <u/>
      </rPr>
      <t xml:space="preserve"> </t>
    </r>
  </si>
  <si>
    <t>Dokumen Pendukung :                                              I.8.iv.a.Laporan Hasil SKM 2021</t>
  </si>
  <si>
    <r>
      <rPr>
        <rFont val="Calibri"/>
        <b/>
        <color rgb="FF000000"/>
        <sz val="11.0"/>
        <u/>
      </rPr>
      <t xml:space="preserve">Hasil SKM 2021 di Pantai Manggar : </t>
    </r>
    <r>
      <rPr>
        <rFont val="Calibri"/>
        <color rgb="FF000000"/>
        <sz val="11.0"/>
        <u/>
      </rPr>
      <t xml:space="preserve">
https://s.id/DPOP_SKM_PMSS</t>
    </r>
    <r>
      <rPr>
        <rFont val="Calibri"/>
        <color rgb="FF000000"/>
        <sz val="11.0"/>
        <u/>
      </rPr>
      <t xml:space="preserve"> </t>
    </r>
  </si>
  <si>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</si>
  <si>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Dokumen Pendukung :                                              I.8.iv.b.Screenshot SKM di Medsos DPOP</t>
  </si>
  <si>
    <r>
      <rPr>
        <rFont val="Calibri"/>
        <b/>
        <color rgb="FF000000"/>
        <sz val="11.0"/>
      </rPr>
      <t>screen shoot Hasil SKM telah diunggah di medsos OPD</t>
    </r>
    <r>
      <rPr>
        <rFont val="Calibri"/>
        <color rgb="FF000000"/>
        <sz val="11.0"/>
      </rPr>
      <t xml:space="preserve"> </t>
    </r>
    <r>
      <rPr>
        <rFont val="Calibri"/>
        <color rgb="FF1155CC"/>
        <sz val="11.0"/>
        <u/>
      </rPr>
      <t>https://s.id/DPOP_SKM_PMSS_SS</t>
    </r>
    <r>
      <rPr>
        <rFont val="Calibri"/>
        <color rgb="FF000000"/>
        <sz val="11.0"/>
      </rPr>
      <t xml:space="preserve"> </t>
    </r>
  </si>
  <si>
    <t>Dokumen Pendukung :                                              I.8.iv.b.Laporan Tindak Lanjut SKM</t>
  </si>
  <si>
    <r>
      <rPr>
        <rFont val="Calibri"/>
        <b/>
        <color rgb="FF000000"/>
        <sz val="11.0"/>
      </rPr>
      <t>Hasil SKM 2021 di Pantai Manggar :</t>
    </r>
    <r>
      <rPr>
        <rFont val="Calibri"/>
        <color rgb="FF000000"/>
        <sz val="11.0"/>
      </rPr>
      <t xml:space="preserve"> </t>
    </r>
    <r>
      <rPr>
        <rFont val="Calibri"/>
        <color rgb="FF1155CC"/>
        <sz val="11.0"/>
        <u/>
      </rPr>
      <t>https://s.id/DPOP_SKM_PMSS</t>
    </r>
  </si>
  <si>
    <t>Terdapat pelayanan yang menggunakan teknologi informasi pada layanan pembayaran masuk pantai manggar yang bekerjasama dengan Bank kaltimtara  (QRIS) dan layanan informasi lain tentang kegiatan atau event yang diselenggarakan DPOP melalui Website,IG,FB dan DPOP Channel Yotube</t>
  </si>
  <si>
    <t>Dokumen Pendukung :                                              I.8.v.a.Screenshot Aplikasi Layanan Online</t>
  </si>
  <si>
    <t>https://bit.ly/I_8_v_a_ScreenshotAplikasiLayananOnline</t>
  </si>
  <si>
    <t>Dokumen Pendukung :                                              I.8.v.b.Screenshot Aplikasi Layanan Online</t>
  </si>
  <si>
    <t>Pokdarwis dan pramuka merupakan 2 pengembangan SDM di bidang pariwisata, awalnya semua kegiatan tersebut di ampu oleh seksi promosi, namun sekarang telah dibagi ke masing-masing seksi sesuai dengan tupoksi pada perwali 32 tahun 2016 tentang Tupoksi di Disporapar Kota Balikpapan. saat ini sudah ada 20 Pokdarwis yang awalnya tahun 2017 hanya terdapat 4 Pokdarwis yang terdata, kemudian Pramuka Saka Pariwisata di aktifkan dengan setiap tahunnya melakukan rekruitmen anggota baru untuk memberikan pendidikan pengenalan kepariwisataan kepada pramuka penegak golongan SMA untuk mengetahui dan memberikan kemampuan pengetahun tentang 3 krida dalam saka pariwisata yaitu Krida Penyulu, Pemandu dan krida kuliner.</t>
  </si>
  <si>
    <t>Dokumen Pendukung :                                                                                                          II.1.a.2.Daftar Pokdarwis di Kota Balikpapan,             II.1.a.3. SK Pengurus dewan Saka Pariwisata</t>
  </si>
  <si>
    <r>
      <rPr>
        <rFont val="Calibri"/>
        <color rgb="FF000000"/>
        <sz val="11.0"/>
        <u/>
      </rPr>
      <t>II.Komitmen Dalam Perubahan https://s.id/KomitmenDalamPerubahanDPOP</t>
    </r>
    <r>
      <rPr>
        <rFont val="Calibri"/>
        <color rgb="FF000000"/>
        <sz val="11.0"/>
        <u/>
      </rPr>
      <t xml:space="preserve"> </t>
    </r>
  </si>
  <si>
    <t>Pimpinan DPOP telah komitmen mendukung RB</t>
  </si>
  <si>
    <t>Dokumen Pendukung :                               II.1.ii.Dokumen Rencana KerjaRB DPOP 2022  Renstra 2021-2026 dan PK kepala OPD</t>
  </si>
  <si>
    <r>
      <rPr>
        <rFont val="Calibri"/>
        <color rgb="FF1155CC"/>
        <sz val="11.0"/>
        <u/>
      </rPr>
      <t>https://bit.ly/II_1_ii_DokumenRencanaKerjaRBDPOP2022</t>
    </r>
    <r>
      <rPr>
        <rFont val="Calibri"/>
        <color rgb="FF000000"/>
        <sz val="11.0"/>
        <u/>
      </rPr>
      <t xml:space="preserve">                               Renstra DPOP 2021-2026  </t>
    </r>
    <r>
      <rPr>
        <rFont val="Calibri"/>
        <color rgb="FF1155CC"/>
        <sz val="11.0"/>
        <u/>
      </rPr>
      <t>https://drive.google.com/file/d/1ofCMVjwEhSSZuSAPtenvSigX-Tn1_GmE/view?usp=sharing</t>
    </r>
    <r>
      <rPr>
        <rFont val="Calibri"/>
        <color rgb="FF000000"/>
        <sz val="11.0"/>
        <u/>
      </rPr>
      <t xml:space="preserve">                                                                                                         PK Kepala DPOP </t>
    </r>
    <r>
      <rPr>
        <rFont val="Calibri"/>
        <color rgb="FF1155CC"/>
        <sz val="11.0"/>
        <u/>
      </rPr>
      <t>https://drive.google.com/file/d/1_TDStY3Fhw7xWuzGIBeoPQuoJVqWx_N5/view?usp=sharing</t>
    </r>
    <r>
      <rPr>
        <rFont val="Calibri"/>
        <color rgb="FF000000"/>
        <sz val="11.0"/>
        <u/>
      </rPr>
      <t xml:space="preserve"> </t>
    </r>
  </si>
  <si>
    <t>Budaya kerja dan nilai-nilai organisasi telah dinternalisasi ke seluruh pegawai dilingkungan kerja DPOP</t>
  </si>
  <si>
    <r>
      <rPr>
        <rFont val="Calibri"/>
        <color theme="1"/>
        <sz val="11.0"/>
      </rPr>
      <t xml:space="preserve">Dokumen Pendukung :                               </t>
    </r>
    <r>
      <rPr>
        <rFont val="Calibri"/>
        <color rgb="FF000000"/>
        <sz val="11.0"/>
      </rPr>
      <t>II.1.iii.1.SE</t>
    </r>
    <r>
      <rPr>
        <rFont val="Calibri"/>
        <color theme="1"/>
        <sz val="11.0"/>
      </rPr>
      <t xml:space="preserve"> Kode Etik dan Kode Prilaku                   II.1.iiI.1.ScreenShot Banner/Pengumuman Budaya kerja, Core Value ASN Berakhlak</t>
    </r>
  </si>
  <si>
    <r>
      <rPr>
        <rFont val="Calibri"/>
        <b/>
        <color rgb="FF000000"/>
        <sz val="11.0"/>
      </rPr>
      <t xml:space="preserve">SE Kode Etik dan Kode Prilaku </t>
    </r>
    <r>
      <rPr>
        <rFont val="Calibri"/>
        <color rgb="FF000000"/>
        <sz val="11.0"/>
      </rPr>
      <t xml:space="preserve">: </t>
    </r>
    <r>
      <rPr>
        <rFont val="Calibri"/>
        <color rgb="FF000000"/>
        <sz val="11.0"/>
      </rPr>
      <t xml:space="preserve">
</t>
    </r>
    <r>
      <rPr>
        <rFont val="Calibri"/>
        <color rgb="FF1155CC"/>
        <sz val="11.0"/>
        <u/>
      </rPr>
      <t>https://s.id/SE_Etik_Perilaku</t>
    </r>
    <r>
      <rPr>
        <rFont val="Calibri"/>
        <color rgb="FF000000"/>
        <sz val="11.0"/>
      </rPr>
      <t xml:space="preserve">                                                                    </t>
    </r>
    <r>
      <rPr>
        <rFont val="Calibri"/>
        <b/>
        <color rgb="FF000000"/>
        <sz val="11.0"/>
      </rPr>
      <t xml:space="preserve">   
Foto Pengumuman kode etik DPOP</t>
    </r>
    <r>
      <rPr>
        <rFont val="Calibri"/>
        <color rgb="FF000000"/>
        <sz val="11.0"/>
      </rPr>
      <t xml:space="preserve"> : 
</t>
    </r>
    <r>
      <rPr>
        <rFont val="Calibri"/>
        <color rgb="FF1155CC"/>
        <sz val="11.0"/>
        <u/>
      </rPr>
      <t>https://s.id/brosur_Etik_Perilaku</t>
    </r>
    <r>
      <rPr>
        <rFont val="Calibri"/>
        <color rgb="FF000000"/>
        <sz val="11.0"/>
      </rPr>
      <t xml:space="preserve">                                                                                                       
</t>
    </r>
    <r>
      <rPr>
        <rFont val="Calibri"/>
        <b/>
        <color rgb="FF000000"/>
        <sz val="11.0"/>
      </rPr>
      <t>Core Value ASN Berakh</t>
    </r>
    <r>
      <rPr>
        <rFont val="Calibri"/>
        <b/>
        <color rgb="FF000000"/>
        <sz val="11.0"/>
      </rPr>
      <t>lak</t>
    </r>
    <r>
      <rPr>
        <rFont val="Calibri"/>
        <color rgb="FF000000"/>
        <sz val="11.0"/>
      </rPr>
      <t xml:space="preserve">
</t>
    </r>
    <r>
      <rPr>
        <rFont val="Calibri"/>
        <color rgb="FF1155CC"/>
        <sz val="11.0"/>
        <u/>
      </rPr>
      <t>https://s.id/corevalueASN</t>
    </r>
    <r>
      <rPr>
        <rFont val="Calibri"/>
        <color rgb="FF000000"/>
        <sz val="11.0"/>
      </rPr>
      <t xml:space="preserve"> </t>
    </r>
  </si>
  <si>
    <t>Dokumen Pendukung :                                          II.2.a.Daftar Kebijakan</t>
  </si>
  <si>
    <r>
      <rPr>
        <rFont val="Calibri"/>
        <b/>
        <color theme="1"/>
        <sz val="11.0"/>
      </rPr>
      <t>II.2.a.Daftar Kebijakan</t>
    </r>
    <r>
      <rPr>
        <rFont val="Calibri"/>
        <color theme="1"/>
        <sz val="11.0"/>
      </rPr>
      <t xml:space="preserve">    </t>
    </r>
    <r>
      <rPr>
        <rFont val="Calibri"/>
        <color rgb="FF1155CC"/>
        <sz val="11.0"/>
        <u/>
      </rPr>
      <t>https://drive.google.com/file/d/11-i5VAe3zMd7zkMRbVNbFckDLCYQ_wFB/view?usp=sharing</t>
    </r>
  </si>
  <si>
    <r>
      <rPr>
        <rFont val="Calibri"/>
        <color rgb="FF000000"/>
        <sz val="11.0"/>
      </rPr>
      <t xml:space="preserve">II.2.b.Daftar kebijakan terkait pelayanan dan perizinan yang baru terbit dan contoh kebijakannya : Penyetoran Retribusi Langsung Ke Bank (Perubahan Perwali Tata Cara Pembayaran)  dengan  terbitnya </t>
    </r>
    <r>
      <rPr>
        <rFont val="Calibri"/>
        <b/>
        <color rgb="FF000000"/>
        <sz val="11.0"/>
      </rPr>
      <t>Perwali No.5 Tahun 2021</t>
    </r>
  </si>
  <si>
    <r>
      <rPr>
        <rFont val="Calibri"/>
        <b/>
        <color rgb="FF000000"/>
        <sz val="11.0"/>
      </rPr>
      <t xml:space="preserve">II.2.b.Perwali No.5 Tahun 2021
</t>
    </r>
    <r>
      <rPr>
        <rFont val="Calibri"/>
        <color rgb="FF1155CC"/>
        <sz val="11.0"/>
        <u/>
      </rPr>
      <t>https://s.id/Perwali5Tahun2021</t>
    </r>
    <r>
      <rPr>
        <rFont val="Calibri"/>
        <color rgb="FF000000"/>
        <sz val="11.0"/>
      </rPr>
      <t xml:space="preserve"> </t>
    </r>
  </si>
  <si>
    <r>
      <rPr>
        <rFont val="Calibri"/>
        <color rgb="FF000000"/>
        <sz val="11.0"/>
      </rPr>
      <t xml:space="preserve">Daftar kebijakan terkait pelayanan dan perizinan yang baru terbit memuat unsur kenudahan dan efesiensi dan contoh kebijakannya : Penyetoran Retribusi Langsung Ke Bank (Perubahan Perwali Tata Cara Pembayaran)    </t>
    </r>
    <r>
      <rPr>
        <rFont val="Calibri"/>
        <b/>
        <color rgb="FF000000"/>
        <sz val="11.0"/>
      </rPr>
      <t>Perwali No.5 Tahun 2021</t>
    </r>
  </si>
  <si>
    <r>
      <rPr>
        <rFont val="Calibri"/>
        <b/>
        <color rgb="FF000000"/>
        <sz val="11.0"/>
      </rPr>
      <t xml:space="preserve">II.2.b.Perwali No.5 Tahun 2021
</t>
    </r>
    <r>
      <rPr>
        <rFont val="Calibri"/>
        <color rgb="FF1155CC"/>
        <sz val="11.0"/>
        <u/>
      </rPr>
      <t>https://s.id/Perwali5Tahun2021</t>
    </r>
    <r>
      <rPr>
        <rFont val="Calibri"/>
        <color rgb="FF000000"/>
        <sz val="11.0"/>
      </rPr>
      <t xml:space="preserve"> </t>
    </r>
  </si>
  <si>
    <t>Dokumen Pendukung :                                        II.3.1.Penyetaraan Jabatan</t>
  </si>
  <si>
    <r>
      <rPr>
        <rFont val="Calibri"/>
        <b/>
        <color rgb="FF000000"/>
        <sz val="11.0"/>
        <u/>
      </rPr>
      <t xml:space="preserve">Penyetaraan Jabatan </t>
    </r>
    <r>
      <rPr>
        <rFont val="Calibri"/>
        <color rgb="FF000000"/>
        <sz val="11.0"/>
        <u/>
      </rPr>
      <t xml:space="preserve">: </t>
    </r>
    <r>
      <rPr>
        <rFont val="Calibri"/>
        <color rgb="FF000000"/>
        <sz val="11.0"/>
        <u/>
      </rPr>
      <t xml:space="preserve">
</t>
    </r>
    <r>
      <rPr>
        <rFont val="Calibri"/>
        <color rgb="FF1155CC"/>
        <sz val="11.0"/>
        <u/>
      </rPr>
      <t>https://s.id/dpop_penyetaraan_jabatan</t>
    </r>
    <r>
      <rPr>
        <rFont val="Calibri"/>
        <color rgb="FF000000"/>
        <sz val="11.0"/>
        <u/>
      </rPr>
      <t xml:space="preserve"> </t>
    </r>
  </si>
  <si>
    <t>Dokumen Pendukung :                                        II.4.1.Peta Proses Bisnis                                                          II.4.2.Raperwali Struktur Organisasi</t>
  </si>
  <si>
    <r>
      <rPr>
        <rFont val="Calibri"/>
        <b/>
        <color rgb="FF000000"/>
        <sz val="11.0"/>
        <u/>
      </rPr>
      <t>Peta Proses Bisnis DPOP</t>
    </r>
    <r>
      <rPr>
        <rFont val="Calibri"/>
        <color rgb="FF000000"/>
        <sz val="11.0"/>
        <u/>
      </rPr>
      <t xml:space="preserve"> 
https://s.id/petaprosesbisnisdpop   </t>
    </r>
    <r>
      <rPr>
        <rFont val="Calibri"/>
        <color rgb="FF000000"/>
        <sz val="11.0"/>
        <u/>
      </rPr>
      <t xml:space="preserve">                                
</t>
    </r>
    <r>
      <rPr>
        <rFont val="Calibri"/>
        <b/>
        <color rgb="FF000000"/>
        <sz val="11.0"/>
        <u/>
      </rPr>
      <t xml:space="preserve">Raperwali SOTK DPOP 
</t>
    </r>
    <r>
      <rPr>
        <rFont val="Calibri"/>
        <color rgb="FF1155CC"/>
        <sz val="11.0"/>
        <u/>
      </rPr>
      <t>https://s.id/raperwali_sotk_dpop</t>
    </r>
    <r>
      <rPr>
        <rFont val="Calibri"/>
        <color rgb="FF000000"/>
        <sz val="11.0"/>
        <u/>
      </rPr>
      <t xml:space="preserve"> </t>
    </r>
  </si>
  <si>
    <r>
      <rPr>
        <rFont val="Calibri"/>
        <color rgb="FF000000"/>
        <sz val="11.0"/>
        <u/>
      </rPr>
      <t>https://s.id/SS-Aplikasi_SPBE</t>
    </r>
    <r>
      <rPr>
        <rFont val="Calibri"/>
        <color rgb="FF000000"/>
        <sz val="11.0"/>
        <u/>
      </rPr>
      <t xml:space="preserve"> </t>
    </r>
  </si>
  <si>
    <r>
      <rPr>
        <rFont val="Calibri"/>
        <color theme="1"/>
        <sz val="11.0"/>
      </rPr>
      <t xml:space="preserve">Data dan screen shoot aplikasi yang mendorong pelaksanaan pelayanan internal : E-office </t>
    </r>
    <r>
      <rPr>
        <rFont val="Calibri"/>
        <color rgb="FF1155CC"/>
        <sz val="11.0"/>
        <u/>
      </rPr>
      <t>https://eoffice.balikpapan.go.id</t>
    </r>
    <r>
      <rPr>
        <rFont val="Calibri"/>
        <color theme="1"/>
        <sz val="11.0"/>
      </rPr>
      <t xml:space="preserve"> , E-Kinerja </t>
    </r>
    <r>
      <rPr>
        <rFont val="Calibri"/>
        <color rgb="FF1155CC"/>
        <sz val="11.0"/>
        <u/>
      </rPr>
      <t>https://ekinerja.balikpapan.go.id</t>
    </r>
    <r>
      <rPr>
        <rFont val="Calibri"/>
        <color theme="1"/>
        <sz val="11.0"/>
      </rPr>
      <t xml:space="preserve"> </t>
    </r>
  </si>
  <si>
    <r>
      <rPr>
        <rFont val="Calibri"/>
        <color rgb="FF000000"/>
        <sz val="11.0"/>
        <u/>
      </rPr>
      <t>https://s.id/SS-Aplikasi_SPBE</t>
    </r>
    <r>
      <rPr>
        <rFont val="Calibri"/>
        <color rgb="FF000000"/>
        <sz val="11.0"/>
        <u/>
      </rPr>
      <t xml:space="preserve"> </t>
    </r>
  </si>
  <si>
    <t>Bahwa kemajuan teknologi telah memberikan manfaat dalam memberikan layanan masyarakat</t>
  </si>
  <si>
    <t>Telah memanfatkan transformasi digital untuk pembayaran retribusi tempat rekreasi pantai manggar dengan aplikasi pembayaran non tunai QRIS bekerjasama dengan Bank Kaltimtara sejak 2020</t>
  </si>
  <si>
    <t xml:space="preserve">telah terpenuhi dan penerapan atau penggunaan dari manfaat/dampak dari transformasi digital pada bidang administrasi pemerintahan bagi unit kerja </t>
  </si>
  <si>
    <r>
      <rPr>
        <rFont val="Calibri"/>
        <color rgb="FF000000"/>
        <sz val="11.0"/>
        <u/>
      </rPr>
      <t>https://s.id/PiagamPenghargaanBankaltimtara</t>
    </r>
    <r>
      <rPr>
        <rFont val="Calibri"/>
        <color rgb="FF000000"/>
        <sz val="11.0"/>
        <u/>
      </rPr>
      <t xml:space="preserve"> </t>
    </r>
  </si>
  <si>
    <t>Dokumen Pendukung:                                              II.5.i.1.Perjanjian Kinerja 2021                   II.5.i.1.SKP PNS DPOP 2021    Pengukuran Kinerja</t>
  </si>
  <si>
    <r>
      <rPr>
        <rFont val="Calibri"/>
        <b/>
        <color theme="1"/>
        <sz val="11.0"/>
      </rPr>
      <t>II.5.i.1.Perjanjian Kinerja 2021</t>
    </r>
    <r>
      <rPr>
        <rFont val="Calibri"/>
        <color theme="1"/>
        <sz val="11.0"/>
      </rPr>
      <t xml:space="preserve">                                                </t>
    </r>
    <r>
      <rPr>
        <rFont val="Calibri"/>
        <color rgb="FF000000"/>
        <sz val="11.0"/>
      </rPr>
      <t xml:space="preserve">
</t>
    </r>
    <r>
      <rPr>
        <rFont val="Calibri"/>
        <color rgb="FF1155CC"/>
        <sz val="11.0"/>
        <u/>
      </rPr>
      <t>https://s.id/PK_2021_DPOP</t>
    </r>
    <r>
      <rPr>
        <rFont val="Calibri"/>
        <color theme="1"/>
        <sz val="11.0"/>
      </rPr>
      <t xml:space="preserve">                                                                                      
</t>
    </r>
    <r>
      <rPr>
        <rFont val="Calibri"/>
        <b/>
        <color theme="1"/>
        <sz val="11.0"/>
      </rPr>
      <t xml:space="preserve">II.5.i.1.SKP PNS DPOP 2021 </t>
    </r>
    <r>
      <rPr>
        <rFont val="Calibri"/>
        <color theme="1"/>
        <sz val="11.0"/>
      </rPr>
      <t xml:space="preserve"> </t>
    </r>
    <r>
      <rPr>
        <rFont val="Calibri"/>
        <color rgb="FF000000"/>
        <sz val="11.0"/>
      </rPr>
      <t xml:space="preserve">  
</t>
    </r>
    <r>
      <rPr>
        <rFont val="Calibri"/>
        <color rgb="FF1155CC"/>
        <sz val="11.0"/>
        <u/>
      </rPr>
      <t>https://s.id/SKP_2021_DPOP</t>
    </r>
    <r>
      <rPr>
        <rFont val="Calibri"/>
        <color theme="1"/>
        <sz val="11.0"/>
      </rPr>
      <t xml:space="preserve"> </t>
    </r>
  </si>
  <si>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</si>
  <si>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</si>
  <si>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</si>
  <si>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Dokumen Pendukung :                                      II.5.ii.ScreenShot Aplikasi SIMPEG PNS</t>
  </si>
  <si>
    <r>
      <rPr>
        <rFont val="Calibri"/>
        <color theme="1"/>
        <sz val="11.0"/>
      </rPr>
      <t xml:space="preserve">Sampel Screenshoot pada aplikasi SIMPEG pada fitur uji kompetensi : </t>
    </r>
    <r>
      <rPr>
        <rFont val="Calibri"/>
        <color rgb="FF1155CC"/>
        <sz val="11.0"/>
        <u/>
      </rPr>
      <t>https://s.id/simpeg_ss</t>
    </r>
    <r>
      <rPr>
        <rFont val="Calibri"/>
        <color theme="1"/>
        <sz val="11.0"/>
      </rPr>
      <t xml:space="preserve"> </t>
    </r>
  </si>
  <si>
    <r>
      <rPr>
        <rFont val="Calibri"/>
        <color theme="1"/>
        <sz val="11.0"/>
      </rPr>
      <t>Pelanggaran kehadiran tahun lalu Agustus 2020 - desember 2020 (potongan 5% keatas) 
Eviden:</t>
    </r>
    <r>
      <rPr>
        <rFont val="Calibri"/>
        <color rgb="FF000000"/>
        <sz val="11.0"/>
      </rPr>
      <t xml:space="preserve"> </t>
    </r>
    <r>
      <rPr>
        <rFont val="Calibri"/>
        <color rgb="FF1155CC"/>
        <sz val="11.0"/>
        <u/>
      </rPr>
      <t>https://s.id/RekapAbsenDPOP</t>
    </r>
    <r>
      <rPr>
        <rFont val="Calibri"/>
        <color theme="1"/>
        <sz val="11.0"/>
      </rPr>
      <t xml:space="preserve"> </t>
    </r>
  </si>
  <si>
    <r>
      <rPr>
        <rFont val="Calibri"/>
        <color theme="1"/>
        <sz val="11.0"/>
      </rPr>
      <t xml:space="preserve">Pelanggaran kehadiran tahun lalu Januari 2021 - Juni 2021 eviden: </t>
    </r>
    <r>
      <rPr>
        <rFont val="Calibri"/>
        <color rgb="FF1155CC"/>
        <sz val="11.0"/>
        <u/>
      </rPr>
      <t>https://s.id/RekapAbsenDPOP</t>
    </r>
    <r>
      <rPr>
        <rFont val="Calibri"/>
        <color theme="1"/>
        <sz val="11.0"/>
      </rPr>
      <t xml:space="preserve"> </t>
    </r>
  </si>
  <si>
    <t>Dokumen Pendukung :                                           II.6.i.Laporan Evaluasi RENJA TW 1 - 4  Tahun 2021</t>
  </si>
  <si>
    <r>
      <rPr>
        <rFont val="Calibri"/>
        <b/>
        <color rgb="FF000000"/>
        <sz val="11.0"/>
      </rPr>
      <t xml:space="preserve">II.6.i.Laporan Evaluasi RENJA TW 1 - 4  Tahun 2021
</t>
    </r>
    <r>
      <rPr>
        <rFont val="Calibri"/>
        <b/>
        <color rgb="FF1155CC"/>
        <sz val="11.0"/>
        <u/>
      </rPr>
      <t>https://s.id/LapEvaRenja2021</t>
    </r>
    <r>
      <rPr>
        <rFont val="Calibri"/>
        <b/>
        <color rgb="FF000000"/>
        <sz val="11.0"/>
      </rPr>
      <t xml:space="preserve"> </t>
    </r>
  </si>
  <si>
    <t>Dokumen Pendukung :                                           II.6.i.Laporan Evaluasi RENJA TW 1 - 4 Tahun 2021</t>
  </si>
  <si>
    <r>
      <rPr>
        <rFont val="Calibri"/>
        <color rgb="FF1155CC"/>
        <sz val="11.0"/>
        <u/>
      </rPr>
      <t>https://s.id/LapEvaRenja2021</t>
    </r>
    <r>
      <rPr>
        <rFont val="Calibri"/>
        <color rgb="FF000000"/>
        <sz val="11.0"/>
      </rPr>
      <t xml:space="preserve"> </t>
    </r>
  </si>
  <si>
    <t xml:space="preserve">Dokumen Pendukung :                                        II.6.i.DPA DPOP 2021                               II.6.i.Evaluasi Renja TW I-3 2021                               </t>
  </si>
  <si>
    <r>
      <rPr>
        <rFont val="Calibri"/>
        <b/>
        <color rgb="FF000000"/>
        <sz val="11.0"/>
      </rPr>
      <t>II.6.i.4.DPA DPOP 2021</t>
    </r>
    <r>
      <rPr>
        <rFont val="Calibri"/>
        <color rgb="FF000000"/>
        <sz val="11.0"/>
      </rPr>
      <t xml:space="preserve">   </t>
    </r>
    <r>
      <rPr>
        <rFont val="Calibri"/>
        <color rgb="FF000000"/>
        <sz val="11.0"/>
      </rPr>
      <t xml:space="preserve">
</t>
    </r>
    <r>
      <rPr>
        <rFont val="Calibri"/>
        <color rgb="FF1155CC"/>
        <sz val="11.0"/>
        <u/>
      </rPr>
      <t>https://s.id/DPA_2021_DPOP</t>
    </r>
    <r>
      <rPr>
        <rFont val="Calibri"/>
        <color rgb="FF000000"/>
        <sz val="11.0"/>
      </rPr>
      <t xml:space="preserve">                                           </t>
    </r>
    <r>
      <rPr>
        <rFont val="Calibri"/>
        <b/>
        <color rgb="FF000000"/>
        <sz val="11.0"/>
      </rPr>
      <t xml:space="preserve">  
II.6.i.5.Evaluasi Renja TW I-3 2021   </t>
    </r>
    <r>
      <rPr>
        <rFont val="Calibri"/>
        <color rgb="FF000000"/>
        <sz val="11.0"/>
      </rPr>
      <t xml:space="preserve">                     </t>
    </r>
    <r>
      <rPr>
        <rFont val="Calibri"/>
        <color rgb="FF000000"/>
        <sz val="11.0"/>
      </rPr>
      <t xml:space="preserve">   
</t>
    </r>
    <r>
      <rPr>
        <rFont val="Calibri"/>
        <color rgb="FF1155CC"/>
        <sz val="11.0"/>
        <u/>
      </rPr>
      <t>https://s.id/EvRenjaTw1_3_DPOP</t>
    </r>
    <r>
      <rPr>
        <rFont val="Calibri"/>
        <color rgb="FF000000"/>
        <sz val="11.0"/>
      </rPr>
      <t xml:space="preserve"> </t>
    </r>
  </si>
  <si>
    <t>Dokumen Pendukung :                                       II.6.i.3.LKJIP DPOP 2021</t>
  </si>
  <si>
    <r>
      <rPr>
        <rFont val="Calibri"/>
        <b/>
        <color rgb="FF000000"/>
        <sz val="11.0"/>
      </rPr>
      <t xml:space="preserve">II.6.i.3.LKJIP DPOP 2021  </t>
    </r>
    <r>
      <rPr>
        <rFont val="Calibri"/>
        <b/>
        <color rgb="FF000000"/>
        <sz val="11.0"/>
      </rPr>
      <t xml:space="preserve">
</t>
    </r>
    <r>
      <rPr>
        <rFont val="Calibri"/>
        <color rgb="FF1155CC"/>
        <sz val="11.0"/>
        <u/>
      </rPr>
      <t>https://s.id/DPOP_LKJIP_2021</t>
    </r>
    <r>
      <rPr>
        <rFont val="Calibri"/>
        <color rgb="FF000000"/>
        <sz val="11.0"/>
      </rPr>
      <t xml:space="preserve"> </t>
    </r>
  </si>
  <si>
    <t>Dokumen Pendukung :                                         II.6.i.1.Perjanjian Kinerja 2021                   II.6.i.2.LKJIP DPOP 2021</t>
  </si>
  <si>
    <r>
      <rPr>
        <rFont val="Calibri"/>
        <b/>
        <color rgb="FF000000"/>
        <sz val="11.0"/>
      </rPr>
      <t>II.6.i.1.Perjanjian Kinerja 2021</t>
    </r>
    <r>
      <rPr>
        <rFont val="Calibri"/>
        <color rgb="FF000000"/>
        <sz val="11.0"/>
      </rPr>
      <t xml:space="preserve">             </t>
    </r>
    <r>
      <rPr>
        <rFont val="Calibri"/>
        <color rgb="FF000000"/>
        <sz val="11.0"/>
      </rPr>
      <t xml:space="preserve">
</t>
    </r>
    <r>
      <rPr>
        <rFont val="Calibri"/>
        <color rgb="FF1155CC"/>
        <sz val="11.0"/>
        <u/>
      </rPr>
      <t>https://s.id/PK_2021_DPOP_V2</t>
    </r>
    <r>
      <rPr>
        <rFont val="Calibri"/>
        <color rgb="FF000000"/>
        <sz val="11.0"/>
      </rPr>
      <t xml:space="preserve">                                            </t>
    </r>
    <r>
      <rPr>
        <rFont val="Calibri"/>
        <b/>
        <color rgb="FF000000"/>
        <sz val="11.0"/>
      </rPr>
      <t xml:space="preserve">     
II.6.i.2.LKJIP DPOP 2021 </t>
    </r>
    <r>
      <rPr>
        <rFont val="Calibri"/>
        <color rgb="FF000000"/>
        <sz val="11.0"/>
      </rPr>
      <t xml:space="preserve">                            </t>
    </r>
    <r>
      <rPr>
        <rFont val="Calibri"/>
        <color rgb="FF000000"/>
        <sz val="11.0"/>
      </rPr>
      <t xml:space="preserve">   
</t>
    </r>
    <r>
      <rPr>
        <rFont val="Calibri"/>
        <color rgb="FF1155CC"/>
        <sz val="11.0"/>
        <u/>
      </rPr>
      <t>https://s.id/DPOP_LKJIP_2021</t>
    </r>
    <r>
      <rPr>
        <rFont val="Calibri"/>
        <color rgb="FF000000"/>
        <sz val="11.0"/>
      </rPr>
      <t xml:space="preserve">  </t>
    </r>
  </si>
  <si>
    <t xml:space="preserve">Dokumen Pendukung :                                        II.6.i.6.DPPA DPOP 2021                               II.6.i.7.Evaluasi Renja TW I-4 2021                       </t>
  </si>
  <si>
    <r>
      <rPr>
        <rFont val="Calibri"/>
        <b/>
        <color rgb="FF000000"/>
        <sz val="11.0"/>
      </rPr>
      <t xml:space="preserve">II.6.i.6.DPPA DPOP 2021 </t>
    </r>
    <r>
      <rPr>
        <rFont val="Calibri"/>
        <color rgb="FF000000"/>
        <sz val="11.0"/>
      </rPr>
      <t xml:space="preserve">                   </t>
    </r>
    <r>
      <rPr>
        <rFont val="Calibri"/>
        <color rgb="FF000000"/>
        <sz val="11.0"/>
      </rPr>
      <t xml:space="preserve">
</t>
    </r>
    <r>
      <rPr>
        <rFont val="Calibri"/>
        <color rgb="FF1155CC"/>
        <sz val="11.0"/>
        <u/>
      </rPr>
      <t xml:space="preserve">https://s.id/DPPA_2021_DPOP 
</t>
    </r>
    <r>
      <rPr>
        <rFont val="Calibri"/>
        <b/>
        <color rgb="FF000000"/>
        <sz val="11.0"/>
      </rPr>
      <t>II.6.i.7.Evaluasi Renja TW I-4 202</t>
    </r>
    <r>
      <rPr>
        <rFont val="Calibri"/>
        <b/>
        <color rgb="FF000000"/>
        <sz val="11.0"/>
      </rPr>
      <t>1</t>
    </r>
    <r>
      <rPr>
        <rFont val="Calibri"/>
        <color rgb="FF000000"/>
        <sz val="11.0"/>
      </rPr>
      <t xml:space="preserve"> 
</t>
    </r>
    <r>
      <rPr>
        <rFont val="Calibri"/>
        <color rgb="FF1155CC"/>
        <sz val="11.0"/>
        <u/>
      </rPr>
      <t>https://s.id/EvRenjaTw4_DPOP</t>
    </r>
    <r>
      <rPr>
        <rFont val="Calibri"/>
        <color rgb="FF000000"/>
        <sz val="11.0"/>
      </rPr>
      <t xml:space="preserve"> </t>
    </r>
  </si>
  <si>
    <t xml:space="preserve">Tidak ada refocusing tahun 2021 </t>
  </si>
  <si>
    <t>Dokumen Pendukung :                                            II.6.i.4.DPA DPOP 2021</t>
  </si>
  <si>
    <r>
      <rPr>
        <rFont val="Calibri"/>
        <b/>
        <color theme="1"/>
        <sz val="11.0"/>
      </rPr>
      <t xml:space="preserve">II.6.i.4.DPA DPOP 2021
</t>
    </r>
    <r>
      <rPr>
        <rFont val="Calibri"/>
        <color rgb="FF1155CC"/>
        <sz val="11.0"/>
        <u/>
      </rPr>
      <t>https://s.id/DPA_2021_DPOP</t>
    </r>
    <r>
      <rPr>
        <rFont val="Calibri"/>
        <color theme="1"/>
        <sz val="11.0"/>
      </rPr>
      <t xml:space="preserve"> </t>
    </r>
  </si>
  <si>
    <t>Dokumen Pendukung :                                             II.6.i.6.DPPA DPOP 2021</t>
  </si>
  <si>
    <r>
      <rPr>
        <rFont val="Calibri"/>
        <b/>
        <color theme="1"/>
        <sz val="11.0"/>
      </rPr>
      <t xml:space="preserve">II.6.i.6.DPPA DPOP 2021 
</t>
    </r>
    <r>
      <rPr>
        <rFont val="Calibri"/>
        <color rgb="FF1155CC"/>
        <sz val="11.0"/>
        <u/>
      </rPr>
      <t>https://s.id/DPPA_2021_DPOP</t>
    </r>
    <r>
      <rPr>
        <rFont val="Calibri"/>
        <color theme="1"/>
        <sz val="11.0"/>
      </rPr>
      <t xml:space="preserve">   </t>
    </r>
  </si>
  <si>
    <r>
      <rPr>
        <rFont val="Calibri"/>
        <color theme="1"/>
        <sz val="11.0"/>
      </rPr>
      <t xml:space="preserve">Dokumen Pendukung :                                                   II.6.ii. Screen Shoot Aplikasi Esakip.Balikpapan.go.id </t>
    </r>
    <r>
      <rPr>
        <rFont val="Calibri"/>
        <color rgb="FF1155CC"/>
        <sz val="11.0"/>
        <u/>
      </rPr>
      <t>http://esakip.balikpapan.go.id/portal/home</t>
    </r>
    <r>
      <rPr>
        <rFont val="Calibri"/>
        <color theme="1"/>
        <sz val="11.0"/>
      </rPr>
      <t xml:space="preserve">  </t>
    </r>
  </si>
  <si>
    <r>
      <rPr>
        <rFont val="Calibri"/>
        <color rgb="FF1155CC"/>
        <sz val="11.0"/>
        <u/>
      </rPr>
      <t>https://bit.ly/II_6_ii_Screenshot_ESAKIP</t>
    </r>
    <r>
      <rPr>
        <rFont val="Calibri"/>
        <color theme="1"/>
        <sz val="11.0"/>
      </rPr>
      <t xml:space="preserve">    </t>
    </r>
    <r>
      <rPr>
        <rFont val="Calibri"/>
        <color rgb="FF1155CC"/>
        <sz val="11.0"/>
        <u/>
      </rPr>
      <t>http://esakip.balikpapan.go.id/portal/home</t>
    </r>
    <r>
      <rPr>
        <rFont val="Calibri"/>
        <color theme="1"/>
        <sz val="11.0"/>
      </rPr>
      <t xml:space="preserve"> </t>
    </r>
  </si>
  <si>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</si>
  <si>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</si>
  <si>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</si>
  <si>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Dokumen Pendukung :                                            II.6.iii.1.Perwali Pemberian Tunjangan Kinerja                                      II.6.iii.2. SK Reward dan Punishment 2021                             II.6.iii.3.Piagam Penghargaan 2021</t>
  </si>
  <si>
    <r>
      <rPr>
        <rFont val="Calibri"/>
        <color rgb="FF1155CC"/>
        <sz val="11.0"/>
        <u/>
      </rPr>
      <t>https://bit.ly/II_6_iii_1_Perwali_4_2020</t>
    </r>
    <r>
      <rPr>
        <rFont val="Calibri"/>
        <color theme="1"/>
        <sz val="11.0"/>
      </rPr>
      <t xml:space="preserve">                           </t>
    </r>
    <r>
      <rPr>
        <rFont val="Calibri"/>
        <color rgb="FF1155CC"/>
        <sz val="11.0"/>
        <u/>
      </rPr>
      <t>https://bit.ly/II_6_iii_2_SK_REWARD_PUNISHMENT_2021</t>
    </r>
    <r>
      <rPr>
        <rFont val="Calibri"/>
        <color theme="1"/>
        <sz val="11.0"/>
      </rPr>
      <t xml:space="preserve">                                                             
</t>
    </r>
    <r>
      <rPr>
        <rFont val="Calibri"/>
        <b/>
        <color theme="1"/>
        <sz val="11.0"/>
      </rPr>
      <t xml:space="preserve">II.6.iii.3.Piagam Penghargaan 2021
</t>
    </r>
    <r>
      <rPr>
        <rFont val="Calibri"/>
        <color rgb="FF1155CC"/>
        <sz val="11.0"/>
        <u/>
      </rPr>
      <t>https://s.id/Piagam2021_DPOP</t>
    </r>
    <r>
      <rPr>
        <rFont val="Calibri"/>
        <color theme="1"/>
        <sz val="11.0"/>
      </rPr>
      <t xml:space="preserve"> </t>
    </r>
  </si>
  <si>
    <t>Dokumen Pendukung :                                                       II.6.iv.Cascading kinerja/Pohon kinerja/ Peta Strategis DPOP 2016-2021</t>
  </si>
  <si>
    <t xml:space="preserve">https://bit.ly/II-6_iv_CASCADING_KINERJA_2016-2021  </t>
  </si>
  <si>
    <t>Dari jumlah wajib lapor ELHKPN 18 orang telah melapor 18 orang</t>
  </si>
  <si>
    <t>Dokumen Pendukung :                                                   II.7.i.Data Lapor LHKPN</t>
  </si>
  <si>
    <r>
      <rPr>
        <rFont val="Calibri"/>
        <b/>
        <color rgb="FF000000"/>
        <sz val="11.0"/>
      </rPr>
      <t>II.7.i.Data Lapor LHKPN</t>
    </r>
    <r>
      <rPr>
        <rFont val="Calibri"/>
        <color rgb="FF000000"/>
        <sz val="11.0"/>
      </rPr>
      <t xml:space="preserve"> </t>
    </r>
    <r>
      <rPr>
        <rFont val="Calibri"/>
        <color rgb="FF000000"/>
        <sz val="11.0"/>
      </rPr>
      <t xml:space="preserve">
</t>
    </r>
    <r>
      <rPr>
        <rFont val="Calibri"/>
        <color rgb="FF1155CC"/>
        <sz val="11.0"/>
        <u/>
      </rPr>
      <t>https://s.id/RekapLHKPN_DPOP</t>
    </r>
    <r>
      <rPr>
        <rFont val="Calibri"/>
        <color rgb="FF000000"/>
        <sz val="11.0"/>
      </rPr>
      <t xml:space="preserve">  </t>
    </r>
  </si>
  <si>
    <t>Dari jumlah wajib lapor LHKASN 18 orang telah melapor 17 orang dan belum melapor 1 orang</t>
  </si>
  <si>
    <t>Dokumen Pendukung :                                                   II.7.ii.Data Lapor LHKASN</t>
  </si>
  <si>
    <r>
      <rPr>
        <rFont val="Calibri"/>
        <b/>
        <color theme="1"/>
        <sz val="11.0"/>
      </rPr>
      <t>II.7.ii.Data Lapor LHKASN</t>
    </r>
    <r>
      <rPr>
        <rFont val="Calibri"/>
        <color theme="1"/>
        <sz val="11.0"/>
      </rPr>
      <t xml:space="preserve"> 
</t>
    </r>
    <r>
      <rPr>
        <rFont val="Calibri"/>
        <color rgb="FF1155CC"/>
        <sz val="11.0"/>
        <u/>
      </rPr>
      <t>https://s.id/RekapLHKASN_DPOP</t>
    </r>
    <r>
      <rPr>
        <rFont val="Calibri"/>
        <color theme="1"/>
        <sz val="11.0"/>
      </rPr>
      <t xml:space="preserve"> </t>
    </r>
  </si>
  <si>
    <t>Dokumen Pendukung :                                                   II.7.iii.Rekap Aduan Masyarakat</t>
  </si>
  <si>
    <r>
      <rPr>
        <rFont val="Calibri"/>
        <b/>
        <color theme="1"/>
        <sz val="11.0"/>
      </rPr>
      <t xml:space="preserve">Rekapitulasi Aduan Masyarakat 
</t>
    </r>
    <r>
      <rPr>
        <rFont val="Calibri"/>
        <b/>
        <color rgb="FF1155CC"/>
        <sz val="11.0"/>
        <u/>
      </rPr>
      <t>https://s.id/RekapAduanMsy_DPOP</t>
    </r>
    <r>
      <rPr>
        <rFont val="Calibri"/>
        <b/>
        <color theme="1"/>
        <sz val="11.0"/>
      </rPr>
      <t xml:space="preserve"> </t>
    </r>
  </si>
  <si>
    <t xml:space="preserve">Dokumen Pendukung:                                     II.8.i.a.1.Penyetoran Retribusi Langsung Ke Bank (Perubahan Perwali Tata Cara Pembayaran)                                                                                                          II.8.i.a.2. Pembayaran Retribusi Non Tunai (Perjanjian Kerjasama Dengan Bank Kaltimtara)                              </t>
  </si>
  <si>
    <r>
      <rPr>
        <rFont val="Calibri"/>
        <color rgb="FF1155CC"/>
        <sz val="11.0"/>
        <u/>
      </rPr>
      <t>https://bit.ly/II_8_i_a_1_Perwali_No_5_2021</t>
    </r>
    <r>
      <rPr>
        <rFont val="Calibri"/>
        <color theme="1"/>
        <sz val="11.0"/>
      </rPr>
      <t xml:space="preserve">                                                 </t>
    </r>
    <r>
      <rPr>
        <rFont val="Calibri"/>
        <color rgb="FF1155CC"/>
        <sz val="11.0"/>
        <u/>
      </rPr>
      <t>https://bit.ly/II_8_i_a_2_PKS_Bankaltimtara</t>
    </r>
    <r>
      <rPr>
        <rFont val="Calibri"/>
        <color theme="1"/>
        <sz val="11.0"/>
      </rPr>
      <t xml:space="preserve"> </t>
    </r>
  </si>
  <si>
    <t>Jumlah Pelayanan yang terdaftar ada 2 yaitu 1.Pelayanan Retribusi Tempat Rekreasi (Pantai Manggar) dan 2.Tempat Olahraga ( Venue Tenis,Venue Dayung dan Tenis Manuntung)</t>
  </si>
  <si>
    <r>
      <rPr>
        <rFont val="Calibri"/>
        <color rgb="FF1155CC"/>
        <sz val="11.0"/>
        <u/>
      </rPr>
      <t>https://bit.ly/II_8_i_a_1_Perwali_No_5_2021</t>
    </r>
    <r>
      <rPr>
        <rFont val="Calibri"/>
        <color theme="1"/>
        <sz val="11.0"/>
      </rPr>
      <t xml:space="preserve">         </t>
    </r>
    <r>
      <rPr>
        <rFont val="Calibri"/>
        <color rgb="FF1155CC"/>
        <sz val="11.0"/>
        <u/>
      </rPr>
      <t>https://bit.ly/II_8_i_a_2_PKS_Bankaltimtara</t>
    </r>
    <r>
      <rPr>
        <rFont val="Calibri"/>
        <color theme="1"/>
        <sz val="11.0"/>
      </rPr>
      <t xml:space="preserve"> </t>
    </r>
  </si>
  <si>
    <t>Dokumen Pendukung :                                                                  II.8.ii. Data Aduan Layanan</t>
  </si>
  <si>
    <r>
      <rPr>
        <rFont val="Calibri"/>
        <color theme="1"/>
        <sz val="11.0"/>
      </rPr>
      <t xml:space="preserve">Data Aduan layanan : </t>
    </r>
    <r>
      <rPr>
        <rFont val="Calibri"/>
        <color rgb="FF000000"/>
        <sz val="11.0"/>
      </rPr>
      <t xml:space="preserve">
</t>
    </r>
    <r>
      <rPr>
        <rFont val="Calibri"/>
        <color rgb="FF1155CC"/>
        <sz val="11.0"/>
        <u/>
      </rPr>
      <t>https://s.id/DataAduanLayanan_DPOP</t>
    </r>
    <r>
      <rPr>
        <rFont val="Calibri"/>
        <color theme="1"/>
        <sz val="11.0"/>
      </rPr>
      <t xml:space="preserve"> </t>
    </r>
  </si>
  <si>
    <t>Sudah terbentuk dan di tuangkan dalam SK kepala Dinas Perdagangan Kota Balikpapan</t>
  </si>
  <si>
    <t>SK TIM RB</t>
  </si>
  <si>
    <t>https://drive.google.com/drive/folders/1ZSJXokk6R7xO4mMxO7ZJ_tRPkebQrDDP</t>
  </si>
  <si>
    <t>sesuai dengan rencana kerja dan telah mengumpulkan evidence</t>
  </si>
  <si>
    <t>RENCANA KERJA TIM RB</t>
  </si>
  <si>
    <t>Tim RB Dinas Perdagangan Kota Balikpapan telah melaksanakan Desk RB yang diselenggarakan oleh bagian ortal dan Inspektorat Kota Balikpapan tanggal 7 juni 2022 jam 13.30 ( sesuai jadwal yang diberikan )</t>
  </si>
  <si>
    <t>UNDANGAN DAN JADWAL TERLAMPIR</t>
  </si>
  <si>
    <t>telah ada Rencana Kerja tim RB Dinas Perdagangan</t>
  </si>
  <si>
    <t>RENCANA KERJA RB</t>
  </si>
  <si>
    <t>telah dilakaksanakan tanggal 31 mei 2022, pada rapat koordinasi internal Dinas Perdagangan Kota Balikpapan</t>
  </si>
  <si>
    <t>UNDANGAN DAN DAFTAR HADIR</t>
  </si>
  <si>
    <t>https://drive.google.com/drive/folders/1ZRFZmX5aZPR8tTf_Jn2VamWwzUNdjaNJ</t>
  </si>
  <si>
    <t>RENCANA KERJA RB UNIT KERJA SELARAS DENGAN ROAD MAP</t>
  </si>
  <si>
    <t>RENCANA KERJA</t>
  </si>
  <si>
    <t>sesuai dengan SK Tim. sekretaris dinas berperan sebagai asesor</t>
  </si>
  <si>
    <t xml:space="preserve">UNDANGAN PELATIHAN ASESOR </t>
  </si>
  <si>
    <t>https://drive.google.com/drive/folders/1ZMwa-jL92jDtwCO9sqk6wbG1sB9GPSB4</t>
  </si>
  <si>
    <t>ASESOR MENCAPAI KONSESNSUS ATAS PENGISIAN KERTAS KERJA</t>
  </si>
  <si>
    <t>rencana aksi telah ada</t>
  </si>
  <si>
    <t>RENCANA AKSI</t>
  </si>
  <si>
    <t>rencana kerja telah ada</t>
  </si>
  <si>
    <t>sesuai dengan SK Tim RB dan Rapat pembentukan yang di pimpin Kepala Dinas Perdagangan Kota Balikpapan</t>
  </si>
  <si>
    <t>https://drive.google.com/drive/folders/1ZIcFBUCcVO5KkYQXVm9qjxYOuEYatjvP</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</si>
  <si>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</si>
  <si>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</si>
  <si>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agen perubahan a.nama yuli dan septina tahun 2021. surat tugas terlampir</t>
  </si>
  <si>
    <t>telah dilakukanm identifikasi, analisi dan pemetaan terhadap kebijakan yang tidak harmonisasi</t>
  </si>
  <si>
    <t>adanya perubahan kewenangan terkait ruang lingkup perizinan pada permasalahan perdagangan sesuai dengan pp 5 tahun 2021</t>
  </si>
  <si>
    <t>https://drive.google.com/drive/folders/1ZZz6MDm--tmmmrHN-F0F4ep9svZVVVDZ</t>
  </si>
  <si>
    <t>telah dilakukan revisi kebijakan yang tidak harmonis</t>
  </si>
  <si>
    <t>adanya perubahan kewenangan terkait ruang lingkup perizinan pada n perdagangan sesuai dengan pp 5 tahun 2021 dan perwali kota balikpapan no 23 tahun 2018, PERWALI 27 TAHUN 2020 TERKAIT PENGELOLAAN PASAR</t>
  </si>
  <si>
    <t>Telah dilakukan evaluasi kelembagaan</t>
  </si>
  <si>
    <t>urain tugas dan fungsi dinas perdagangan Peraturan walikota balikpapan no 37 2016 serta draft sotk terbaru</t>
  </si>
  <si>
    <t>https://drive.google.com/drive/folders/1ZdzzYDpvdMRDpPsDx8wXwtLsK58N2d8_</t>
  </si>
  <si>
    <t>telah dilakukan evaluasi yang mengukur jenjang organisasi</t>
  </si>
  <si>
    <t>telah dilakukan evaluasi yang mengabalisa kemungkinan duplikasi fungsi</t>
  </si>
  <si>
    <t>telah dilakukan evaluasi kemungkinan adanya pejabat yang melapor kepada dari seorang atasan</t>
  </si>
  <si>
    <t>telah dilakukan evaluasi atas sasaran kinerja</t>
  </si>
  <si>
    <t>telah dilakukan evaluasi tentang kendali terhadap struktur</t>
  </si>
  <si>
    <t>telah dilakukan evaluas ikesesuaian  terhadap struktur</t>
  </si>
  <si>
    <t xml:space="preserve">telah dilakukan evaluasi atas kesesuaian struktur </t>
  </si>
  <si>
    <t>telah dilakukan evaluasi kemungkinan tumpang tindih fungsi dengan unit</t>
  </si>
  <si>
    <t>telah dilakukan evaluasi kemampuan struktur</t>
  </si>
  <si>
    <t xml:space="preserve">Hasil evaluasi telah ditindaklanjuti dengan perubahan atas struktur organisasi, uraian tugas dan fungsi Dinas Perdagangan . Kota Balikpapan pada Perwal Nomor 27 Tahun 2016 setelah mendapat persetujuan penyederhanaan struktur organisasi dan penyetaraan jabatan dari Kementerian Pendayagunaan Aparatur Negara dan Reformasi Birokrasi. Namun saat ini Perwal tersebut masih diproses di Bagian Hukum Sekretariat Daerah Kota Balikpapan. (SILAHKAN PILIH JAWABAN A)
</t>
  </si>
  <si>
    <t>https://drive.google.com/drive/folders/1ZaQ76nWbSQmg3LZftFwFpWAicsfv-WCP</t>
  </si>
  <si>
    <t>Pejabat Struktural/ eselon IV dilingkungan dinas perdagangan Kota Balikpapan telah disetarakan menjadi jabatan fungsional sesuai dengan rekomendasi dari Kementerian Pendayagunaan Aparatur Negara dan Reformasi Birokrasi pada tanggal 31 Desember 2021. (SILAHKAN PILIH JAWABAN A)</t>
  </si>
  <si>
    <t>sk pelantikan fungsional kolektif</t>
  </si>
  <si>
    <t>PETA BISNIS TELAH DISUSUN SESUAI PEDOMAN PENYUSUNAN PETA PROSES BISNIS</t>
  </si>
  <si>
    <t>Peta Proses Bisnis DISDAG, Renstra DISDAG 2016-2021 dan 2022-2026, Renja DISDAG 2021 dan 2022</t>
  </si>
  <si>
    <t>https://drive.google.com/drive/folders/1ZGiJyAy8wTz50xsrviSNV8TmRNT5xbYV</t>
  </si>
  <si>
    <t>TELAH TERSEDIA PETA PROSES BISNIS YANG SESUAI DENGAN TUGAS DAN FUNGSI</t>
  </si>
  <si>
    <t>PETA BISNIS, SOTK DINAS PERDAGANGAN</t>
  </si>
  <si>
    <t>TELAH DISUSUN PETA PROSES BISNIS</t>
  </si>
  <si>
    <t>PETA PROSES BISNIS, , RENSTRA DAN RENJA 2021</t>
  </si>
  <si>
    <t>TELAH MEMILIKI PETA PROSES BISNIS YANG SESUAI DENGAN TUGAS DAN FUNGSI ORGANISASI</t>
  </si>
  <si>
    <t>PETA PROSES BISNIS , PK 2021 DAN 2022</t>
  </si>
  <si>
    <t>DI JABARKAN PADA SOP</t>
  </si>
  <si>
    <t>SOP DINAS</t>
  </si>
  <si>
    <t>NARASI PENJELASAN</t>
  </si>
  <si>
    <t>adanya kebijakan pimpinan tentang keterbukaan informasi publik</t>
  </si>
  <si>
    <t>Terdapat Sk Penunjukkan Pejabat Pengelola Informasi dan dokumentasi dinas perdagangan dan sk tim percepatan digitalisasi dinas perdagangan</t>
  </si>
  <si>
    <t>https://drive.google.com/drive/folders/1ZHROgbBtuAFPujIDAUEP9uT58RwvHl1K</t>
  </si>
  <si>
    <t xml:space="preserve">BELUM dilakukan monitoring dan evaluasi pelaksanaan keterbukaan informasi publik dilakukan secara berkala                  </t>
  </si>
  <si>
    <t>adanya perhitungan kebutuhan pegawai</t>
  </si>
  <si>
    <t>terdapat bezzeting pegawai dan permintaan ASN</t>
  </si>
  <si>
    <t>https://drive.google.com/drive/folders/1ZDG23_FLb-o0ZLPWUNVHi-cBHvebrp6a</t>
  </si>
  <si>
    <t>adanya analisis jabatan dan analisis beban kerja telah dilakukan</t>
  </si>
  <si>
    <t xml:space="preserve">Screenshoot Dokumen anjab dan ABK </t>
  </si>
  <si>
    <t>adanya analisis jabatan dan analisisi beban kerja telah sesuai kebutuhan unit kerja dan selaras dengan kinerja utama</t>
  </si>
  <si>
    <t>telah diidentifikasi kebutuhan pengembangan kompetensi kepada seluruh pegawai</t>
  </si>
  <si>
    <t>rekap usulan pengembangan kompetensi Kota Balikpapan</t>
  </si>
  <si>
    <t>https://drive.google.com/drive/folders/1a8WX8pg7SxxPb-LCPNEmRSsH_TXfqP_2</t>
  </si>
  <si>
    <t>telah dilakukan pengembangan berbasisi kompetensi</t>
  </si>
  <si>
    <t>daftar pegawai telah mengikuti pelatihan tahun 2021</t>
  </si>
  <si>
    <t>Penerapan penetapan kinerja individu</t>
  </si>
  <si>
    <t>IKI DINAS PERDAGANGAN KOTA BALIKPAPAN TAHUN 2021 DAN PERJANJIAN KINERJA TAHUN 2021, SERTA SKP</t>
  </si>
  <si>
    <t>https://drive.google.com/drive/folders/1a7Bm2IPNhBkUJ68zsVDzWdQGhUjxUztb</t>
  </si>
  <si>
    <t>Terdpat penilaian kinerja inividu yang terkait dengan kinerja organisasi</t>
  </si>
  <si>
    <t>terdapat ukuran kinerja individu yang telah memiliki kesesuaian dengan indikator kerja individu</t>
  </si>
  <si>
    <t>PENGUKURAN KINERJA INDIVIDU DILAKUKAN SECARA TAHUNAN</t>
  </si>
  <si>
    <t xml:space="preserve">skp </t>
  </si>
  <si>
    <t>BELUM DILAKUKAN MONEV PADA TAHUN 2021</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</si>
  <si>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</si>
  <si>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PENERIMAAN TUNJANGAN KINERJA DAN PEMOTONGAN</t>
  </si>
  <si>
    <t>aturan disiplin dan kode etik telah ditetapkan</t>
  </si>
  <si>
    <t>PERATURAN WALIKOTA BALIKPAPAN NOMOR 25 Tahun 2020 dan SURAT EDARAN KADIS PERDAGANGAN TERKAIT DISIPLIN PEGAWAI</t>
  </si>
  <si>
    <t>https://drive.google.com/drive/folders/1a6fBO7dLhAPzb_eog-7E_L-YfRnA9bsm</t>
  </si>
  <si>
    <t>TELAH DILAKSANAKAN SETIAP HARI SELASA RAPAT KOORDINASI STAF DAN DIDALAMNYA SELALU MEMBAHAS MASALAH DISIPLIN PEGAWAI DAN REKAPITULASI PEMOTONGAN KETERLAMBATAN PEGAWAI</t>
  </si>
  <si>
    <t>rapat koordinasi staf</t>
  </si>
  <si>
    <t xml:space="preserve">Unit kerja telah mengimplementasikan SKJ pada seluruh jabatan sesuai kebutuhan unit kerja                 (liat contoh)                          </t>
  </si>
  <si>
    <t xml:space="preserve">Dokumen Pendukung :                                                                                    Pemberian TKD sudah sesuai dengan Standar Kompetensi Jabatan Pemkot Balikpapan mengacu pada :                                                                                                                                                            Peraturan Wali Kota Balikpapan Nomor 4 Tahun 2020                                                                 SKJ Pimpinan Tinggi 2021                 </t>
  </si>
  <si>
    <t>https://drive.google.com/drive/folders/1a6YEvN-ydb0-81T7WDkOHKCShi0L8lfL</t>
  </si>
  <si>
    <t xml:space="preserve">Evaluasi jabatan telah dilaksanakan pada seluruh jabatan berdasarkan SKJ dan telah memberikan dampak pengembangan SDM                                                                             </t>
  </si>
  <si>
    <t>SKP TAHUN 2021</t>
  </si>
  <si>
    <t>SIMPEG ASN, PEMUKTAHIRAN DATA ASN</t>
  </si>
  <si>
    <t>https://drive.google.com/drive/folders/1a-sV0R9bOsRUJw23gTSzcnloX-ETmcal</t>
  </si>
  <si>
    <t>Pimpinan unit terlibat dalam penyusunan renstra</t>
  </si>
  <si>
    <t>sk. tim penyusunan renstra</t>
  </si>
  <si>
    <t>https://drive.google.com/drive/folders/1_pz8KmUZ2CbVjSWruB8dMJg8yCTU_mAa</t>
  </si>
  <si>
    <t>Pimpinan unit terlibat dalam penetapan renstra</t>
  </si>
  <si>
    <t>MEMANTAU PENCAPAI KINERJA MELALUI APLIKASI SAKIP</t>
  </si>
  <si>
    <t>screenshoot aplikasi e sakip</t>
  </si>
  <si>
    <t>dokumen renja 2021</t>
  </si>
  <si>
    <t>perjanjian kinerja kepala dinas tahun 2021 dan 2022</t>
  </si>
  <si>
    <t xml:space="preserve">Pimpinan unit kerja menindaklanjuti hasil pemantauan rencana aksi secara berkala  .                                               </t>
  </si>
  <si>
    <t>Dokumen Rencana aksi tahun 2022</t>
  </si>
  <si>
    <t>DAFTAR HADIR SOSIALISASI ESAKIP YANG DIHADIRI OLEH SDRI. ASTI FEBI</t>
  </si>
  <si>
    <t>https://drive.google.com/drive/folders/1_uPNT7YK2hb_f-eSNrEE8TD4L7NqeaBr</t>
  </si>
  <si>
    <t>DILAKUKAN SECARA TAHUNAN</t>
  </si>
  <si>
    <t>PERJANJIAN KINERJA</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</si>
  <si>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</si>
  <si>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</si>
  <si>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TELAH DILAKUKAN PUBLIC CAMPAIGN</t>
  </si>
  <si>
    <t>Menghadiri BIMTEK dan Monitoring evaluasi impelmentasi PPG. BANNER TERKAIT ANTI GRATIFIKASI, UNDANGAN SOSIALISASI OLEH KPK DAN INSPEKTORAT DI RUANG RAPAT 2</t>
  </si>
  <si>
    <t>https://drive.google.com/drive/folders/1_fKpaHuXuXcT3J2Ih81m32Ts00KIhibW</t>
  </si>
  <si>
    <t>PENANGANAN GRATIFIKASI</t>
  </si>
  <si>
    <t>SK UNIT PENGENDALIAN GRATIFIKASI</t>
  </si>
  <si>
    <t>EVALUASI ATAS KEBIJAKAN PENANGANNA GRATIFIKASI</t>
  </si>
  <si>
    <t xml:space="preserve">LAPORAN GRATIFIKASI DAN PELAPORAN EVALUASI GRATIFIKASI </t>
  </si>
  <si>
    <t>TERDAPAT LAPORAN TINDAK LANJUT</t>
  </si>
  <si>
    <t>LAPORAN GRATIFIKASI</t>
  </si>
  <si>
    <t>UNIT KERJA TELAH MENGINDTIFIKASI SELURUH LINGKUNGAN PENGENDALIAN</t>
  </si>
  <si>
    <t>DOKUMEN RTP DAN SPIP</t>
  </si>
  <si>
    <t>https://drive.google.com/drive/folders/1_crIh1-AZTsWdI-436F2drzj1z5v-sSO</t>
  </si>
  <si>
    <t>uNIT KERJA TELAH MENILAI SELURUH RESIKO</t>
  </si>
  <si>
    <t>SELURUH RESIKO TELAH DIIDENTIFIKASI</t>
  </si>
  <si>
    <t>SPIP TELAH DI KOMUNIKASIKAN KEPADA SELURUH PIHAK</t>
  </si>
  <si>
    <t>PELAKSANAAN SAAT RAPAT KOORDINASI</t>
  </si>
  <si>
    <t>TELAH DILAKUKAN PEMANTAUAN PENGENDALIAN INTERN</t>
  </si>
  <si>
    <t>DILAKUKAN PEMBINAAN OLEH BPKP</t>
  </si>
  <si>
    <t>EVALUASI DAN PELATIHAN DARI INSPEKTORAT BALIKPAPAN</t>
  </si>
  <si>
    <t>SELURUH PENGADUAN MASYARAKAT TELAH DI TINDAKLANJUTI</t>
  </si>
  <si>
    <t>FORM POJOK  DISKUSI EKSPOR, SK SP4N DINAS PERDAGANGAN</t>
  </si>
  <si>
    <t>https://drive.google.com/drive/folders/1_ZIYvwrJnSo7dOmn2NTb1IKLuTqVdYr0</t>
  </si>
  <si>
    <t>TELAH DILAKUKAN EVALUASI PENGADUAN MASYARAKAT</t>
  </si>
  <si>
    <t xml:space="preserve">REKAPAN LAPORAN PENGADUAN MASYARAKAT </t>
  </si>
  <si>
    <t>TELAH DITINDAKLANJUTI</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</si>
  <si>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</si>
  <si>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</si>
  <si>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TELAH DISOSIALISASIKAN PADA SELURUH PEGAWAI DINAS PERDAGANGAN</t>
  </si>
  <si>
    <r>
      <rPr>
        <rFont val="Calibri"/>
        <color rgb="FF000000"/>
        <sz val="11.0"/>
      </rPr>
      <t xml:space="preserve">Link Video :
1. Benturan Kepentingan : 
https://youtu.be/nCLTUFInBcw
2. Gratifikasi :
https://youtu.be/a6liT0TwKDU
3. Pungutan Liar (Pungli) :
https://youtu.be/b5e3Wxum_UY
4. Whistleblowing System :
</t>
    </r>
    <r>
      <rPr>
        <rFont val="Calibri"/>
        <color rgb="FF1155CC"/>
        <sz val="11.0"/>
        <u/>
      </rPr>
      <t>https://youtu.be/VoJLbLRIRUSCREENSHOOT</t>
    </r>
    <r>
      <rPr>
        <rFont val="Calibri"/>
        <color rgb="FF000000"/>
        <sz val="11.0"/>
      </rPr>
      <t xml:space="preserve"> PUBLISH VIDEO WHISTLE BLOWING SYSTEM PADA WEBSITE.</t>
    </r>
  </si>
  <si>
    <t>https://drive.google.com/drive/folders/1_8Fj6NltRVVM6pJj_KDTQfiaA0DwYGwW</t>
  </si>
  <si>
    <r>
      <rPr>
        <rFont val="Calibri"/>
        <color rgb="FF000000"/>
        <sz val="11.0"/>
      </rPr>
      <t xml:space="preserve">Link Video :
1. Benturan Kepentingan : 
https://youtu.be/nCLTUFInBcw
2. Gratifikasi :
https://youtu.be/a6liT0TwKDU
3. Pungutan Liar (Pungli) :
https://youtu.be/b5e3Wxum_UY
4. Whistleblowing System :
</t>
    </r>
    <r>
      <rPr>
        <rFont val="Calibri"/>
        <color rgb="FF1155CC"/>
        <sz val="11.0"/>
        <u/>
      </rPr>
      <t>https://youtu.be/VoJLbLRIRUSCREENSHOOT</t>
    </r>
    <r>
      <rPr>
        <rFont val="Calibri"/>
        <color rgb="FF000000"/>
        <sz val="11.0"/>
      </rPr>
      <t xml:space="preserve"> PUBLISH VIDEO  BENTURAN KEPENTINGAN PADA WEBSITE</t>
    </r>
  </si>
  <si>
    <t>https://drive.google.com/drive/folders/1_1pW75QXtqAIjTxJQIIeiuqLgYOELlJ6</t>
  </si>
  <si>
    <t>PENANGANAN BENTURAN KEPENTINGAN TELAH DI IMPLEMENTASIKAN</t>
  </si>
  <si>
    <t xml:space="preserve">DOKUMEN LAPORAN </t>
  </si>
  <si>
    <t>TELAH DILAKUKAN EVALUASI PENANGANAN BENTURAN KEPENTINGAN TIDAK SECARA BERKALA</t>
  </si>
  <si>
    <t>NARASI</t>
  </si>
  <si>
    <t>MENGEVALUASI ATAS PENANGANAN BENTURAN KEPENTINGAN</t>
  </si>
  <si>
    <t>DOKUMEN PAKTA INTEGRITAS</t>
  </si>
  <si>
    <t>https://drive.google.com/drive/folders/1_1UsxoC_twaaqJS-80dfgJrtj1bzPqgH</t>
  </si>
  <si>
    <t>BELUM DICANANGKAN UNTUK ZONA INTEGRITAS</t>
  </si>
  <si>
    <t>TERDAPAT SOP</t>
  </si>
  <si>
    <t>SOP DINAS PERDAGANGAN</t>
  </si>
  <si>
    <t>https://drive.google.com/drive/folders/1XsTg5F7PojQHueHFBdfrb57mwuRnmYXy</t>
  </si>
  <si>
    <t>SOP TELAH DIPUBLIKASIKAN KE MEDIA SOSIAL WEBSITE DINAS PERDAGANGAN</t>
  </si>
  <si>
    <t>SCREENSHOOT PUBLIKASI SOP DI WEBSITE DINAS PERDAGANGAN</t>
  </si>
  <si>
    <t>BELUM DILAKUKAN REVIEW SOP</t>
  </si>
  <si>
    <t>MENGIKUTI KOMUNIKASI PUBLIK YANG DILAKSANAKAN OLEH DISKOMINFO KOTA BALIKPAPAN</t>
  </si>
  <si>
    <t>UNDANGAN SOSIALISASI KOMUNIKASI PUBLIK TERHADAP PELAYANAN</t>
  </si>
  <si>
    <t>https://drive.google.com/drive/folders/1XeBBsqUkrf_BkPXk6_Cdh0NV0QvcCODp</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</si>
  <si>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</si>
  <si>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SELURUH INFORMASI DAPAT DI AKSES PADA IG DAN WEBSITE DINAS</t>
  </si>
  <si>
    <t>SCREENSHOOT IG DAN WEBSITE</t>
  </si>
  <si>
    <t>BELUM TERDAPAT PEMBERIAN PENGHARGAAN DAN SANKSI BAGI PETUGAS LAYANAN</t>
  </si>
  <si>
    <t>BELUM TERDAPAT SISTEM PEMBERIAN KOMPENISASI KEPADA PENERIMA LAYANAN TIDAK SESUAI STANDAR</t>
  </si>
  <si>
    <t>LAYANAN PEMBAYARAN RETRIBUSI ONLINE MELALUI APLIKASI LARIS PASAR DAN TELAH TERPADU PADA SISTEM PEMBAYARAN ONLINE BANK KALTIMTARA</t>
  </si>
  <si>
    <t>SCREENSHOOT SISTEM LAYANAN LARIS PASAR</t>
  </si>
  <si>
    <t>TELAH ADA LAYANAN TETAPI BEMUM MENDAPATKAN PENGAKUAN</t>
  </si>
  <si>
    <t>SCREENSHOOT LAYANAN SIPORTERBAPOK DAN SAHABAT.CO</t>
  </si>
  <si>
    <t>TERDAPAT MEDIA KONSULTASI MELALUI BUKU TAMU DIGITAL DINAS PERDAGANGAN DAN BUKU TAMU MANUAL</t>
  </si>
  <si>
    <t>DOKUMENTASI BUKU TAMU SECARA ONLINE DAN OFFLINE DAN SK S4AN LAPOR</t>
  </si>
  <si>
    <t>https://drive.google.com/drive/folders/1Xbkwq9OKTr2MLYAJPUcDzz7mscFotd-L</t>
  </si>
  <si>
    <t xml:space="preserve">TERDAPAT TIM PENGELOLAAN KHUSUS KONSULTASI  </t>
  </si>
  <si>
    <t>SK SP4N LAPOR</t>
  </si>
  <si>
    <t>TELAH DITINDAK LANJUTI SELURUH PENGADUAN</t>
  </si>
  <si>
    <t>REKAP ADUAN MASYARAKAT MELALUI POJOK DISKUSI EKSPOR DAN BUKU TAMU DIGITAL</t>
  </si>
  <si>
    <t>TELAH MELAKSANAKAN EVALUASI KELUHAN DAN KONSULTASI</t>
  </si>
  <si>
    <t>TELAH DILAKSANAKAN SURVEI KEPUASAN MASYARAKAT</t>
  </si>
  <si>
    <t>NILAI SKM PASAR</t>
  </si>
  <si>
    <t>https://drive.google.com/drive/folders/1XZsb9G8Q4FGSH_KM_vcG2kNBl2e9LxLC</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</si>
  <si>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</si>
  <si>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TELAH MENDAPATKAN HASIL KEPUASAN MASYARAKAT SECARA OFFLINE</t>
  </si>
  <si>
    <r>
      <rPr>
        <rFont val="Calibri"/>
        <color rgb="FF000000"/>
        <sz val="11.0"/>
      </rPr>
      <t xml:space="preserve">TERDAPAT REKAPAN HASIL SURVEY SIKAP PETUGAS DI WEBSITE DINAS PERDAGANGAN KOTA BALIKPAPAN. DAPAT DIAKSES PADA : </t>
    </r>
    <r>
      <rPr>
        <rFont val="Calibri"/>
        <color rgb="FF1155CC"/>
        <sz val="11.0"/>
        <u/>
      </rPr>
      <t>http://dinasperdagangan.balikpapan.go.id/polling</t>
    </r>
  </si>
  <si>
    <t>DILAKSANAN TINDAKLANJUT HASIL SKM PADA RAPAT KOORDINASI</t>
  </si>
  <si>
    <t>TELAH DILAKSANKAN RAPAT KOORDINASI DAN PEMBAHASAN SKM TAHUN 2021</t>
  </si>
  <si>
    <t>MENERAPKAN TEKNOLOGI INFORMASI DALAM PEMBERIAN LAYANAN</t>
  </si>
  <si>
    <r>
      <rPr>
        <rFont val="Calibri"/>
        <color theme="1"/>
        <sz val="11.0"/>
      </rPr>
      <t xml:space="preserve">SISTEM LARIS PASAR, </t>
    </r>
    <r>
      <rPr>
        <rFont val="Calibri"/>
        <color rgb="FF1155CC"/>
        <sz val="11.0"/>
        <u/>
      </rPr>
      <t>SAHABAT.CO</t>
    </r>
    <r>
      <rPr>
        <rFont val="Calibri"/>
        <color theme="1"/>
        <sz val="11.0"/>
      </rPr>
      <t>, SIPORTERBAPOK, POJOK DISKUSI EKSPOR</t>
    </r>
  </si>
  <si>
    <t>https://drive.google.com/drive/folders/1XPRN1pcrfXsxu5MloONTY6ARwLerzJyT</t>
  </si>
  <si>
    <t>TELAH DILAKUKAS PERBAIKAN SECARA TERUS MENERUS</t>
  </si>
  <si>
    <t>UPDATE DATA PADA SISTEM LARIS PASAR</t>
  </si>
  <si>
    <t>TERDAPAT AGEN PERUBAHAN</t>
  </si>
  <si>
    <t>ATAS NAMA YULI DAN SEPTINA</t>
  </si>
  <si>
    <t>PERUBAHAN OLEH AGEN PERUBAHAN</t>
  </si>
  <si>
    <t>LAPORAN AGEN PERUBAHAN</t>
  </si>
  <si>
    <t>https://drive.google.com/drive/folders/1YhJDpXMBF60dHEbl4_vhEDXz7GqjgBM-</t>
  </si>
  <si>
    <t>LAPORAN AGEN PERUBAHAN a.nama yuli fitriani dan laporan pada youtube atas nama septina</t>
  </si>
  <si>
    <t>link youtube</t>
  </si>
  <si>
    <t>https://youtu.be/pC-gPEv_QoY</t>
  </si>
  <si>
    <t>TARGET CAPAIAN PADA DOKUMEN TELAH 80 %</t>
  </si>
  <si>
    <t>RENCANA KERJA TIM RB DINAS PERDAGANGAN</t>
  </si>
  <si>
    <t>https://drive.google.com/drive/folders/1YXWAcwijrCrRskZUpmUu6Kszk1V25k9J</t>
  </si>
  <si>
    <t>Budaya kerja dan nilai-nilai organisasi telah dinternalisasi ke seluruh anggota organisasi,</t>
  </si>
  <si>
    <t xml:space="preserve">BANNER BUDAYA KERJA, KODE ETIK PERILAKU, </t>
  </si>
  <si>
    <t>https://drive.google.com/drive/folders/1YIcGxI6tRp2zKcn8AFDhyJWmuoqsfx7y</t>
  </si>
  <si>
    <t>SEMUA KEBIJAKAN YANG TERBIT TELAH MEMILIKI KETERKAITAN DENGAN PETA KETERKAITAN LAINNYA. CONOTH PERATURAN WALIKOTA BALIKPAPAN NO 27 TAHUN 2020 TENTANG PENGELOLAAN PASAR. TERKAIT TENTANG URAIAN TUGAS DARI UPTD PASAR PADA PERWALI KOTA BALIKPAPAN NO 27 TAHUN 2018</t>
  </si>
  <si>
    <t>PERWALI 27 TAHUN 2020 DAN PERWALI 27 TAHUN 2018</t>
  </si>
  <si>
    <t>https://drive.google.com/drive/folders/1YDkldN6Xp4y2UB0KioqlKWjpY9Jghr5B</t>
  </si>
  <si>
    <t>KEBIJAKAN TERKAIT PELAYANAN ATAU PERIZINAN YANG DITERBITKAN MEMUAT UNSUR KEMUDAHAN. ANTARA LAINPERIZINAN IZIN USAHA PERDAGANGAN,IZIN USAHA PUSAT PERBELANJAAN , IZIN USAHA MINUMAN BERALKOHOL TELAH SATU PINTU DI DPMPT-SP</t>
  </si>
  <si>
    <t>PERWALI KOTA BALIKPAPAN NO 23 TAHUN 2018 TENTANG  PERUBAHAN ATAS PERATURAN WALIKOTA BALIKPAPAN TENTANG PENDELEGASIAN KEWENANGAN PELAYANAN PERIZINAN</t>
  </si>
  <si>
    <t>KEBIJAKAN PELAYANAN SATU PINTU</t>
  </si>
  <si>
    <t xml:space="preserve">KEBIJAKAN PELAYANAN SATU PINTU DAN INSTANSI PENERBIT SURAT KETERANGAN ASAL </t>
  </si>
  <si>
    <t>PERWALI KOTA BALIKPAPAN NO 23 TAHUN 2018 TENTANG  PERUBAHAN ATAS PERATURAN WALIKOTA BALIKPAPAN TENTANG PENDELEGASIAN KEWENANGAN PELAYANAN PERIZINAN  DAN PERMENDAG NOMOR 32 TAHUN 2015 TENTANG INSTANSI PENERBIT SURAT KETERANGAN ASAL</t>
  </si>
  <si>
    <t xml:space="preserve">Sudah ada usulan perubahan organisasi sesuai dengan proses bisnis dengan mempertimbangkan kinerja utama yang dihasilkan. Namun perubahan organisasi dari hasil penyederhaan struktur organisasi masih dalam proses di bagian hukum </t>
  </si>
  <si>
    <t>DOKUMEN PENYETARAAN JABATAN</t>
  </si>
  <si>
    <t>https://drive.google.com/drive/folders/1Z1luP4KiuQtoQJnSgtbglXAxzOBafMSs</t>
  </si>
  <si>
    <t>TELAH DISUSUN PETA PROSES BISNIS DAN MEMPENAGRUHI PENYERHANAAN SELURUH JABATAN</t>
  </si>
  <si>
    <t>DOKUMEN PETA BISNIS DAN PENYETARAAN JABATAN</t>
  </si>
  <si>
    <t>https://drive.google.com/drive/folders/1Z7WLL4H4Fds-UFnNeKOlOP2tsS0CqwSo</t>
  </si>
  <si>
    <t>IMPLEMENTASI SPBE TELAH TERINTEGRASI DAN MAMPU MENDORONG PELAKSANAAN PELAYANAN PUBLIK</t>
  </si>
  <si>
    <r>
      <rPr>
        <rFont val="Calibri"/>
        <color rgb="FF000000"/>
        <sz val="11.0"/>
      </rPr>
      <t xml:space="preserve">SISTEM APLIKASI LARIS PASAR ( DAPAT DIDOWNLOAD PADA PLAYSTORE ), </t>
    </r>
    <r>
      <rPr>
        <rFont val="Calibri"/>
        <color rgb="FF1155CC"/>
        <sz val="11.0"/>
        <u/>
      </rPr>
      <t>SAHABAT.CO</t>
    </r>
    <r>
      <rPr>
        <rFont val="Calibri"/>
        <color rgb="FF000000"/>
        <sz val="11.0"/>
      </rPr>
      <t xml:space="preserve"> DAN </t>
    </r>
    <r>
      <rPr>
        <rFont val="Calibri"/>
        <color rgb="FF1155CC"/>
        <sz val="11.0"/>
        <u/>
      </rPr>
      <t>SIPORTERBAPOK.BALIKPAPAN.GO.ID</t>
    </r>
  </si>
  <si>
    <t>https://drive.google.com/drive/folders/1Z5hwHWobskS9Y1192H5mt2--E1uD0Hp7</t>
  </si>
  <si>
    <t>IMPLEMENTASI SPBE TELAH TERINTEGRASI DAN MAMPU MENDORONG PELAKSANAAN PELAYANAN INTERNAL UNIT KERJA LEBIH CEPAT DAN EFISIEN</t>
  </si>
  <si>
    <r>
      <rPr>
        <rFont val="Calibri"/>
        <color rgb="FF000000"/>
        <sz val="11.0"/>
      </rPr>
      <t xml:space="preserve">SISTEM APLIKASI LARIS PASAR ( DAPAT DIDOWNLOAD PADA PLAYSTORE ), </t>
    </r>
    <r>
      <rPr>
        <rFont val="Calibri"/>
        <color rgb="FF1155CC"/>
        <sz val="11.0"/>
        <u/>
      </rPr>
      <t>SAHABAT.CO</t>
    </r>
    <r>
      <rPr>
        <rFont val="Calibri"/>
        <color rgb="FF000000"/>
        <sz val="11.0"/>
      </rPr>
      <t xml:space="preserve"> DAN </t>
    </r>
    <r>
      <rPr>
        <rFont val="Calibri"/>
        <color rgb="FF1155CC"/>
        <sz val="11.0"/>
        <u/>
      </rPr>
      <t>SIPORTERBAPOK.BALIKPAPAN.GO.ID</t>
    </r>
  </si>
  <si>
    <t>TELAH TERPENUHI DAN PENERAPAN ATAU PENGGUNAAN DARI MANFAAT TRANSFORMASI DIGITAL</t>
  </si>
  <si>
    <t>PEMBAYARAN RETRIBUSI SECARA ONLINE MENGGUNAKAN APLIKASI LARIS PASAR YANG TELAH DILAUNCHING OELH BAPAK WALIKOTA BALIKPAPAN TANGGAL 1 APRIL 2022</t>
  </si>
  <si>
    <t>https://drive.google.com/drive/folders/1Z4jzGBuYg_coLykIZly-06cOiP-MWdj3</t>
  </si>
  <si>
    <t xml:space="preserve">Telah memanfatkan transformasi digital untuk pembayaran retribusiPADA PASAR dengan aplikasi pembayaran non tunai QRIS bekerjasama dengan Bank Kaltimtara </t>
  </si>
  <si>
    <t>TRANFORMASI DIGITAL MEMBERIKAN NILAI MANFAAT KEPADA UNIT KERJA SECARA OPTIMAL</t>
  </si>
  <si>
    <r>
      <rPr>
        <rFont val="Calibri"/>
        <color rgb="FF000000"/>
        <sz val="11.0"/>
      </rPr>
      <t xml:space="preserve">SISTEM APLIKASI LARIS PASAR ( DAPAT DIDOWNLOAD PADA PLAYSTORE ), </t>
    </r>
    <r>
      <rPr>
        <rFont val="Calibri"/>
        <color rgb="FF1155CC"/>
        <sz val="11.0"/>
        <u/>
      </rPr>
      <t>SAHABAT.CO</t>
    </r>
    <r>
      <rPr>
        <rFont val="Calibri"/>
        <color rgb="FF000000"/>
        <sz val="11.0"/>
      </rPr>
      <t xml:space="preserve"> DAN </t>
    </r>
    <r>
      <rPr>
        <rFont val="Calibri"/>
        <color rgb="FF1155CC"/>
        <sz val="11.0"/>
        <u/>
      </rPr>
      <t>SIPORTERBAPOK.BALIKPAPAN.GO.ID</t>
    </r>
  </si>
  <si>
    <t xml:space="preserve">DOKUMEN PENDUKUNG PERJANJIAN KINERJA 2021 </t>
  </si>
  <si>
    <t>https://drive.google.com/drive/folders/1YDQS9G5S9bB6GAmQ4ylsiVrOR20hCmn0</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</si>
  <si>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</si>
  <si>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</si>
  <si>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</si>
  <si>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SCREENSHOOT APLIKASI SIMPEG</t>
  </si>
  <si>
    <t>https://drive.google.com/drive/folders/1Y6LC-zhAC-o0cby7BEgowhgsAklopDHj</t>
  </si>
  <si>
    <t>https://drive.google.com/drive/folders/1Xu1-th3HIrERqO7pVKqWfp46n50-nHjv</t>
  </si>
  <si>
    <t>APLIKASI YANG TERINTEGRASI TELAH DIMANFAATKAN SEBAGAI MONITORING KINERJA</t>
  </si>
  <si>
    <t>SCREENSHOOT APLIKASI E-SAKIP</t>
  </si>
  <si>
    <t>https://drive.google.com/drive/folders/1Z0uI0w8y8rA48mtSaterAIYX0dKBL-Sk</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</si>
  <si>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</si>
  <si>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</si>
  <si>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</si>
  <si>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SELURUH CAPAIAN KINERJA MERUPAKAN UNSUR PEMBERIAN REEWARD DAN PUNISHMENT</t>
  </si>
  <si>
    <t>PERWALI 4 TAHUN 2020 TENTANG PEMBERIAN  TAMBAHAN PENGHASILAN  KEPADA PNS</t>
  </si>
  <si>
    <t>https://drive.google.com/drive/folders/1YskgBxJXo2SQb4cQi2ggIDTpkDiU7F5e</t>
  </si>
  <si>
    <t>PETA STARTEGIS/KERANGKA LOGIS</t>
  </si>
  <si>
    <t>CASCADING DINAS PERDAGANGAN</t>
  </si>
  <si>
    <t>https://drive.google.com/drive/folders/1YphC5PVOiKql2PnK60vH7a5BPhI9I2gS</t>
  </si>
  <si>
    <t>WAJIB LHKPN 100% TELAH DILAKSANAKAN</t>
  </si>
  <si>
    <t>DATABASE LHKPN</t>
  </si>
  <si>
    <t>https://drive.google.com/drive/folders/1ZwGSZwo3v-ZnbphRWitQboaby451wVPn</t>
  </si>
  <si>
    <t>DATABASE LHKASN</t>
  </si>
  <si>
    <t>https://drive.google.com/drive/folders/1Znbeg8v10LdIeZec_0Ttmj52A_rT84T7</t>
  </si>
  <si>
    <t>PENANGANAN PENGADUAN MASYARAKAT</t>
  </si>
  <si>
    <t>PENGADUAN MASYARAKAT TERKAIT GARDU PANDANSARI KORSLETING</t>
  </si>
  <si>
    <t>https://drive.google.com/drive/folders/1ZmtZUBGliufZTKoN-FVSMzbN0l-AWpCJ</t>
  </si>
  <si>
    <t>INOVASI PERBAIKAN PELAYANAN PUBLIK</t>
  </si>
  <si>
    <t>SISTEM APLIKASI LARIS PASAR DIGUNAKAN DALAM PEMBAYARAN RETRIBUSI ONLINE</t>
  </si>
  <si>
    <t>https://drive.google.com/drive/folders/1ZhbIjzlXsco-cgJaBI0qxuqxeGEsxyNM</t>
  </si>
  <si>
    <t>PELAYANAN PEMBAYARAN RETRIBUSI SECARA ONLINE MELALUI APLIKASI LARIS PASAR</t>
  </si>
  <si>
    <t>PENGADUAN LAYANAN DAN KONSULTASU TELAH DIRESPON DENGAN CEPAT DENGAN BERBAGAI KANAL</t>
  </si>
  <si>
    <t>POJOK KLINIK EKSPOR</t>
  </si>
  <si>
    <t>https://drive.google.com/drive/folders/1ZhRGP-faVCToNUiBs3Qd5QuLH69ulVuJ</t>
  </si>
  <si>
    <t>Tim RB Di Bentuk pada Awal Tahun 2022</t>
  </si>
  <si>
    <t>SK Tim RB Setwan</t>
  </si>
  <si>
    <t>https://drive.google.com/drive/folders/1dDyFw-yByiNn8JYpAF6xji6m-aN2-BMj</t>
  </si>
  <si>
    <t>https://drive.google.com/drive/folders/1d7j9KHP-C24jhsn2M0bgN16mOsPwHSQl</t>
  </si>
  <si>
    <t>https://drive.google.com/drive/folders/1d2SYbm4aTbZT4Xe8bcp4TCgr_s6IPqRF</t>
  </si>
  <si>
    <t>https://drive.google.com/drive/folders/1cqpJ05IlK1JsWwSfGxEikeL729NCuRag</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</si>
  <si>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</si>
  <si>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</si>
  <si>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Rapat Internal pembahasan uraian tugas (Undangan, Daftar Hadir)</t>
  </si>
  <si>
    <t>Telah Mengajukan Usulan perubahan struktur organisasi kepada bagian organisasi</t>
  </si>
  <si>
    <t>SK Penyetaraan Jabatan Fungsional</t>
  </si>
  <si>
    <t xml:space="preserve">Penyusunan peta proses bisnis Sekretariat DPRD Kota Balikpapan  telah disusun sesuai dengan Peraturan Menteri PANRB Nomor 19 tahun 2018 tentang Penyusunan Peta Proses Bisnis intansi Pemerintah. Namun peta proses bisnis tersebut masih mengacu pada RPJMD Kota Balikpapan tahun 2016-2021 dan belum disesuaikan dengan RPJMD Kota Balikpapan 2021-2026. Hal tersebut karena Peta Proses Bisnis yang sesuai RPJMD Kota Balikpapan 2021-2026  sedang dalam proses penyusunan pada level 0 sampai level 2 </t>
  </si>
  <si>
    <t>https://drive.google.com/drive/folders/1c_zOxNp5SRtOXKiqE9TyzfD9p7SicYNa</t>
  </si>
  <si>
    <t>Peta Proses Bisnis OPD, Renstra OPD 2016-2021 dan 2022-2026, Renja OPD 2021</t>
  </si>
  <si>
    <t xml:space="preserve">https://drive.google.com/drive/folders/1c_zOxNp5SRtOXKiqE9TyzfD9p7SicYNa </t>
  </si>
  <si>
    <t>Penyusunan Peta Jabatan Sekretariat DPRD Tahun 2022</t>
  </si>
  <si>
    <t>https://drive.google.com/drive/folders/1cmdXWnMBDelTWr1MUGSej1o1gi2vXdRG</t>
  </si>
  <si>
    <t>Berita Acara Penyusunan Peta Jabatan Sekretariat DPRD Tahun 2022</t>
  </si>
  <si>
    <t>Adanya Kebijakan Pimpinan Tentang Keterbukaan Informasi Publik</t>
  </si>
  <si>
    <t>Terdapat Sk Penunjukkan Pejabat Pengelola Informasi dan dokumentasi Sekretariat DPRD Kota Balikpapan</t>
  </si>
  <si>
    <t>https://drive.google.com/drive/folders/1cnYZTgfKYRB85kRXDrEXv-tnpHHY3qWW</t>
  </si>
  <si>
    <t>Hasil evaluasi PPID</t>
  </si>
  <si>
    <t>Hasil Monev PPID dari Diskominfo</t>
  </si>
  <si>
    <t>Surat Usulan kebutuhan pegawai OPD, Peta Jabatan OPD (</t>
  </si>
  <si>
    <t>https://drive.google.com/file/d/19IceQvqP46n0IjPQp--QKLHlcrVzPryY/view?usp=sharing</t>
  </si>
  <si>
    <t>https://drive.google.com/file/d/1AVB3Xw9XvkFf6c_XRyNLKR6ET6Wf_9Jf/view?usp=sharing</t>
  </si>
  <si>
    <t>https://drive.google.com/file/d/1tpUIsnFBc1kDItPKs9RQEdAxCGUNH741/view?usp=sharing</t>
  </si>
  <si>
    <t>2021 anggaran pengembangan berbasis kompetensi (anggaran bimtek utk setwan dirasionalisasi)</t>
  </si>
  <si>
    <t>https://drive.google.com/drive/folders/1eNeI-LzfOEMUMcnQG7zmHPYjTkamS4X3?usp=sharing</t>
  </si>
  <si>
    <t>https://drive.google.com/drive/folders/1eJQO-qxkWl750w3axPWdOJcUeJyemRZK?usp=sharing</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</si>
  <si>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</si>
  <si>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Rekap absensi 2021</t>
  </si>
  <si>
    <t>https://drive.google.com/drive/folders/1eI7XMI6RXS4ceYpYl2vNapXVCBHY46Od?usp=sharing</t>
  </si>
  <si>
    <t xml:space="preserve">Foto rapat, undangan rapat dan rekap absensi 2021 </t>
  </si>
  <si>
    <t>https://drive.google.com/file/d/1hxXM639ZMDbPpm_TI7C9PSRMjfQbfTWT/view?usp=sharing</t>
  </si>
  <si>
    <t>https://docs.google.com/spreadsheets/d/1LeBH6OQaEZXACOpgrf7QcfUDogBpjBuX/edit?usp=sharing&amp;ouid=114955839804616091567&amp;rtpof=true&amp;sd=true</t>
  </si>
  <si>
    <t xml:space="preserve">surat tugas PDM dan rapat PDM </t>
  </si>
  <si>
    <t>https://drive.google.com/drive/folders/1eEVx1VlVYlXdAfK1nivD8yvSGwENHhxY?usp=sharing</t>
  </si>
  <si>
    <t>https://drive.google.com/file/d/1KFexH6IxuyfMpzGsu_y2d1_0f0HJG51E/view?usp=sharing</t>
  </si>
  <si>
    <t>SK Indikator KInerja, IKI dan IKU</t>
  </si>
  <si>
    <t>https://drive.google.com/file/d/1WTkf9epHZJxIt6JMMq20oA1FO_gq5i4m/view?usp=sharing</t>
  </si>
  <si>
    <t>Evaluasi Renja</t>
  </si>
  <si>
    <t>https://docs.google.com/document/d/1LY2tFdtgbR7TJhcniZ-pyLlsfCTciASs/edit?usp=sharing&amp;ouid=103939138900307012712&amp;rtpof=true&amp;sd=true</t>
  </si>
  <si>
    <t>Rencana Aksi, Monev Rencana Aksi</t>
  </si>
  <si>
    <t>https://drive.google.com/file/d/1fi8HTLNA2vVZ9bVdkTHPPEwIekrHLW40/view?usp=sharing</t>
  </si>
  <si>
    <t>Perjanjian Kinerja, Rencana Aksi, RKT</t>
  </si>
  <si>
    <t>https://drive.google.com/file/d/10UKH_86Vh03gzTqSP3-nZuziwwnzV4NP/view?usp=sharing</t>
  </si>
  <si>
    <t xml:space="preserve">Pimpinan OPD memantau rencana aksi dengan melaksanakan rapat internal </t>
  </si>
  <si>
    <t xml:space="preserve">Rapat internal </t>
  </si>
  <si>
    <t>Mengikuti Sosialisasi Esakip</t>
  </si>
  <si>
    <t>Menghadiri sosialisasi esakip</t>
  </si>
  <si>
    <t>https://drive.google.com/file/d/1xRZtq96eYlVcj5eANcmPZgiDHkhih2oI/view?usp=sharing</t>
  </si>
  <si>
    <t xml:space="preserve"> Melalui aplikasi SIPERANGKO dan Esakip</t>
  </si>
  <si>
    <t>https://drive.google.com/file/d/1ShUMz20-DLOZN__t9luJ70xbq-xzjEkF/view?usp=sharing</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</si>
  <si>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</si>
  <si>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</si>
  <si>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Public campaingn melalui media</t>
  </si>
  <si>
    <t xml:space="preserve">Banner, Media Sosial Setwan </t>
  </si>
  <si>
    <t>https://drive.google.com/drive/folders/1mTG1Udvxkkld8WPBJfrY_YTvJoutjKlV?usp=sharing</t>
  </si>
  <si>
    <t>Terdapat penanganan gratifikasi</t>
  </si>
  <si>
    <t>LHKPN struktural dan fungsional, LHKASN staff, laporan gratifikasi</t>
  </si>
  <si>
    <t>Terdapat laporan gratifikasi, LHKPN, LHKASN</t>
  </si>
  <si>
    <t>Terdapat SK SPIP dan RTP Setwan</t>
  </si>
  <si>
    <t>Dokumen Register Resiko</t>
  </si>
  <si>
    <t>https://drive.google.com/drive/folders/1uY-vv3DCQ0udQw_yi1SxLwkFoi3E78xh?usp=sharing</t>
  </si>
  <si>
    <t>Telah disusun penilaian resiko dan RTP</t>
  </si>
  <si>
    <t>Dokumen RTP Setwan</t>
  </si>
  <si>
    <t>Telah dilaksanakan sosialisasikan SPIP ke Pegawai Setwan</t>
  </si>
  <si>
    <t>Dokumen SPIP</t>
  </si>
  <si>
    <t>Telah dilakukan monitoring dan evaluasi SPIP</t>
  </si>
  <si>
    <t>Tersedia pengelolaan pengaduan masyarakat</t>
  </si>
  <si>
    <t>Aplikasi SP4N LAPOR!</t>
  </si>
  <si>
    <t>https://drive.google.com/file/d/1336fkxXUsQdyT0mbwLu3oFq78uh0glKM/view?usp=sharing</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</si>
  <si>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</si>
  <si>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</si>
  <si>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Terdapat whistle blowing system di website yang terlink ke SP4N</t>
  </si>
  <si>
    <t>Dokumentasi screen shoot Website Setwan terkait whistle blowing system</t>
  </si>
  <si>
    <t>https://drive.google.com/drive/folders/1OMqCIt3jVPaut5sLMLNAwWrb78h4OB6p?usp=sharing</t>
  </si>
  <si>
    <t>Terdapat SK. Wali Kota Balikpapan Nomor : 188.45.402/2016 Pedoman Umum Penanganan Benturan Kepentingan di lingkungan, telah dilaksanakan sosialisasi penanganan benturan kepentingan ke seluruh pegawai</t>
  </si>
  <si>
    <t>https://drive.google.com/file/d/1dn7FQCI69OVaX_rXeHamnEC_XkZ-v6YL/view?usp=sharing</t>
  </si>
  <si>
    <t>Telah dilakukan penangan benturan kepentingan</t>
  </si>
  <si>
    <t>SK. PPK,PPTK, PAK, Pakta Integritas, PBJ</t>
  </si>
  <si>
    <t>https://drive.google.com/drive/folders/1xdLhQdPXdes-5ki_F69PRGwsE2vsbfPS?usp=sharing</t>
  </si>
  <si>
    <t>Laporan benturan kepentingan</t>
  </si>
  <si>
    <t>https://docs.google.com/document/d/1kpPQcoz2Dlrw-z-l4pmVf7eZRMSyYArG/edit?usp=sharing&amp;ouid=104145341365171779283&amp;rtpof=true&amp;sd=true</t>
  </si>
  <si>
    <t>Telah disusun Pakta Integritas</t>
  </si>
  <si>
    <t>Maklumat Pakta Integritas</t>
  </si>
  <si>
    <t>https://docs.google.com/document/d/184AJRE9sb_bVyp9QI3Y-r46xS2uzFyzB/edit?usp=sharing&amp;ouid=104145341365171779283&amp;rtpof=true&amp;sd=true</t>
  </si>
  <si>
    <t>SK Tim ZI, dokumentasi / Foto Pakta Integritas</t>
  </si>
  <si>
    <t>https://drive.google.com/drive/folders/1BDaeOgliFF7JuSBp6UQW2IvMV7c3r1wt?usp=sharing</t>
  </si>
  <si>
    <t>SK Standar Pelayanan, Standar Pelayanan</t>
  </si>
  <si>
    <t>Hasil Survei Kepuasan Anggota Dewan</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</si>
  <si>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</si>
  <si>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Screenshoot aplikasi Pengaduan Masyarakat</t>
  </si>
  <si>
    <t>SK Pengelola SPAN-LAPOR</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</si>
  <si>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</si>
  <si>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ada beberapa kebijakan yang belum secara baku di SK kan, hanya saja telah berjalan dan menjadi panduan.</t>
  </si>
  <si>
    <t>Usulan Perubahan SOTK Ke bagian Organisasi</t>
  </si>
  <si>
    <t>Surat Usulan Perubahan SOTK</t>
  </si>
  <si>
    <t>Aplikasi Ekinerja, SIPENA dan e Office</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</si>
  <si>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</si>
  <si>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</si>
  <si>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</si>
  <si>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DPA 2022</t>
  </si>
  <si>
    <t>https://drive.google.com/file/d/1GXkqyb2xe1SinfiSjNbDtJHOqXsUVCnJ/view?usp=sharing</t>
  </si>
  <si>
    <t>Aplikasi esakip dan Siperangko</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</si>
  <si>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</si>
  <si>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</si>
  <si>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</si>
  <si>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https://drive.google.com/file/d/1AbtlAqJH2xCcAsy0OuIlToNmQ9Y4bWoL/view?usp=sharing</t>
  </si>
  <si>
    <t xml:space="preserve">Tidak terdapat Pengaduan Masyarakat </t>
  </si>
  <si>
    <t>Tim Reformasi Birokrasi Badan Pengelola Keuangan Daerah kota balikpapan telah di bentuk berdasarkan SK Nomor : 900/0994/BPKD tanggal 09 Mei 2022 tentang Tim Reformasi Birokrasi BPKD Kota Balikpapan</t>
  </si>
  <si>
    <t>SK Tim Reformasi Birokrasi BPKD No.900/0994/BPKD</t>
  </si>
  <si>
    <t>https://drive.google.com/drive/folders/1lpewywUnw-d0f8VpQafda4lJOFjDXKg7</t>
  </si>
  <si>
    <t>Seluruh tugas telah dilaksanakan oleh Tim Reformasi Birokrasi Badan Pengelola Keuangan Daerah Kota Balikpapan sesuai dengan rencana kerja yang telah ditetapkan dengan SK Kepala BPKD No.900/0994/BPKD</t>
  </si>
  <si>
    <t>baru dilaksanakan tahun 2022 ( SK Renja )</t>
  </si>
  <si>
    <t>foto sosialisasi rencana  kerja birokrasi unit kerja</t>
  </si>
  <si>
    <t>https://drive.google.com/drive/folders/1leGEG16y4lxOXcb5JhmqlCH6mJohfZA2</t>
  </si>
  <si>
    <t>https://drive.google.com/drive/folders/1l_4JSrbMutGYFK9BHpZTHlh_6tMMyfGK</t>
  </si>
  <si>
    <t>https://drive.google.com/open?id=1l_4JSrbMutGYFK9BHpZTHlh_6tMMyfGK&amp;authuser=pmprbbpn2021%40gmail.com&amp;usp=drive_fs</t>
  </si>
  <si>
    <t>BPKD Baru tahun ini melaksanakan</t>
  </si>
  <si>
    <t>Memberikan arahan melalui WA Grup</t>
  </si>
  <si>
    <t>https://drive.google.com/drive/folders/1lOO6Xl0fNlK7jk58md8j8AEzyhE6MCSy</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</si>
  <si>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</si>
  <si>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</si>
  <si>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Matriks masih dalam proses</t>
  </si>
  <si>
    <t>Perwal Uraian Tugas OPD</t>
  </si>
  <si>
    <t>https://drive.google.com/drive/folders/1lvvXIbLgi7Aag_CN2jYs3eCHZohElF9m?usp=sharing</t>
  </si>
  <si>
    <t>Undangan rapat penyusunan peta jabatan BPKD th 2022</t>
  </si>
  <si>
    <t>Hasil evaluasi telah ditindaklanjuti dengan perubahan atas struktur organisasi, uraian tugas dan fungsi Badan Pengelola Keuangan Daerah Kota Balikpapan pada Perwal Nomor 58 Tahun 2016 setelah mendapat persetujuan penyederhanaan struktur organisasi dan penyetaraan jabatan dari Kementerian Pendayagunaan Aparatur Negara dan Reformasi Birokrasi. Namun saat ini Perwal tersebut masih diproses di Bagian Hukum Sekretariat Daerah Kota Balikpapan.</t>
  </si>
  <si>
    <t>https://drive.google.com/drive/folders/1lsuVAAggDdB9v29W0h_JmMUGUCN-ZBIB</t>
  </si>
  <si>
    <t>(sebagian) Pejabat Struktural/ eselon IV di lingkungan Badan Pengelola Keuangan Daerah Kota Balikpapan telah disetarakan menjadi jabatan fungsional sesuai dengan rekomendasi dari Kementerian Pendayagunaan Aparatur Negara dan Reformasi Birokrasi pada tanggal 31 Desember 2021.</t>
  </si>
  <si>
    <t>https://drive.google.com/drive/folders/1lsuVAAggDdB9v29W0h_JmMUGUCN-ZBIB?usp=sharing</t>
  </si>
  <si>
    <t>Penyusunan peta proses bisnis disusun sesuai dengan tugas dan fungsi ............ Kota Balikpapan. Namun peta proses bisnis tersebut masih mengacu pada RPJMD Kota Balikpapan tahun 2016-2021 serta masih mengacu pada Peraturan Wali Kota Balikpapan Nomor ....... Tahun ...... tentang Susunan Organisasi, Uraian Tugas Dan Fungsi ........ dan belum disesuaikan dengan RPJMD Kota Balikpapan 2021-2026 juga SOTK hasil penyederhaan struktur organisasi. Hal tersebut karena Peta Proses Bisnis yang sesuai RPJMD Kota Balikpapan 2021-2026 sedang dalam proses penyusunan pada level 0 sampai level 2</t>
  </si>
  <si>
    <t xml:space="preserve">
  Penyusunan
  peta proses bisnis disusun sesuai dengan tugas dan fungsi ............ Kota
  Balikpapan. Namun peta proses bisnis tersebut masih mengacu pada RPJMD Kota
  Balikpapan tahun 2016-2021 serta masih mengacu pada Peraturan Wali Kota
  Balikpapan Nomor ....... Tahun ...... tentang Susunan Organisasi, Uraian
  Tugas Dan Fungsi ........ dan belum disesuaikan dengan RPJMD Kota Balikpapan
  2021-2026 juga SOTK hasil penyederhaan struktur organisasi. Hal tersebut
  karena Peta Proses Bisnis yang sesuai RPJMD Kota Balikpapan 2021-2026  sedang dalam proses penyusunan pada level 0
  sampai level 2</t>
  </si>
  <si>
    <t xml:space="preserve">
  Tahun
  2021 penyusunan peta proses bisnis telah disusun sesuai dengan RENSTRA
  2016-2021 dan RENJA 2021 .......... Kota Balikpapan. Namun untuk tahun 2022
  peta proses bisnis ....... masih dilakukan penyusunan setelah peta proses
  bisnis level 0 dan level 2 disusun</t>
  </si>
  <si>
    <t xml:space="preserve">
  Setiap
  jenjang organisasi dilingkungan ............... Kota Balikpapan telah
  memiliki peta proses bisnis yang selaras dengan kinerja</t>
  </si>
  <si>
    <r>
      <rPr>
        <rFont val="Calibri"/>
        <color theme="1"/>
        <sz val="11.0"/>
      </rPr>
      <t xml:space="preserve">balikpapan.go.id dan </t>
    </r>
    <r>
      <rPr>
        <rFont val="Calibri"/>
        <color rgb="FF1155CC"/>
        <sz val="11.0"/>
        <u/>
      </rPr>
      <t>bpkad.balikpapan.go.id</t>
    </r>
  </si>
  <si>
    <t>https://drive.google.com/drive/folders/1lLwwBYwKxHJyFtHNw2_awqGOz2TzlKwR</t>
  </si>
  <si>
    <t>https://drive.google.com/drive/folders/1lKAK_wxftO8rDXikNUEKtTFOj517TJMS</t>
  </si>
  <si>
    <t>https://drive.google.com/drive/folders/1mioIFIy2MCL90p2Srwz39Tv_3BQA3wBO</t>
  </si>
  <si>
    <t>https://drive.google.com/drive/folders/1miTIcUAW9iVTqsgJr253hEmlHyZp60bA</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</si>
  <si>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</si>
  <si>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https://drive.google.com/drive/folders/1mfg516xcQiBPpC7ZUz8UkTautY0vABh3</t>
  </si>
  <si>
    <t>https://drive.google.com/drive/folders/1meh1W3louuIYTDIuOr-znYvQ7kEWxVlr</t>
  </si>
  <si>
    <t>Pimpinan unit kerja terlibat secara langsung pada penyusunan Renstra</t>
  </si>
  <si>
    <t xml:space="preserve">SK Tim Penyusunan Renstra, Dokumen Rapat Renstra </t>
  </si>
  <si>
    <t>https://drive.google.com/drive/folders/1m_CAxJC3qlp5VjNGeup0WgQhyvToCPET</t>
  </si>
  <si>
    <t>https://drive.google.com/drive/folders/1mcQpy4-2-JLFH5jADX_hw8pjyYTGnK8v</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</si>
  <si>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</si>
  <si>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</si>
  <si>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r>
      <rPr>
        <rFont val="Calibri"/>
        <color theme="1"/>
        <sz val="11.0"/>
      </rPr>
      <t xml:space="preserve">sosial media, IG dan website BPKD (uptdbpkd, bpkdbpp, bpkd_bmd) </t>
    </r>
    <r>
      <rPr>
        <rFont val="Calibri"/>
        <color rgb="FF1155CC"/>
        <sz val="11.0"/>
        <u/>
      </rPr>
      <t>bpkad.balikpapan.go.id</t>
    </r>
  </si>
  <si>
    <t>https://drive.google.com/drive/folders/1mMIlCDohnVd4aAoj0K6RpJZbJJnSxS6M</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</si>
  <si>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</si>
  <si>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</si>
  <si>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https://drive.google.com/drive/folders/1mIqC0ew3c7rwv31H004Nq6wqUqTVT9ht</t>
  </si>
  <si>
    <t>https://drive.google.com/drive/folders/1mFNVjj8Q62blOaBfE2fCIdY5bf2mOI5n</t>
  </si>
  <si>
    <t>https://drive.google.com/drive/folders/1kf_L7rnYsrZcUh8F5_40heqED7N1Ro0F</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</si>
  <si>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</si>
  <si>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https://drive.google.com/drive/folders/1kdZihBzkeFOkEb9lNecWjT2ZFoVEzSFS</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</si>
  <si>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</si>
  <si>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sipkd pelayanan pencairan, Simda</t>
  </si>
  <si>
    <t xml:space="preserve">ini eviden nya kontrak pemeliharaan atau apa? </t>
  </si>
  <si>
    <t>https://drive.google.com/drive/folders/1l0MlCMDQ8AL1lK7yb8o3gut0d9YydsVk</t>
  </si>
  <si>
    <t>https://drive.google.com/drive/folders/1kx8xgnRlJKN2vtnT5AiVLFDLijVhYvTt</t>
  </si>
  <si>
    <t>https://drive.google.com/drive/folders/1lDGpVl5AWIn9TC2kLzPKUiY3-h7XROxM</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</si>
  <si>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</si>
  <si>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</si>
  <si>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</si>
  <si>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https://drive.google.com/drive/folders/1l62xEj0XPKV-eCgBkpl1fAP5IwKPvIPO</t>
  </si>
  <si>
    <t>https://drive.google.com/drive/folders/1l7jWLFJrMYt7XeYDocYDs7i064AmhB0h</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</si>
  <si>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</si>
  <si>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</si>
  <si>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</si>
  <si>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https://drive.google.com/drive/folders/1m1ysYNHdvMEfyBlZg-qdHK97jJjFsXc3</t>
  </si>
  <si>
    <t>https://drive.google.com/drive/folders/1m0gYUJqTkQQ_wHpVpURZI33TD9dGSDll</t>
  </si>
  <si>
    <t xml:space="preserve"> - Pelayanan publik khususnya proses pencairan SPP/atau terbitnya SP2D berdasarkan DPA yang telah di sah kan oleh Kepala BPKD,                                                                                - Persyaratan yang sudah sesuai                                               - ketersediaan dana pada anggaran kas yang telah di susun berdasarkan SPD masing-masing kegiatan.                                                                                </t>
  </si>
  <si>
    <t xml:space="preserve">SE Nomor : 900/0166/BPKD tentang Pengajuan pembayaran Belanja Daerah Kota Balikpapan Tahun Anggaran 2022 </t>
  </si>
  <si>
    <t>https://drive.google.com/drive/folders/1lyk-UO0gr6aOv8b3X09P6Fn6QyWJSmw5</t>
  </si>
  <si>
    <t>Sudah Terintegrasi dengan Aplikasi SIPKD dan SIPD</t>
  </si>
  <si>
    <t>OPD Kota Balikpapan</t>
  </si>
  <si>
    <t xml:space="preserve">Belum sepenuhnya tersedia kanal/media </t>
  </si>
  <si>
    <t>KEC. BPN SELATAN</t>
  </si>
  <si>
    <t>Tim Reformasi Birokrasi Kecamatan Balikpapan Selatan telah dibentuk berdasarkan Keputusan Camat Balikpapan Selatan Nomor :  188.4/ 052 /Balsel Tanggal 1 April 2022 tentang Tim Reformasi Birokrasi Kecamatan Balikpapan Selatan</t>
  </si>
  <si>
    <t>SK Camat Balikpapan Selatan Tentang Tim Reformasi Birokrasi Kecamatan Balikpapan Selatan</t>
  </si>
  <si>
    <r>
      <rPr>
        <rFont val="Calibri"/>
        <color theme="1"/>
        <sz val="11.0"/>
      </rPr>
      <t xml:space="preserve">link eviden : </t>
    </r>
    <r>
      <rPr>
        <rFont val="Calibri"/>
        <color rgb="FF1155CC"/>
        <sz val="11.0"/>
        <u/>
      </rPr>
      <t>https://drive.google.com/drive/folders/1M4CWJvyeqgSkc8jOEEeRDNlUrQzwEwn-</t>
    </r>
  </si>
  <si>
    <t>Tim Reformasi Birokrasi telah melaksanakan tugasnya</t>
  </si>
  <si>
    <t>Undangan, Daftar Hadir, Foto Kegiatan</t>
  </si>
  <si>
    <r>
      <rPr>
        <rFont val="Calibri"/>
        <color theme="1"/>
        <sz val="11.0"/>
      </rPr>
      <t xml:space="preserve">link eviden : </t>
    </r>
    <r>
      <rPr>
        <rFont val="Calibri"/>
        <color rgb="FF1155CC"/>
        <sz val="11.0"/>
        <u/>
      </rPr>
      <t>https://drive.google.com/drive/folders/1M4CWJvyeqgSkc8jOEEeRDNlUrQzwEwn-</t>
    </r>
  </si>
  <si>
    <t>Renja RB baru disusun di 2022 dan belum pernah dilakukan evaluasi atas Renja</t>
  </si>
  <si>
    <t>SK Renja RB Tahun 2022</t>
  </si>
  <si>
    <r>
      <rPr>
        <rFont val="Calibri"/>
        <color theme="1"/>
        <sz val="11.0"/>
      </rPr>
      <t xml:space="preserve">link eviden : </t>
    </r>
    <r>
      <rPr>
        <rFont val="Calibri"/>
        <color rgb="FF1155CC"/>
        <sz val="11.0"/>
        <u/>
      </rPr>
      <t>https://drive.google.com/drive/folders/1J0VY6lOjaN10ofj2krmmdS7JGAoVYMVx</t>
    </r>
  </si>
  <si>
    <t>Rencana Kerja Pelaksanaan Reformasi Birokrasi Kecamatan Balikpapan Selatan telah disusun dan ditetapkan dalam Keputusan Camat Balikpapan Selatan Nomor 145.46/061/Balsel tanggal 1 Mei 2022 tentang Rencana Kerja Pelaksanaan Reformasi Birokrasi Tahun 2022</t>
  </si>
  <si>
    <t xml:space="preserve">Dokumen Renja RB Kec. Balikpapan Selatan Tahun 2022 </t>
  </si>
  <si>
    <r>
      <rPr>
        <rFont val="Calibri"/>
        <color theme="1"/>
        <sz val="11.0"/>
      </rPr>
      <t xml:space="preserve">link eviden : </t>
    </r>
    <r>
      <rPr>
        <rFont val="Calibri"/>
        <color rgb="FF1155CC"/>
        <sz val="11.0"/>
        <u/>
      </rPr>
      <t>https://drive.google.com/drive/folders/1L8b7tnrnbDHmHk1JqkpznFPKiA_uep2X</t>
    </r>
  </si>
  <si>
    <t>Internalisasi dan sosialisasi Renja pelaksanaan RB Tahun 2022 disosialisasikan kepada seluruh Pejabat Struktural Kecamatan dan Kelurahan</t>
  </si>
  <si>
    <t>Undangan, daftar hadir dan foto kegiatan</t>
  </si>
  <si>
    <r>
      <rPr>
        <rFont val="Calibri"/>
        <color theme="1"/>
        <sz val="11.0"/>
      </rPr>
      <t xml:space="preserve">link eviden : </t>
    </r>
    <r>
      <rPr>
        <rFont val="Calibri"/>
        <color rgb="FF1155CC"/>
        <sz val="11.0"/>
        <u/>
      </rPr>
      <t>https://drive.google.com/drive/folders/1L8b7tnrnbDHmHk1JqkpznFPKiA_uep2X</t>
    </r>
  </si>
  <si>
    <t>Rencana Kerja Pelaksanaan Reformasi Birokrasi Kecamatan Balikpapan Selatan telah disusun dan selaras dengan Roadmap RB Pemkot Balikpapan</t>
  </si>
  <si>
    <t>Dokumen Renja RB Kec. Balikpapan Selatan Tahun 2022</t>
  </si>
  <si>
    <r>
      <rPr>
        <rFont val="Calibri"/>
        <color theme="1"/>
        <sz val="11.0"/>
      </rPr>
      <t xml:space="preserve">link eviden : </t>
    </r>
    <r>
      <rPr>
        <rFont val="Calibri"/>
        <color rgb="FF1155CC"/>
        <sz val="11.0"/>
        <u/>
      </rPr>
      <t>https://drive.google.com/drive/folders/1L8b7tnrnbDHmHk1JqkpznFPKiA_uep2X</t>
    </r>
  </si>
  <si>
    <t>Sekretaris bertindak selaku assesor PMPRB yang juga melakukan internalisasi terkait pelaksanaan Reformasi Birokrasi di Kecamatan Balsel</t>
  </si>
  <si>
    <t>SK Tim RB, Undangan internalisasi RB, daftar hadir dan foto kegiatan</t>
  </si>
  <si>
    <t>https://drive.google.com/drive/folders/1Y-1sbm53baor6i_c0sq0_lFG9EYf_qdr?usp=sharing</t>
  </si>
  <si>
    <t>Konsensus Assesor di lingkungan Kecamatan Balikpapan Selatan terhadap hasil PMPRB Kecamatan Balikpapan Selatn dinyatakan dalam Berita Acara tanggal 6 Juni 2022</t>
  </si>
  <si>
    <t>Berita Acara Hasil PMPRB Kecamatan Balikpapan Selatan Tahun 2022</t>
  </si>
  <si>
    <r>
      <rPr>
        <rFont val="Calibri"/>
        <color rgb="FF1155CC"/>
        <sz val="11.0"/>
        <u/>
      </rPr>
      <t>https://drive.google.com/drive/folders/1Y-1sbm53baor6i_c0sq0_lFG9EYf_qdr?usp=sharing</t>
    </r>
    <r>
      <rPr>
        <rFont val="Calibri"/>
        <color theme="1"/>
        <sz val="11.0"/>
      </rPr>
      <t xml:space="preserve"> </t>
    </r>
  </si>
  <si>
    <t>Rencana Aksi Tindak Lanjut telah disosialisasikan kepada pegawai di lingkungan Kecamatan Balikpapan Selatan</t>
  </si>
  <si>
    <r>
      <rPr>
        <rFont val="Calibri"/>
        <color rgb="FF1155CC"/>
        <sz val="11.0"/>
        <u/>
      </rPr>
      <t>https://drive.google.com/drive/folders/1Y-1sbm53baor6i_c0sq0_lFG9EYf_qdr?usp=sharing</t>
    </r>
    <r>
      <rPr>
        <rFont val="Calibri"/>
        <color theme="1"/>
        <sz val="11.0"/>
        <u/>
      </rPr>
      <t xml:space="preserve"> </t>
    </r>
  </si>
  <si>
    <t>Renja pelaksanaan RB baru disusun, sehingga belum pernah dilakukan evaluasi</t>
  </si>
  <si>
    <r>
      <rPr>
        <rFont val="Calibri"/>
        <color theme="1"/>
        <sz val="11.0"/>
      </rPr>
      <t xml:space="preserve">link eviden : </t>
    </r>
    <r>
      <rPr>
        <rFont val="Calibri"/>
        <color rgb="FF1155CC"/>
        <sz val="11.0"/>
        <u/>
      </rPr>
      <t>https://drive.google.com/drive/folders/1J0VY6lOjaN10ofj2krmmdS7JGAoVYMVx</t>
    </r>
  </si>
  <si>
    <t>Pimpinan Unit kerja telah melakukan sosialisasi pelaksanaan RB di Kecamatan Balikpapan Selatan</t>
  </si>
  <si>
    <t>Undangan, daftar hadir, foto kegiatan</t>
  </si>
  <si>
    <r>
      <rPr>
        <rFont val="Calibri"/>
        <color theme="1"/>
        <sz val="11.0"/>
      </rPr>
      <t xml:space="preserve">link eviden : </t>
    </r>
    <r>
      <rPr>
        <rFont val="Calibri"/>
        <color rgb="FF1155CC"/>
        <sz val="11.0"/>
        <u/>
      </rPr>
      <t>https://drive.google.com/drive/folders/1L776W9JFhz8JUFpFlkua-F2IHGkC7Cty</t>
    </r>
  </si>
  <si>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</si>
  <si>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</si>
  <si>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Telah memiliki Agen Perubahan yang memberikan perubahan di OPD</t>
  </si>
  <si>
    <t>Sertifikat pelatihan revolusi mental dan laporan pelaksanaan aksi perubahan dan surat usulan Agen Perubahan</t>
  </si>
  <si>
    <r>
      <rPr>
        <rFont val="Calibri"/>
        <color theme="1"/>
        <sz val="11.0"/>
      </rPr>
      <t xml:space="preserve">link eviden : </t>
    </r>
    <r>
      <rPr>
        <rFont val="Calibri"/>
        <color rgb="FF1155CC"/>
        <sz val="11.0"/>
        <u/>
      </rPr>
      <t>https://drive.google.com/drive/folders/1L776W9JFhz8JUFpFlkua-F2IHGkC7Cty</t>
    </r>
  </si>
  <si>
    <t>Telah dilakukan pemetaan atas kebijakan yang bersifat menghambat di bidang pertanahan</t>
  </si>
  <si>
    <t>Inventarisasi evaluasi kebijakan tahun 2022</t>
  </si>
  <si>
    <r>
      <rPr>
        <rFont val="Calibri"/>
        <color theme="1"/>
        <sz val="11.0"/>
      </rPr>
      <t xml:space="preserve">link eviden : </t>
    </r>
    <r>
      <rPr>
        <rFont val="Calibri"/>
        <color rgb="FF1155CC"/>
        <sz val="11.0"/>
        <u/>
      </rPr>
      <t>https://drive.google.com/drive/folders/1M5RjwwLa-UKKNJlIoqSBwf8TctdgJpNv</t>
    </r>
  </si>
  <si>
    <t>Upaya revisi belum seluruhnya selesai</t>
  </si>
  <si>
    <r>
      <rPr>
        <rFont val="Calibri"/>
        <color theme="1"/>
        <sz val="11.0"/>
      </rPr>
      <t xml:space="preserve">link eviden : </t>
    </r>
    <r>
      <rPr>
        <rFont val="Calibri"/>
        <color rgb="FF1155CC"/>
        <sz val="11.0"/>
        <u/>
      </rPr>
      <t>https://drive.google.com/drive/folders/1J0VY6lOjaN10ofj2krmmdS7JGAoVYMVx</t>
    </r>
  </si>
  <si>
    <t xml:space="preserve">Perwali Nomor 57 Tahun 2016 </t>
  </si>
  <si>
    <t>Dokumen Perwali Nomor 57 Tahun 2016  tentang susunan dan uraian tugas Kecamatan, Berita Acara Rapat Evaluasi Uraian Tugas Kecamatan</t>
  </si>
  <si>
    <r>
      <rPr>
        <rFont val="Calibri"/>
        <color theme="1"/>
        <sz val="11.0"/>
      </rPr>
      <t xml:space="preserve">link eviden : </t>
    </r>
    <r>
      <rPr>
        <rFont val="Calibri"/>
        <color rgb="FF1155CC"/>
        <sz val="11.0"/>
        <u/>
      </rPr>
      <t>https://drive.google.com/drive/folders/1MQ_2XOtZx_Bew6w1orcC5cQWD-HX8elL</t>
    </r>
  </si>
  <si>
    <r>
      <rPr>
        <rFont val="Calibri"/>
        <color theme="1"/>
        <sz val="11.0"/>
      </rPr>
      <t xml:space="preserve">link eviden : </t>
    </r>
    <r>
      <rPr>
        <rFont val="Calibri"/>
        <color rgb="FF1155CC"/>
        <sz val="11.0"/>
        <u/>
      </rPr>
      <t>https://drive.google.com/drive/folders/1MQ_2XOtZx_Bew6w1orcC5cQWD-HX8elL</t>
    </r>
  </si>
  <si>
    <r>
      <rPr>
        <rFont val="Calibri"/>
        <color theme="1"/>
        <sz val="11.0"/>
      </rPr>
      <t xml:space="preserve">link eviden : </t>
    </r>
    <r>
      <rPr>
        <rFont val="Calibri"/>
        <color rgb="FF1155CC"/>
        <sz val="11.0"/>
        <u/>
      </rPr>
      <t>https://drive.google.com/drive/folders/1MQ_2XOtZx_Bew6w1orcC5cQWD-HX8elL</t>
    </r>
  </si>
  <si>
    <r>
      <rPr>
        <rFont val="Calibri"/>
        <color theme="1"/>
        <sz val="11.0"/>
      </rPr>
      <t xml:space="preserve">link eviden : </t>
    </r>
    <r>
      <rPr>
        <rFont val="Calibri"/>
        <color rgb="FF1155CC"/>
        <sz val="11.0"/>
        <u/>
      </rPr>
      <t>https://drive.google.com/drive/folders/1MQ_2XOtZx_Bew6w1orcC5cQWD-HX8elL</t>
    </r>
  </si>
  <si>
    <r>
      <rPr>
        <rFont val="Calibri"/>
        <color theme="1"/>
        <sz val="11.0"/>
      </rPr>
      <t xml:space="preserve">link eviden : </t>
    </r>
    <r>
      <rPr>
        <rFont val="Calibri"/>
        <color rgb="FF1155CC"/>
        <sz val="11.0"/>
        <u/>
      </rPr>
      <t>https://drive.google.com/drive/folders/1MQ_2XOtZx_Bew6w1orcC5cQWD-HX8elL</t>
    </r>
  </si>
  <si>
    <r>
      <rPr>
        <rFont val="Calibri"/>
        <color theme="1"/>
        <sz val="11.0"/>
      </rPr>
      <t xml:space="preserve">link eviden : </t>
    </r>
    <r>
      <rPr>
        <rFont val="Calibri"/>
        <color rgb="FF1155CC"/>
        <sz val="11.0"/>
        <u/>
      </rPr>
      <t>https://drive.google.com/drive/folders/1MQ_2XOtZx_Bew6w1orcC5cQWD-HX8elL</t>
    </r>
  </si>
  <si>
    <r>
      <rPr>
        <rFont val="Calibri"/>
        <color theme="1"/>
        <sz val="11.0"/>
      </rPr>
      <t xml:space="preserve">link eviden : </t>
    </r>
    <r>
      <rPr>
        <rFont val="Calibri"/>
        <color rgb="FF1155CC"/>
        <sz val="11.0"/>
        <u/>
      </rPr>
      <t>https://drive.google.com/drive/folders/1MQ_2XOtZx_Bew6w1orcC5cQWD-HX8elL</t>
    </r>
  </si>
  <si>
    <r>
      <rPr>
        <rFont val="Calibri"/>
        <color theme="1"/>
        <sz val="11.0"/>
      </rPr>
      <t xml:space="preserve">link eviden : </t>
    </r>
    <r>
      <rPr>
        <rFont val="Calibri"/>
        <color rgb="FF1155CC"/>
        <sz val="11.0"/>
        <u/>
      </rPr>
      <t>https://drive.google.com/drive/folders/1MQ_2XOtZx_Bew6w1orcC5cQWD-HX8elL</t>
    </r>
  </si>
  <si>
    <r>
      <rPr>
        <rFont val="Calibri"/>
        <color theme="1"/>
        <sz val="11.0"/>
      </rPr>
      <t xml:space="preserve">link eviden : </t>
    </r>
    <r>
      <rPr>
        <rFont val="Calibri"/>
        <color rgb="FF1155CC"/>
        <sz val="11.0"/>
        <u/>
      </rPr>
      <t>https://drive.google.com/drive/folders/1MQ_2XOtZx_Bew6w1orcC5cQWD-HX8elL</t>
    </r>
  </si>
  <si>
    <r>
      <rPr>
        <rFont val="Calibri"/>
        <color theme="1"/>
        <sz val="11.0"/>
      </rPr>
      <t xml:space="preserve">link eviden : </t>
    </r>
    <r>
      <rPr>
        <rFont val="Calibri"/>
        <color rgb="FF1155CC"/>
        <sz val="11.0"/>
        <u/>
      </rPr>
      <t>https://drive.google.com/drive/folders/1MQ_2XOtZx_Bew6w1orcC5cQWD-HX8elL</t>
    </r>
  </si>
  <si>
    <t>Dokumen Berita Acara Rapat Evaluasi Uraian Tugas Kecamatan, Persetujuan Penyederhanaan Organisasi</t>
  </si>
  <si>
    <r>
      <rPr>
        <rFont val="Calibri"/>
        <color theme="1"/>
        <sz val="11.0"/>
      </rPr>
      <t xml:space="preserve">link eviden : </t>
    </r>
    <r>
      <rPr>
        <rFont val="Calibri"/>
        <color rgb="FF1155CC"/>
        <sz val="11.0"/>
        <u/>
      </rPr>
      <t>https://drive.google.com/drive/folders/1MIGX6LDKm9rKsI6Yo76HlOunpNAChNOA</t>
    </r>
  </si>
  <si>
    <r>
      <rPr>
        <rFont val="Calibri"/>
        <color theme="1"/>
        <sz val="11.0"/>
      </rPr>
      <t xml:space="preserve">link eviden : </t>
    </r>
    <r>
      <rPr>
        <rFont val="Calibri"/>
        <color rgb="FF1155CC"/>
        <sz val="11.0"/>
        <u/>
      </rPr>
      <t>https://drive.google.com/drive/folders/1MIGX6LDKm9rKsI6Yo76HlOunpNAChNOA</t>
    </r>
  </si>
  <si>
    <r>
      <rPr>
        <rFont val="Calibri"/>
        <color theme="1"/>
        <sz val="11.0"/>
      </rPr>
      <t xml:space="preserve">link eviden : </t>
    </r>
    <r>
      <rPr>
        <rFont val="Calibri"/>
        <color rgb="FF1155CC"/>
        <sz val="11.0"/>
        <u/>
      </rPr>
      <t>https://drive.google.com/drive/folders/1J0VY6lOjaN10ofj2krmmdS7JGAoVYMVx</t>
    </r>
  </si>
  <si>
    <r>
      <rPr>
        <rFont val="Calibri"/>
        <color theme="1"/>
        <sz val="11.0"/>
      </rPr>
      <t xml:space="preserve">link eviden : </t>
    </r>
    <r>
      <rPr>
        <rFont val="Calibri"/>
        <color rgb="FF1155CC"/>
        <sz val="11.0"/>
        <u/>
      </rPr>
      <t>https://drive.google.com/drive/folders/1J0VY6lOjaN10ofj2krmmdS7JGAoVYMVx</t>
    </r>
  </si>
  <si>
    <r>
      <rPr>
        <rFont val="Calibri"/>
        <color theme="1"/>
        <sz val="11.0"/>
      </rPr>
      <t xml:space="preserve">link eviden : </t>
    </r>
    <r>
      <rPr>
        <rFont val="Calibri"/>
        <color rgb="FF1155CC"/>
        <sz val="11.0"/>
        <u/>
      </rPr>
      <t>https://drive.google.com/drive/folders/1J0VY6lOjaN10ofj2krmmdS7JGAoVYMVx</t>
    </r>
  </si>
  <si>
    <r>
      <rPr>
        <rFont val="Calibri"/>
        <color theme="1"/>
        <sz val="11.0"/>
      </rPr>
      <t xml:space="preserve">link eviden : </t>
    </r>
    <r>
      <rPr>
        <rFont val="Calibri"/>
        <color rgb="FF1155CC"/>
        <sz val="11.0"/>
        <u/>
      </rPr>
      <t>https://drive.google.com/drive/folders/1J0VY6lOjaN10ofj2krmmdS7JGAoVYMVx</t>
    </r>
  </si>
  <si>
    <r>
      <rPr>
        <rFont val="Calibri"/>
        <color theme="1"/>
        <sz val="11.0"/>
      </rPr>
      <t xml:space="preserve">link eviden : </t>
    </r>
    <r>
      <rPr>
        <rFont val="Calibri"/>
        <color rgb="FF1155CC"/>
        <sz val="11.0"/>
        <u/>
      </rPr>
      <t>https://drive.google.com/drive/folders/1J0VY6lOjaN10ofj2krmmdS7JGAoVYMVx</t>
    </r>
  </si>
  <si>
    <r>
      <rPr>
        <rFont val="Calibri"/>
        <color theme="1"/>
        <sz val="11.0"/>
      </rPr>
      <t xml:space="preserve">link eviden : </t>
    </r>
    <r>
      <rPr>
        <rFont val="Calibri"/>
        <color rgb="FF1155CC"/>
        <sz val="11.0"/>
        <u/>
      </rPr>
      <t>https://drive.google.com/drive/folders/1J0VY6lOjaN10ofj2krmmdS7JGAoVYMVx</t>
    </r>
  </si>
  <si>
    <t>SOP Kecamatan dan kelurahan</t>
  </si>
  <si>
    <t>Dokumen SOP Kecamatan Balikpapan Selatan dan Kelurahan Sepinggan</t>
  </si>
  <si>
    <r>
      <rPr>
        <rFont val="Calibri"/>
        <color theme="1"/>
        <sz val="11.0"/>
      </rPr>
      <t xml:space="preserve">link eviden : </t>
    </r>
    <r>
      <rPr>
        <rFont val="Calibri"/>
        <color rgb="FF1155CC"/>
        <sz val="11.0"/>
        <u/>
      </rPr>
      <t>https://drive.google.com/drive/folders/1LzSRLkMSKSR_-xA7sFqtSVwTXlHSZDHR</t>
    </r>
  </si>
  <si>
    <r>
      <rPr>
        <rFont val="Calibri"/>
        <color theme="1"/>
        <sz val="11.0"/>
      </rPr>
      <t xml:space="preserve">link eviden : </t>
    </r>
    <r>
      <rPr>
        <rFont val="Calibri"/>
        <color rgb="FF1155CC"/>
        <sz val="11.0"/>
        <u/>
      </rPr>
      <t>https://drive.google.com/drive/folders/1LzSRLkMSKSR_-xA7sFqtSVwTXlHSZDHR</t>
    </r>
  </si>
  <si>
    <r>
      <rPr>
        <rFont val="Calibri"/>
        <color theme="1"/>
        <sz val="11.0"/>
      </rPr>
      <t xml:space="preserve">link eviden : </t>
    </r>
    <r>
      <rPr>
        <rFont val="Calibri"/>
        <color rgb="FF1155CC"/>
        <sz val="11.0"/>
        <u/>
      </rPr>
      <t>https://drive.google.com/drive/folders/1J0VY6lOjaN10ofj2krmmdS7JGAoVYMVx</t>
    </r>
  </si>
  <si>
    <t>Telah terdapat kebijakan keterbukaan informasi publik yaitu SK Camat Balikpapan Selatan Nomor :188.4/07/Balsel tentang Pejabat Pengelola Layanan Informasi dan Dokumentasi Kecamatan Balikpapan Selatan</t>
  </si>
  <si>
    <t>Dokumen SK Camat Balikpapan Selatan Nomor :188.4/07/Balsel tentang Pejabat Pengelola Layanan Informasi dan Dokumentasi Kecamatan Balikpapan Selatan</t>
  </si>
  <si>
    <r>
      <rPr>
        <rFont val="Calibri"/>
        <color theme="1"/>
        <sz val="11.0"/>
      </rPr>
      <t xml:space="preserve">link eviden : </t>
    </r>
    <r>
      <rPr>
        <rFont val="Calibri"/>
        <color rgb="FF1155CC"/>
        <sz val="11.0"/>
        <u/>
      </rPr>
      <t>https://drive.google.com/drive/folders/1LzbiB6gcIHL6uveWdAwYIRuMMHQEqWLR</t>
    </r>
  </si>
  <si>
    <t>Telah dilakukan Monev PPID namun tidak berkala</t>
  </si>
  <si>
    <t>Hasil rapat tim Pelayanan Publik</t>
  </si>
  <si>
    <r>
      <rPr>
        <rFont val="Calibri"/>
        <color theme="1"/>
        <sz val="11.0"/>
      </rPr>
      <t xml:space="preserve">link eviden : </t>
    </r>
    <r>
      <rPr>
        <rFont val="Calibri"/>
        <color rgb="FF1155CC"/>
        <sz val="11.0"/>
        <u/>
      </rPr>
      <t>https://drive.google.com/drive/folders/1LzbiB6gcIHL6uveWdAwYIRuMMHQEqWLR</t>
    </r>
  </si>
  <si>
    <t>Telah dilakukan penyusunan Rencana kebutuhan dan peta Jabatan</t>
  </si>
  <si>
    <t>Usulan rencana kebutuhan dan Peta Jabatan</t>
  </si>
  <si>
    <r>
      <rPr>
        <rFont val="Calibri"/>
        <color theme="1"/>
        <sz val="11.0"/>
      </rPr>
      <t xml:space="preserve">link eviden : </t>
    </r>
    <r>
      <rPr>
        <rFont val="Calibri"/>
        <color rgb="FF1155CC"/>
        <sz val="11.0"/>
        <u/>
      </rPr>
      <t>https://drive.google.com/drive/folders/1LyiSZorSgahUlwH9vnQxUQHHotGLuiUi</t>
    </r>
  </si>
  <si>
    <t>Telah dilakukan Anjab dan ABK</t>
  </si>
  <si>
    <t>Screenshoot aplikasi Sianjab</t>
  </si>
  <si>
    <r>
      <rPr>
        <rFont val="Calibri"/>
        <color theme="1"/>
        <sz val="11.0"/>
      </rPr>
      <t xml:space="preserve">link eviden : </t>
    </r>
    <r>
      <rPr>
        <rFont val="Calibri"/>
        <color rgb="FF1155CC"/>
        <sz val="11.0"/>
        <u/>
      </rPr>
      <t>https://drive.google.com/drive/folders/1LyiSZorSgahUlwH9vnQxUQHHotGLuiUi</t>
    </r>
  </si>
  <si>
    <t>Anjab dan ABK telah sesuai dengan kinerja yang dihasilkan</t>
  </si>
  <si>
    <r>
      <rPr>
        <rFont val="Calibri"/>
        <color theme="1"/>
        <sz val="11.0"/>
      </rPr>
      <t xml:space="preserve">link eviden : </t>
    </r>
    <r>
      <rPr>
        <rFont val="Calibri"/>
        <color rgb="FF1155CC"/>
        <sz val="11.0"/>
        <u/>
      </rPr>
      <t>https://drive.google.com/drive/folders/1LyiSZorSgahUlwH9vnQxUQHHotGLuiUi</t>
    </r>
  </si>
  <si>
    <t>Telah disusun usulan rencana kebutuhan pengembangan kompetensi Tahun 2021</t>
  </si>
  <si>
    <t>Dokumen rencana kebutuhan pengembangan kompetensi Tahun 2021</t>
  </si>
  <si>
    <r>
      <rPr>
        <rFont val="Calibri"/>
        <color theme="1"/>
        <sz val="11.0"/>
      </rPr>
      <t xml:space="preserve">link eviden : </t>
    </r>
    <r>
      <rPr>
        <rFont val="Calibri"/>
        <color rgb="FF1155CC"/>
        <sz val="11.0"/>
        <u/>
      </rPr>
      <t>https://drive.google.com/drive/folders/1NMZzZJI03l6lXWcOpL2rLp_DuOXtodFn</t>
    </r>
  </si>
  <si>
    <t>Sebagian besar pegawai telah melakukan pengembangan kompetensi</t>
  </si>
  <si>
    <t>Dokumen  pengembangan kompetensi pegawai (Surat Tugas Diklat Pim, Surat Tugas mengikuti Diklat Dankel dan TS Camat mengikuti diklat kepamongan tahun 2021)</t>
  </si>
  <si>
    <r>
      <rPr>
        <rFont val="Calibri"/>
        <color theme="1"/>
        <sz val="11.0"/>
      </rPr>
      <t xml:space="preserve">link eviden : </t>
    </r>
    <r>
      <rPr>
        <rFont val="Calibri"/>
        <color rgb="FF1155CC"/>
        <sz val="11.0"/>
        <u/>
      </rPr>
      <t>https://drive.google.com/drive/folders/1NMZzZJI03l6lXWcOpL2rLp_DuOXtodFn</t>
    </r>
  </si>
  <si>
    <t>Perjanjian Kinerja dilaksanakan sampai ke level Lurah, SKP disusun untuk seluruh pegawai</t>
  </si>
  <si>
    <t>Dokumen PK, IKI dan SKP</t>
  </si>
  <si>
    <r>
      <rPr>
        <rFont val="Calibri"/>
        <color theme="1"/>
        <sz val="11.0"/>
      </rPr>
      <t xml:space="preserve">link eviden : </t>
    </r>
    <r>
      <rPr>
        <rFont val="Calibri"/>
        <color rgb="FF1155CC"/>
        <sz val="11.0"/>
        <u/>
      </rPr>
      <t>https://drive.google.com/drive/folders/1NMVgk4D2a0PS5IelBf628sgHCxYQGDKY</t>
    </r>
  </si>
  <si>
    <t>Penilaian kinerja terkait dengan kinerja organisasi</t>
  </si>
  <si>
    <r>
      <rPr>
        <rFont val="Calibri"/>
        <color theme="1"/>
        <sz val="11.0"/>
      </rPr>
      <t xml:space="preserve">link eviden : </t>
    </r>
    <r>
      <rPr>
        <rFont val="Calibri"/>
        <color rgb="FF1155CC"/>
        <sz val="11.0"/>
        <u/>
      </rPr>
      <t>https://drive.google.com/drive/folders/1NMVgk4D2a0PS5IelBf628sgHCxYQGDKY</t>
    </r>
  </si>
  <si>
    <t>Ukuran kinerja individu sudah sesuai dengan indikator kinerja individu di atasnya</t>
  </si>
  <si>
    <r>
      <rPr>
        <rFont val="Calibri"/>
        <color theme="1"/>
        <sz val="11.0"/>
      </rPr>
      <t xml:space="preserve">link eviden : </t>
    </r>
    <r>
      <rPr>
        <rFont val="Calibri"/>
        <color rgb="FF1155CC"/>
        <sz val="11.0"/>
        <u/>
      </rPr>
      <t>https://drive.google.com/drive/folders/1NMVgk4D2a0PS5IelBf628sgHCxYQGDKY</t>
    </r>
  </si>
  <si>
    <t>Pengukuran melalui kurkin dan SKP dilakukan secara semestera</t>
  </si>
  <si>
    <r>
      <rPr>
        <rFont val="Calibri"/>
        <color theme="1"/>
        <sz val="11.0"/>
      </rPr>
      <t xml:space="preserve">link eviden : </t>
    </r>
    <r>
      <rPr>
        <rFont val="Calibri"/>
        <color rgb="FF1155CC"/>
        <sz val="11.0"/>
        <u/>
      </rPr>
      <t>https://drive.google.com/drive/folders/1NMVgk4D2a0PS5IelBf628sgHCxYQGDKY</t>
    </r>
  </si>
  <si>
    <t>Monev IKU dan IKU dilakukan secara tahunan</t>
  </si>
  <si>
    <t>Laporan kurkin dan SKP</t>
  </si>
  <si>
    <r>
      <rPr>
        <rFont val="Calibri"/>
        <color theme="1"/>
        <sz val="11.0"/>
      </rPr>
      <t xml:space="preserve">link eviden : </t>
    </r>
    <r>
      <rPr>
        <rFont val="Calibri"/>
        <color rgb="FF1155CC"/>
        <sz val="11.0"/>
        <u/>
      </rPr>
      <t>https://drive.google.com/drive/folders/1NMVgk4D2a0PS5IelBf628sgHCxYQGDKY</t>
    </r>
  </si>
  <si>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</si>
  <si>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Pelaksanakan ekinerja sebagai dasar pemberian tunjangan yang berbasis capaian kerja individu</t>
  </si>
  <si>
    <t>Perwal Nomor 4 Tahun 2020</t>
  </si>
  <si>
    <r>
      <rPr>
        <rFont val="Calibri"/>
        <color theme="1"/>
        <sz val="11.0"/>
      </rPr>
      <t xml:space="preserve">link eviden : </t>
    </r>
    <r>
      <rPr>
        <rFont val="Calibri"/>
        <color rgb="FF1155CC"/>
        <sz val="11.0"/>
        <u/>
      </rPr>
      <t>https://drive.google.com/drive/folders/1NMVgk4D2a0PS5IelBf628sgHCxYQGDKY</t>
    </r>
  </si>
  <si>
    <t>Aturan disiplin dan kode etik telah diimpelementasikan</t>
  </si>
  <si>
    <t>Perwal Nomor 25 Tahun 2020, bahan paparan sosialisasi disiplin pegawai</t>
  </si>
  <si>
    <r>
      <rPr>
        <rFont val="Calibri"/>
        <color theme="1"/>
        <sz val="11.0"/>
      </rPr>
      <t xml:space="preserve">link eviden : </t>
    </r>
    <r>
      <rPr>
        <rFont val="Calibri"/>
        <color rgb="FF1155CC"/>
        <sz val="11.0"/>
        <u/>
      </rPr>
      <t>https://drive.google.com/drive/folders/1NHpUfxkH9j5jkLYbEBnDHnYYjqYQouK3</t>
    </r>
  </si>
  <si>
    <t>Telah dilakukan monev pelaksanaan aturan disiplin/kode etik</t>
  </si>
  <si>
    <t>Rekap presensi dan bukti pemotongan tunjangan</t>
  </si>
  <si>
    <r>
      <rPr>
        <rFont val="Calibri"/>
        <color theme="1"/>
        <sz val="11.0"/>
      </rPr>
      <t xml:space="preserve">link eviden : </t>
    </r>
    <r>
      <rPr>
        <rFont val="Calibri"/>
        <color rgb="FF1155CC"/>
        <sz val="11.0"/>
        <u/>
      </rPr>
      <t>https://drive.google.com/drive/folders/1NHpUfxkH9j5jkLYbEBnDHnYYjqYQouK3</t>
    </r>
  </si>
  <si>
    <t>Telah mengimplementasikan hasil SKJ</t>
  </si>
  <si>
    <t>Dokumen SKJ Jabatan Administrator dan Pengawas</t>
  </si>
  <si>
    <r>
      <rPr>
        <rFont val="Calibri"/>
        <color theme="1"/>
        <sz val="11.0"/>
      </rPr>
      <t xml:space="preserve">link eviden : </t>
    </r>
    <r>
      <rPr>
        <rFont val="Calibri"/>
        <color rgb="FF1155CC"/>
        <sz val="11.0"/>
        <u/>
      </rPr>
      <t>https://drive.google.com/drive/folders/1NEZvTUSi5FIuArAmzaBSO_YVm1hhM_Ck</t>
    </r>
  </si>
  <si>
    <t>Telah dilakukan evaluasi jabatan pada seluruh jabatan</t>
  </si>
  <si>
    <t>Dokumen Analisa Kesenjangan</t>
  </si>
  <si>
    <r>
      <rPr>
        <rFont val="Calibri"/>
        <color theme="1"/>
        <sz val="11.0"/>
      </rPr>
      <t xml:space="preserve">link eviden : </t>
    </r>
    <r>
      <rPr>
        <rFont val="Calibri"/>
        <color rgb="FF1155CC"/>
        <sz val="11.0"/>
        <u/>
      </rPr>
      <t>https://drive.google.com/drive/folders/1NEZvTUSi5FIuArAmzaBSO_YVm1hhM_Ck</t>
    </r>
  </si>
  <si>
    <t>Seluruh pegawai dapat mengakses Simpeg dan seluruh pegawai telah memutakhirkan data kepegawaian pada PDM ASN</t>
  </si>
  <si>
    <t>Screenshoot Simpeg, SK Operator Simpeg, SK Tim PDM ASN</t>
  </si>
  <si>
    <r>
      <rPr>
        <rFont val="Calibri"/>
        <color theme="1"/>
        <sz val="11.0"/>
      </rPr>
      <t xml:space="preserve">link eviden : </t>
    </r>
    <r>
      <rPr>
        <rFont val="Calibri"/>
        <color rgb="FF1155CC"/>
        <sz val="11.0"/>
        <u/>
      </rPr>
      <t>https://drive.google.com/drive/folders/1NAb9Cm-qoECFmOTah9RV8NScv2sHDtP6</t>
    </r>
  </si>
  <si>
    <t>Pimpinan terlibat secara langsung pada penyusunan Renstra Kecamatan Balsel</t>
  </si>
  <si>
    <t>Undangan, Berita Acara Ranwal Renstra, foto kegiatan penyusunan Renstra Kec. Balsel</t>
  </si>
  <si>
    <r>
      <rPr>
        <rFont val="Calibri"/>
        <color theme="1"/>
        <sz val="11.0"/>
      </rPr>
      <t xml:space="preserve">link eviden : </t>
    </r>
    <r>
      <rPr>
        <rFont val="Calibri"/>
        <color rgb="FF1155CC"/>
        <sz val="11.0"/>
        <u/>
      </rPr>
      <t>https://drive.google.com/drive/folders/1N77n2i7U2HkS2JC2i_BJ4h5TiN6u9Cjk</t>
    </r>
  </si>
  <si>
    <t>Pimpinan terlibat secara langsung pada penyusunan penetapan kimerja</t>
  </si>
  <si>
    <r>
      <rPr>
        <rFont val="Calibri"/>
        <color theme="1"/>
        <sz val="11.0"/>
      </rPr>
      <t xml:space="preserve">link eviden : </t>
    </r>
    <r>
      <rPr>
        <rFont val="Calibri"/>
        <color rgb="FF1155CC"/>
        <sz val="11.0"/>
        <u/>
      </rPr>
      <t>https://drive.google.com/drive/folders/1N77n2i7U2HkS2JC2i_BJ4h5TiN6u9Cjk</t>
    </r>
  </si>
  <si>
    <t>Pimpinan memantau seluruh capaian kinerja secara berkala</t>
  </si>
  <si>
    <t>Screenshoot aplikasi esakip dan laporan evaluasi renja tw 1 tahun 2022</t>
  </si>
  <si>
    <r>
      <rPr>
        <rFont val="Calibri"/>
        <color theme="1"/>
        <sz val="11.0"/>
      </rPr>
      <t xml:space="preserve">link eviden : </t>
    </r>
    <r>
      <rPr>
        <rFont val="Calibri"/>
        <color rgb="FF1155CC"/>
        <sz val="11.0"/>
        <u/>
      </rPr>
      <t>https://drive.google.com/drive/folders/1N77n2i7U2HkS2JC2i_BJ4h5TiN6u9Cjk</t>
    </r>
  </si>
  <si>
    <t>Pimpinan memahami kinerja serta strategi pencapainnya dalam jangka menengah</t>
  </si>
  <si>
    <t>BA Forum OPD Kec. Balsel</t>
  </si>
  <si>
    <r>
      <rPr>
        <rFont val="Calibri"/>
        <color theme="1"/>
        <sz val="11.0"/>
      </rPr>
      <t xml:space="preserve">link eviden : </t>
    </r>
    <r>
      <rPr>
        <rFont val="Calibri"/>
        <color rgb="FF1155CC"/>
        <sz val="11.0"/>
        <u/>
      </rPr>
      <t>https://drive.google.com/drive/folders/1N77n2i7U2HkS2JC2i_BJ4h5TiN6u9Cjk</t>
    </r>
  </si>
  <si>
    <t>Pimpinan memahami kinerja yang harus dicapai setiap tahun</t>
  </si>
  <si>
    <t>PK Tahun 2021 dan Tahun 2022</t>
  </si>
  <si>
    <r>
      <rPr>
        <rFont val="Calibri"/>
        <color theme="1"/>
        <sz val="11.0"/>
      </rPr>
      <t xml:space="preserve">link eviden : </t>
    </r>
    <r>
      <rPr>
        <rFont val="Calibri"/>
        <color rgb="FF1155CC"/>
        <sz val="11.0"/>
        <u/>
      </rPr>
      <t>https://drive.google.com/drive/folders/1N77n2i7U2HkS2JC2i_BJ4h5TiN6u9Cjk</t>
    </r>
  </si>
  <si>
    <t>Pimpinan menindaklanjuti hasil pemantauan renaksi secara berkala</t>
  </si>
  <si>
    <t>Renaksi Tahun 2021 dan 2022, Laporan Evaluasi Renja 2021 dan 2022</t>
  </si>
  <si>
    <r>
      <rPr>
        <rFont val="Calibri"/>
        <color theme="1"/>
        <sz val="11.0"/>
      </rPr>
      <t xml:space="preserve">link eviden : </t>
    </r>
    <r>
      <rPr>
        <rFont val="Calibri"/>
        <color rgb="FF1155CC"/>
        <sz val="11.0"/>
        <u/>
      </rPr>
      <t>https://drive.google.com/drive/folders/1N77n2i7U2HkS2JC2i_BJ4h5TiN6u9Cjk</t>
    </r>
  </si>
  <si>
    <t>SDM yang menangani akuntabilitas kinerja mengikuti sosialisasi terkait sakip</t>
  </si>
  <si>
    <t>undangan mengikuti sosialisasi sakip dan sertifikat mengikuti pelatihan terkait sakip</t>
  </si>
  <si>
    <r>
      <rPr>
        <rFont val="Calibri"/>
        <color theme="1"/>
        <sz val="11.0"/>
      </rPr>
      <t xml:space="preserve">link eviden : </t>
    </r>
    <r>
      <rPr>
        <rFont val="Calibri"/>
        <color rgb="FF1155CC"/>
        <sz val="11.0"/>
        <u/>
      </rPr>
      <t>https://drive.google.com/drive/folders/1N7shS7Zbzq73YTwGHOHctUevdHKdNeuS</t>
    </r>
  </si>
  <si>
    <t>Pemutakhiran data kinerja dilakukan per triwulan</t>
  </si>
  <si>
    <t>Laporan evaluasi Renja tahun 2021 dan tahun 2022</t>
  </si>
  <si>
    <r>
      <rPr>
        <rFont val="Calibri"/>
        <color theme="1"/>
        <sz val="11.0"/>
      </rPr>
      <t xml:space="preserve">link eviden : </t>
    </r>
    <r>
      <rPr>
        <rFont val="Calibri"/>
        <color rgb="FF1155CC"/>
        <sz val="11.0"/>
        <u/>
      </rPr>
      <t>https://drive.google.com/drive/folders/1N7shS7Zbzq73YTwGHOHctUevdHKdNeuS</t>
    </r>
  </si>
  <si>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</si>
  <si>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</si>
  <si>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Telah dilakukan kampanye ke publik dengan pemasangan banner</t>
  </si>
  <si>
    <t>Banner anti gratifikasi</t>
  </si>
  <si>
    <r>
      <rPr>
        <rFont val="Calibri"/>
        <color theme="1"/>
        <sz val="11.0"/>
      </rPr>
      <t xml:space="preserve">link eviden : </t>
    </r>
    <r>
      <rPr>
        <rFont val="Calibri"/>
        <color rgb="FF1155CC"/>
        <sz val="11.0"/>
        <u/>
      </rPr>
      <t>https://drive.google.com/drive/folders/1Mz2avccN-DLykP2cgtoszCpKqfAC7eUc</t>
    </r>
  </si>
  <si>
    <t>Gratifikasi telah dilaporkan</t>
  </si>
  <si>
    <t>SK Unit Gratifikasi dan Laporan gratifikasi</t>
  </si>
  <si>
    <r>
      <rPr>
        <rFont val="Calibri"/>
        <color theme="1"/>
        <sz val="11.0"/>
      </rPr>
      <t xml:space="preserve">link eviden : </t>
    </r>
    <r>
      <rPr>
        <rFont val="Calibri"/>
        <color rgb="FF1155CC"/>
        <sz val="11.0"/>
        <u/>
      </rPr>
      <t>https://drive.google.com/drive/folders/1Mz2avccN-DLykP2cgtoszCpKqfAC7eUc</t>
    </r>
  </si>
  <si>
    <r>
      <rPr>
        <rFont val="Calibri"/>
        <color theme="1"/>
        <sz val="11.0"/>
      </rPr>
      <t xml:space="preserve">link eviden : </t>
    </r>
    <r>
      <rPr>
        <rFont val="Calibri"/>
        <color rgb="FF1155CC"/>
        <sz val="11.0"/>
        <u/>
      </rPr>
      <t>https://drive.google.com/drive/folders/1Mz2avccN-DLykP2cgtoszCpKqfAC7eUc</t>
    </r>
  </si>
  <si>
    <r>
      <rPr>
        <rFont val="Calibri"/>
        <color theme="1"/>
        <sz val="11.0"/>
      </rPr>
      <t xml:space="preserve">link eviden : </t>
    </r>
    <r>
      <rPr>
        <rFont val="Calibri"/>
        <color rgb="FF1155CC"/>
        <sz val="11.0"/>
        <u/>
      </rPr>
      <t>https://drive.google.com/drive/folders/1Mz2avccN-DLykP2cgtoszCpKqfAC7eUc</t>
    </r>
  </si>
  <si>
    <t>Telah dilakukan identifikasi seluruh lingkungan pengendalian dengan penyusunan RTP</t>
  </si>
  <si>
    <t>SK RTP Kec. Balsel</t>
  </si>
  <si>
    <r>
      <rPr>
        <rFont val="Calibri"/>
        <color theme="1"/>
        <sz val="11.0"/>
      </rPr>
      <t xml:space="preserve">link eviden : </t>
    </r>
    <r>
      <rPr>
        <rFont val="Calibri"/>
        <color rgb="FF1155CC"/>
        <sz val="11.0"/>
        <u/>
      </rPr>
      <t>https://drive.google.com/drive/folders/1Mwhk4e1QpbZe65s3IcKPxGPFZleImaPt</t>
    </r>
  </si>
  <si>
    <t xml:space="preserve">Telah dilakukan penilaian risiko subkegiatan </t>
  </si>
  <si>
    <t>Register Risiko Kec. Balsel</t>
  </si>
  <si>
    <r>
      <rPr>
        <rFont val="Calibri"/>
        <color theme="1"/>
        <sz val="11.0"/>
      </rPr>
      <t xml:space="preserve">link eviden : </t>
    </r>
    <r>
      <rPr>
        <rFont val="Calibri"/>
        <color rgb="FF1155CC"/>
        <sz val="11.0"/>
        <u/>
      </rPr>
      <t>https://drive.google.com/drive/folders/1Mwhk4e1QpbZe65s3IcKPxGPFZleImaPt</t>
    </r>
  </si>
  <si>
    <t>Telah dilakukan identifikasi kegiatan pengendalian</t>
  </si>
  <si>
    <t xml:space="preserve">Register Risiko Kec. Balsel, RTP </t>
  </si>
  <si>
    <r>
      <rPr>
        <rFont val="Calibri"/>
        <color theme="1"/>
        <sz val="11.0"/>
      </rPr>
      <t xml:space="preserve">link eviden : </t>
    </r>
    <r>
      <rPr>
        <rFont val="Calibri"/>
        <color rgb="FF1155CC"/>
        <sz val="11.0"/>
        <u/>
      </rPr>
      <t>https://drive.google.com/drive/folders/1Mwhk4e1QpbZe65s3IcKPxGPFZleImaPt</t>
    </r>
  </si>
  <si>
    <r>
      <rPr>
        <rFont val="Calibri"/>
        <color theme="1"/>
        <sz val="11.0"/>
      </rPr>
      <t xml:space="preserve">link eviden : </t>
    </r>
    <r>
      <rPr>
        <rFont val="Calibri"/>
        <color rgb="FF1155CC"/>
        <sz val="11.0"/>
        <u/>
      </rPr>
      <t>https://drive.google.com/drive/folders/1J0VY6lOjaN10ofj2krmmdS7JGAoVYMVx</t>
    </r>
  </si>
  <si>
    <r>
      <rPr>
        <rFont val="Calibri"/>
        <color theme="1"/>
        <sz val="11.0"/>
      </rPr>
      <t xml:space="preserve">link eviden : </t>
    </r>
    <r>
      <rPr>
        <rFont val="Calibri"/>
        <color rgb="FF1155CC"/>
        <sz val="11.0"/>
        <u/>
      </rPr>
      <t>https://drive.google.com/drive/folders/1J0VY6lOjaN10ofj2krmmdS7JGAoVYMVx</t>
    </r>
  </si>
  <si>
    <t>Belum dilakukan monev spip</t>
  </si>
  <si>
    <t>Seluruh pengaduan telah ditindaklanjuti</t>
  </si>
  <si>
    <r>
      <rPr>
        <rFont val="Calibri"/>
        <color theme="1"/>
        <sz val="11.0"/>
      </rPr>
      <t xml:space="preserve">link eviden : </t>
    </r>
    <r>
      <rPr>
        <rFont val="Calibri"/>
        <color rgb="FF1155CC"/>
        <sz val="11.0"/>
        <u/>
      </rPr>
      <t>https://drive.google.com/drive/folders/1J0VY6lOjaN10ofj2krmmdS7JGAoVYMVx</t>
    </r>
  </si>
  <si>
    <t>Seluruh pengaduan telah ditindaklanjuti dilakukan monev</t>
  </si>
  <si>
    <r>
      <rPr>
        <rFont val="Calibri"/>
        <color theme="1"/>
        <sz val="11.0"/>
      </rPr>
      <t xml:space="preserve">link eviden : </t>
    </r>
    <r>
      <rPr>
        <rFont val="Calibri"/>
        <color rgb="FF1155CC"/>
        <sz val="11.0"/>
        <u/>
      </rPr>
      <t>https://drive.google.com/drive/folders/1J0VY6lOjaN10ofj2krmmdS7JGAoVYMVx</t>
    </r>
  </si>
  <si>
    <t>Hasil evaluasi penanganan pengaduan telah ditindaklanjuti</t>
  </si>
  <si>
    <r>
      <rPr>
        <rFont val="Calibri"/>
        <color theme="1"/>
        <sz val="11.0"/>
      </rPr>
      <t xml:space="preserve">link eviden : </t>
    </r>
    <r>
      <rPr>
        <rFont val="Calibri"/>
        <color rgb="FF1155CC"/>
        <sz val="11.0"/>
        <u/>
      </rPr>
      <t>https://drive.google.com/drive/folders/1J0VY6lOjaN10ofj2krmmdS7JGAoVYMVx</t>
    </r>
  </si>
  <si>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</si>
  <si>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</si>
  <si>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Telah dilakukan sosialisasi whistle blowing system</t>
  </si>
  <si>
    <r>
      <rPr>
        <rFont val="Calibri"/>
        <color theme="1"/>
        <sz val="11.0"/>
      </rPr>
      <t xml:space="preserve">link eviden : </t>
    </r>
    <r>
      <rPr>
        <rFont val="Calibri"/>
        <color rgb="FF1155CC"/>
        <sz val="11.0"/>
        <u/>
      </rPr>
      <t>https://drive.google.com/drive/folders/1MsIQs2iCDEkCFsFrmCwN5gj6YDZ5Q3a2</t>
    </r>
  </si>
  <si>
    <t>Penganan benturan kepentingan telah disosialisasikan</t>
  </si>
  <si>
    <r>
      <rPr>
        <rFont val="Calibri"/>
        <color theme="1"/>
        <sz val="11.0"/>
      </rPr>
      <t xml:space="preserve">link eviden : </t>
    </r>
    <r>
      <rPr>
        <rFont val="Calibri"/>
        <color rgb="FF1155CC"/>
        <sz val="11.0"/>
        <u/>
      </rPr>
      <t>https://drive.google.com/drive/folders/1MkTkFQ_Bi6OmP6JdBv1TApiv95G4AfRS</t>
    </r>
  </si>
  <si>
    <t>Penanganan benturan kepentingan telahg diimplementasikan</t>
  </si>
  <si>
    <t>surat pernyataan benturan kepentingan</t>
  </si>
  <si>
    <r>
      <rPr>
        <rFont val="Calibri"/>
        <color theme="1"/>
        <sz val="11.0"/>
      </rPr>
      <t xml:space="preserve">link eviden : </t>
    </r>
    <r>
      <rPr>
        <rFont val="Calibri"/>
        <color rgb="FF1155CC"/>
        <sz val="11.0"/>
        <u/>
      </rPr>
      <t>https://drive.google.com/drive/folders/1MkTkFQ_Bi6OmP6JdBv1TApiv95G4AfRS</t>
    </r>
  </si>
  <si>
    <t>Penanganan benturan kepentingan telahg dievaluasi</t>
  </si>
  <si>
    <r>
      <rPr>
        <rFont val="Calibri"/>
        <color theme="1"/>
        <sz val="11.0"/>
      </rPr>
      <t xml:space="preserve">link eviden : </t>
    </r>
    <r>
      <rPr>
        <rFont val="Calibri"/>
        <color rgb="FF1155CC"/>
        <sz val="11.0"/>
        <u/>
      </rPr>
      <t>https://drive.google.com/drive/folders/1MkTkFQ_Bi6OmP6JdBv1TApiv95G4AfRS</t>
    </r>
  </si>
  <si>
    <t>Hasil evaluasi penanganan benturan kepentingan telah ditindaklanjuti</t>
  </si>
  <si>
    <r>
      <rPr>
        <rFont val="Calibri"/>
        <color theme="1"/>
        <sz val="11.0"/>
      </rPr>
      <t xml:space="preserve">link eviden : </t>
    </r>
    <r>
      <rPr>
        <rFont val="Calibri"/>
        <color rgb="FF1155CC"/>
        <sz val="11.0"/>
        <u/>
      </rPr>
      <t>https://drive.google.com/drive/folders/1MkTkFQ_Bi6OmP6JdBv1TApiv95G4AfRS</t>
    </r>
  </si>
  <si>
    <t>Telah ditetapkan sebagai OPD ZI</t>
  </si>
  <si>
    <r>
      <rPr>
        <rFont val="Calibri"/>
        <color theme="1"/>
        <sz val="11.0"/>
      </rPr>
      <t xml:space="preserve">link eviden : </t>
    </r>
    <r>
      <rPr>
        <rFont val="Calibri"/>
        <color rgb="FF1155CC"/>
        <sz val="11.0"/>
        <u/>
      </rPr>
      <t>https://drive.google.com/drive/folders/1MkTkFQ_Bi6OmP6JdBv1TApiv95G4AfRS</t>
    </r>
  </si>
  <si>
    <t>Telah dilakukan pembangunan ZI</t>
  </si>
  <si>
    <t>SK Tim ZI dan Undangan sosialisasi ZI</t>
  </si>
  <si>
    <r>
      <rPr>
        <rFont val="Calibri"/>
        <color theme="1"/>
        <sz val="11.0"/>
      </rPr>
      <t xml:space="preserve">link eviden : </t>
    </r>
    <r>
      <rPr>
        <rFont val="Calibri"/>
        <color rgb="FF000000"/>
        <sz val="11.0"/>
        <u/>
      </rPr>
      <t>https://drive.google.com/drive/folders/1MkTkFQ_Bi6OmP6JdBv1TApiv95G4AfRS</t>
    </r>
  </si>
  <si>
    <t>Telah dilakukan monitor pembangunan ZI</t>
  </si>
  <si>
    <r>
      <rPr>
        <rFont val="Calibri"/>
        <color theme="1"/>
        <sz val="11.0"/>
      </rPr>
      <t xml:space="preserve">link eviden : </t>
    </r>
    <r>
      <rPr>
        <rFont val="Calibri"/>
        <color rgb="FF000000"/>
        <sz val="11.0"/>
        <u/>
      </rPr>
      <t>https://drive.google.com/drive/folders/1MkTkFQ_Bi6OmP6JdBv1TApiv95G4AfRS</t>
    </r>
  </si>
  <si>
    <t>Standar Pelayanan telah ditetapkan di Kec dan Kel</t>
  </si>
  <si>
    <t>Dokumen Standar Pelayanan Kecamatan Balsel</t>
  </si>
  <si>
    <r>
      <rPr>
        <rFont val="Calibri"/>
        <color theme="1"/>
        <sz val="11.0"/>
      </rPr>
      <t xml:space="preserve">link eviden : </t>
    </r>
    <r>
      <rPr>
        <rFont val="Calibri"/>
        <color rgb="FF1155CC"/>
        <sz val="11.0"/>
        <u/>
      </rPr>
      <t>https://drive.google.com/drive/folders/1Ki5MBqtg5w2pPwxmqGrtt6E5pBUE8p6c</t>
    </r>
  </si>
  <si>
    <t>Screenshoot maklumat pelayanan</t>
  </si>
  <si>
    <r>
      <rPr>
        <rFont val="Calibri"/>
        <color theme="1"/>
        <sz val="11.0"/>
      </rPr>
      <t xml:space="preserve">link eviden : </t>
    </r>
    <r>
      <rPr>
        <rFont val="Calibri"/>
        <color rgb="FF1155CC"/>
        <sz val="11.0"/>
        <u/>
      </rPr>
      <t>https://drive.google.com/drive/folders/1Ki5MBqtg5w2pPwxmqGrtt6E5pBUE8p6c</t>
    </r>
  </si>
  <si>
    <t>Telah dilakukan reviu atas standar pelayanan Kecamatan dan kelurahan</t>
  </si>
  <si>
    <t>Dokumen Standar Pelayanan Kecamatan Balsel dan Kelurahan di lingkungan Kecamatan Balsel, laporan SKM Kecamatan dan kelurahan</t>
  </si>
  <si>
    <r>
      <rPr>
        <rFont val="Calibri"/>
        <color theme="1"/>
        <sz val="11.0"/>
      </rPr>
      <t xml:space="preserve">link eviden : </t>
    </r>
    <r>
      <rPr>
        <rFont val="Calibri"/>
        <color rgb="FF1155CC"/>
        <sz val="11.0"/>
        <u/>
      </rPr>
      <t>https://drive.google.com/drive/folders/1Ki5MBqtg5w2pPwxmqGrtt6E5pBUE8p6c</t>
    </r>
  </si>
  <si>
    <t>Telah dilakukan  pembinaan pelayanan prima</t>
  </si>
  <si>
    <r>
      <rPr>
        <rFont val="Calibri"/>
        <color theme="1"/>
        <sz val="11.0"/>
      </rPr>
      <t xml:space="preserve">link eviden : </t>
    </r>
    <r>
      <rPr>
        <rFont val="Calibri"/>
        <color rgb="FF1155CC"/>
        <sz val="11.0"/>
        <u/>
      </rPr>
      <t>https://drive.google.com/drive/folders/1Kc_mkjJb4QSme7Ck35cuBVpgI_uJAbcC</t>
    </r>
  </si>
  <si>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</si>
  <si>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Seluruh informasi terhubung dengan sistem informasi pelayanan publik (sipp)</t>
  </si>
  <si>
    <t>screenshoot sipp Kecamatan dan Kelurahan</t>
  </si>
  <si>
    <t>link eviden : https://drive.google.com/drive/folders/1Kc_mkjJb4QSme7Ck35cuBVpgI_uJAbcC</t>
  </si>
  <si>
    <t>Menerapkan ketutusan wali kota tentang pedoman pemberian penghargaan pelayanan publik</t>
  </si>
  <si>
    <t>Keputusan Wali Kota Balikpapan Nomor : 188.45/365/2018 tentang pemberian penghargaan  pelayanan publik Kota Balikpapan</t>
  </si>
  <si>
    <t>Layanan terpadu atau PATEN telah dilaksanakan</t>
  </si>
  <si>
    <t xml:space="preserve">screenshoot SIAK,  dan yankel </t>
  </si>
  <si>
    <t>Inovasi pelayanan : 1) sistem layanan Kelurahan sepinggan raya, Aladin Seraya , 2. sistem pelaporan swadaya masyarakat keluraha damai baru,  Siswa MAS, 3. sistem pengajuan usulan pembangunan kel. sungai nangka, Digdaya Suka</t>
  </si>
  <si>
    <t>screenshoot inovasi pelayanan</t>
  </si>
  <si>
    <t>Media konsultasi offline tersedia kotak pengaduan, secara online melalui nomor WA 0813 4633 0001 atau Direct Message melalui media sosial Instagram Kecamatan Balikpapan Selatan</t>
  </si>
  <si>
    <t xml:space="preserve"> foto media pengaduan dan layanan, scrrenshoot layanan pengaduan online</t>
  </si>
  <si>
    <r>
      <rPr>
        <rFont val="Calibri"/>
        <color theme="1"/>
        <sz val="11.0"/>
      </rPr>
      <t xml:space="preserve">link eviden : </t>
    </r>
    <r>
      <rPr>
        <rFont val="Calibri"/>
        <color rgb="FF1155CC"/>
        <sz val="11.0"/>
        <u/>
      </rPr>
      <t>https://drive.google.com/drive/folders/1KXRM0f-4SDRJV82qMs5ycFHAwysIsdr2</t>
    </r>
  </si>
  <si>
    <t>Keputusan Camat Balikpapan Selatan Nomor : 047/46/Balsel tentang Tim Pengelola Aspirasi dan Aduan Masyarakat melalui SP4N LAPOR</t>
  </si>
  <si>
    <t>Dokumen Keputusan Camat Balikpapan Selatan Nomor : 047/46/Balsel tentang Tim Pengelola Aspirasi dan Aduan Masyarakat melalui SP4N LAPOR</t>
  </si>
  <si>
    <r>
      <rPr>
        <rFont val="Calibri"/>
        <color theme="1"/>
        <sz val="11.0"/>
      </rPr>
      <t xml:space="preserve">link eviden : </t>
    </r>
    <r>
      <rPr>
        <rFont val="Calibri"/>
        <color rgb="FF1155CC"/>
        <sz val="11.0"/>
        <u/>
      </rPr>
      <t>https://drive.google.com/drive/folders/1KXRM0f-4SDRJV82qMs5ycFHAwysIsdr2</t>
    </r>
  </si>
  <si>
    <t>link eviden : https://drive.google.com/drive/folders/1KXRM0f-4SDRJV82qMs5ycFHAwysIsdr2</t>
  </si>
  <si>
    <t>Penanganan tindaklanjut pengaduan dievaluasi secara berkala</t>
  </si>
  <si>
    <t xml:space="preserve"> Undangan, daftar hadir dan foto kegiatan</t>
  </si>
  <si>
    <t>IKM resmi menggunakan hasil survei yang dilakukan 1 tahun sekali, namun disediakan link survei kepuasan yang dapat diakses oleh warga pada setiap menerima layanan di loket layanan</t>
  </si>
  <si>
    <t>Foto link survei kepuasan di loket pelayanan</t>
  </si>
  <si>
    <r>
      <rPr>
        <rFont val="Calibri"/>
        <color theme="1"/>
        <sz val="11.0"/>
      </rPr>
      <t xml:space="preserve">link eviden : </t>
    </r>
    <r>
      <rPr>
        <rFont val="Calibri"/>
        <color rgb="FF1155CC"/>
        <sz val="11.0"/>
        <u/>
      </rPr>
      <t>https://drive.google.com/drive/folders/1KUB4Rpz4IHIVO-aPhsaw3vTXFdOmDwwS</t>
    </r>
  </si>
  <si>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</si>
  <si>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Hasil survei di akses offline di tempat layanan dan online melalui website balikpapan.go.id</t>
  </si>
  <si>
    <t>foto pemasangan hasil survei layanan</t>
  </si>
  <si>
    <t>link eviden : https://drive.google.com/drive/folders/1KUB4Rpz4IHIVO-aPhsaw3vTXFdOmDwwS</t>
  </si>
  <si>
    <t>Dilakukan rapat pembahasan SKM</t>
  </si>
  <si>
    <t>Undangan, daftar hadir, foto kegiatan, Dokumen RTL SKM</t>
  </si>
  <si>
    <t>Layanan kependudukan melalui SIAK, layanan pertanahan melalui SIMANTAN, layanan Kelurahan melalui aplikasi yankel</t>
  </si>
  <si>
    <t>screenshoot SIAK, dan Yankel</t>
  </si>
  <si>
    <r>
      <rPr>
        <rFont val="Calibri"/>
        <color theme="1"/>
        <sz val="11.0"/>
      </rPr>
      <t xml:space="preserve">link eviden : </t>
    </r>
    <r>
      <rPr>
        <rFont val="Calibri"/>
        <color rgb="FF1155CC"/>
        <sz val="11.0"/>
        <u/>
      </rPr>
      <t>https://drive.google.com/drive/folders/1J5TmRcoakeL6lW2jPdK37HLQvAWZ22u9</t>
    </r>
  </si>
  <si>
    <t>Evaluasi atas pemberian layanan publik</t>
  </si>
  <si>
    <t>Undangan, daftar hadir foto kegiatan</t>
  </si>
  <si>
    <t>link eviden : https://drive.google.com/drive/folders/1J5TmRcoakeL6lW2jPdK37HLQvAWZ22u9</t>
  </si>
  <si>
    <r>
      <rPr>
        <rFont val="Calibri"/>
        <color theme="1"/>
        <sz val="11.0"/>
      </rPr>
      <t xml:space="preserve">link eviden : </t>
    </r>
    <r>
      <rPr>
        <rFont val="Calibri"/>
        <color rgb="FF1155CC"/>
        <sz val="11.0"/>
        <u/>
      </rPr>
      <t>https://drive.google.com/drive/folders/1J0VY6lOjaN10ofj2krmmdS7JGAoVYMVx</t>
    </r>
  </si>
  <si>
    <t>Agen Perubahan mengikuti pelatihan revolusi mental</t>
  </si>
  <si>
    <t>Dokumen Laporan Akhir Rancangan Transformasi Budaya Birokrasi</t>
  </si>
  <si>
    <r>
      <rPr>
        <rFont val="Calibri"/>
        <color theme="1"/>
        <sz val="11.0"/>
      </rPr>
      <t xml:space="preserve">link eviden : </t>
    </r>
    <r>
      <rPr>
        <rFont val="Calibri"/>
        <color rgb="FF1155CC"/>
        <sz val="11.0"/>
        <u/>
      </rPr>
      <t>https://drive.google.com/drive/folders/1LBGIdUOxfXSJ4Dca-8gv9p8CgTd1WEge</t>
    </r>
  </si>
  <si>
    <r>
      <rPr>
        <rFont val="Calibri"/>
        <color theme="1"/>
        <sz val="11.0"/>
      </rPr>
      <t xml:space="preserve">link eviden : </t>
    </r>
    <r>
      <rPr>
        <rFont val="Calibri"/>
        <color rgb="FF1155CC"/>
        <sz val="11.0"/>
        <u/>
      </rPr>
      <t>https://drive.google.com/drive/folders/1J0VY6lOjaN10ofj2krmmdS7JGAoVYMVx</t>
    </r>
  </si>
  <si>
    <r>
      <rPr>
        <rFont val="Calibri"/>
        <color theme="1"/>
        <sz val="11.0"/>
      </rPr>
      <t xml:space="preserve">link eviden : </t>
    </r>
    <r>
      <rPr>
        <rFont val="Calibri"/>
        <color rgb="FF1155CC"/>
        <sz val="11.0"/>
        <u/>
      </rPr>
      <t>https://drive.google.com/drive/folders/1J0VY6lOjaN10ofj2krmmdS7JGAoVYMVx</t>
    </r>
  </si>
  <si>
    <r>
      <rPr>
        <rFont val="Calibri"/>
        <color theme="1"/>
        <sz val="11.0"/>
      </rPr>
      <t xml:space="preserve">link eviden : </t>
    </r>
    <r>
      <rPr>
        <rFont val="Calibri"/>
        <color rgb="FF1155CC"/>
        <sz val="11.0"/>
        <u/>
      </rPr>
      <t>https://drive.google.com/drive/folders/1J0VY6lOjaN10ofj2krmmdS7JGAoVYMVx</t>
    </r>
  </si>
  <si>
    <r>
      <rPr>
        <rFont val="Calibri"/>
        <color theme="1"/>
        <sz val="11.0"/>
      </rPr>
      <t xml:space="preserve">link eviden : </t>
    </r>
    <r>
      <rPr>
        <rFont val="Calibri"/>
        <color rgb="FF1155CC"/>
        <sz val="11.0"/>
        <u/>
      </rPr>
      <t>https://drive.google.com/drive/folders/1J0VY6lOjaN10ofj2krmmdS7JGAoVYMVx</t>
    </r>
  </si>
  <si>
    <t>Indeks Reformasi Birokrasi menjadi target kinerja dalam Renstra Tahun 2021-2026</t>
  </si>
  <si>
    <t>Dokumen Renstra Kec. Balsel 2021-2026 dan Renja Pelaksanaan RB Tahun 2022</t>
  </si>
  <si>
    <r>
      <rPr>
        <rFont val="Calibri"/>
        <color rgb="FF000000"/>
        <sz val="11.0"/>
        <u/>
      </rPr>
      <t xml:space="preserve">link eviden : </t>
    </r>
    <r>
      <rPr>
        <rFont val="Calibri"/>
        <color rgb="FF1155CC"/>
        <sz val="11.0"/>
        <u/>
      </rPr>
      <t>https://drive.google.com/drive/folders/1L8b7tnrnbDHmHk1JqkpznFPKiA_uep2X</t>
    </r>
  </si>
  <si>
    <t>Pelaksanaan sosialsiasi budaya kerja pada pegawai kec. Balsel</t>
  </si>
  <si>
    <t>screenshoot imbauan mengikuti sosialisasi budaya kerja</t>
  </si>
  <si>
    <r>
      <rPr>
        <rFont val="Calibri"/>
        <color rgb="FF000000"/>
        <sz val="11.0"/>
        <u/>
      </rPr>
      <t xml:space="preserve">link eviden : </t>
    </r>
    <r>
      <rPr>
        <rFont val="Calibri"/>
        <color rgb="FF1155CC"/>
        <sz val="11.0"/>
        <u/>
      </rPr>
      <t>https://drive.google.com/drive/folders/1L776W9JFhz8JUFpFlkua-F2IHGkC7Cty</t>
    </r>
  </si>
  <si>
    <t>Kebijakan Kecamatan selalu terkait dengan kebijakan di atasnya</t>
  </si>
  <si>
    <t>Instruksi Wali Kota layanan pertanahan</t>
  </si>
  <si>
    <r>
      <rPr>
        <rFont val="Calibri"/>
        <color theme="1"/>
        <sz val="11.0"/>
      </rPr>
      <t xml:space="preserve">link eviden : </t>
    </r>
    <r>
      <rPr>
        <rFont val="Calibri"/>
        <color rgb="FF1155CC"/>
        <sz val="11.0"/>
        <u/>
      </rPr>
      <t>https://drive.google.com/drive/folders/1L43dO7qDplUhrUnbvGVo9Fubo_BIraxy</t>
    </r>
  </si>
  <si>
    <r>
      <rPr>
        <rFont val="Calibri"/>
        <color theme="1"/>
        <sz val="11.0"/>
      </rPr>
      <t xml:space="preserve">link eviden : </t>
    </r>
    <r>
      <rPr>
        <rFont val="Calibri"/>
        <color rgb="FF1155CC"/>
        <sz val="11.0"/>
        <u/>
      </rPr>
      <t>https://drive.google.com/drive/folders/1J0VY6lOjaN10ofj2krmmdS7JGAoVYMVx</t>
    </r>
  </si>
  <si>
    <r>
      <rPr>
        <rFont val="Calibri"/>
        <color theme="1"/>
        <sz val="11.0"/>
      </rPr>
      <t xml:space="preserve">link eviden : </t>
    </r>
    <r>
      <rPr>
        <rFont val="Calibri"/>
        <color rgb="FF1155CC"/>
        <sz val="11.0"/>
        <u/>
      </rPr>
      <t>https://drive.google.com/drive/folders/1J0VY6lOjaN10ofj2krmmdS7JGAoVYMVx</t>
    </r>
  </si>
  <si>
    <t>Penggunaan SIAK Terpusat terintegrasi dengan siyankel</t>
  </si>
  <si>
    <t>Screenshoot Aplikasi Yankel dan SIAK</t>
  </si>
  <si>
    <t>link eviden : https://drive.google.com/drive/folders/1LfRELUV4ZfV6YSLqk_7SLAykeBnaqlJF</t>
  </si>
  <si>
    <t>Penggunaan aplikasi eoffice dan simpeg yang terintegrasi</t>
  </si>
  <si>
    <t xml:space="preserve">Screenshoot Aplikasi eoffice yang telah terintegrasi dengan aplikasi simpeg </t>
  </si>
  <si>
    <r>
      <rPr>
        <rFont val="Calibri"/>
        <color theme="1"/>
        <sz val="11.0"/>
      </rPr>
      <t xml:space="preserve">link eviden : </t>
    </r>
    <r>
      <rPr>
        <rFont val="Calibri"/>
        <color rgb="FF1155CC"/>
        <sz val="11.0"/>
        <u/>
      </rPr>
      <t>https://drive.google.com/drive/folders/1LfRELUV4ZfV6YSLqk_7SLAykeBnaqlJF</t>
    </r>
  </si>
  <si>
    <t>Penggunaan aplikasi SIAK dan Yankel untuk pemberian pelayanan publik</t>
  </si>
  <si>
    <t>Screenshoot Sinyankel dan SIAK Capil</t>
  </si>
  <si>
    <r>
      <rPr>
        <rFont val="Calibri"/>
        <color theme="1"/>
        <sz val="11.0"/>
      </rPr>
      <t xml:space="preserve">link eviden : </t>
    </r>
    <r>
      <rPr>
        <rFont val="Calibri"/>
        <color rgb="FF1155CC"/>
        <sz val="11.0"/>
        <u/>
      </rPr>
      <t>https://drive.google.com/drive/folders/1LTvHX3U2QzPDlgeYcyFZLtKUi2yipdUm</t>
    </r>
  </si>
  <si>
    <t>Penerbitan surat imbauan penguunaan aplikasi eoffice di lingkungan Kecamatan Balsel</t>
  </si>
  <si>
    <t>Dokumen surat imbauan penggunaan eoffice dan screenshoot aplikasi simpeg dan eoffice</t>
  </si>
  <si>
    <t>link eviden : https://drive.google.com/drive/folders/1LTvHX3U2QzPDlgeYcyFZLtKUi2yipdUm</t>
  </si>
  <si>
    <t>Dokumen surat imbauan penggunaan eoffice</t>
  </si>
  <si>
    <t>Telah disusun IKI , PK dan SKP sesuai levelnya</t>
  </si>
  <si>
    <t>Dokumen PK, dan SKP</t>
  </si>
  <si>
    <r>
      <rPr>
        <rFont val="Calibri"/>
        <color theme="1"/>
        <sz val="11.0"/>
      </rPr>
      <t xml:space="preserve">link eviden : </t>
    </r>
    <r>
      <rPr>
        <rFont val="Calibri"/>
        <color rgb="FF1155CC"/>
        <sz val="11.0"/>
        <u/>
      </rPr>
      <t>https://drive.google.com/drive/folders/1L2CLPu6-sKlnhol1JeEzT2NJssQUbsw6</t>
    </r>
  </si>
  <si>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</si>
  <si>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</si>
  <si>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</si>
  <si>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Telah dilakukan assesment pada pegawai oleh tim BKSDM</t>
  </si>
  <si>
    <t>Screenshoot simpeg untuk hasil assesment</t>
  </si>
  <si>
    <r>
      <rPr>
        <rFont val="Calibri"/>
        <color theme="1"/>
        <sz val="11.0"/>
      </rPr>
      <t xml:space="preserve">link eviden : </t>
    </r>
    <r>
      <rPr>
        <rFont val="Calibri"/>
        <color rgb="FF1155CC"/>
        <sz val="11.0"/>
        <u/>
      </rPr>
      <t>https://drive.google.com/drive/folders/1Kw8G979E6J7x83IGHXxnRgQnREoj1IIm</t>
    </r>
  </si>
  <si>
    <t>terdapat pegawai yang menerima Sanksi Hukdis di tahun 2021</t>
  </si>
  <si>
    <t>SK Sanksi dan surat teguran</t>
  </si>
  <si>
    <r>
      <rPr>
        <rFont val="Calibri"/>
        <color theme="1"/>
        <sz val="11.0"/>
      </rPr>
      <t xml:space="preserve">link eviden : </t>
    </r>
    <r>
      <rPr>
        <rFont val="Calibri"/>
        <color rgb="FF1155CC"/>
        <sz val="11.0"/>
        <u/>
      </rPr>
      <t>https://drive.google.com/drive/folders/1J0VY6lOjaN10ofj2krmmdS7JGAoVYMVx</t>
    </r>
  </si>
  <si>
    <t>Tingkat efisiensi tergambar dalam LKjIP Kec. Balsel, anggaran yang direfocussing tergambar dalam DPA Kec. Balsel</t>
  </si>
  <si>
    <t>Dokumen DPA, LKjIP dan PK Kec. Balsel</t>
  </si>
  <si>
    <r>
      <rPr>
        <rFont val="Calibri"/>
        <color theme="1"/>
        <sz val="11.0"/>
      </rPr>
      <t xml:space="preserve">link eviden : </t>
    </r>
    <r>
      <rPr>
        <rFont val="Calibri"/>
        <color rgb="FF1155CC"/>
        <sz val="11.0"/>
        <u/>
      </rPr>
      <t>https://drive.google.com/drive/folders/1LIvbu-Ig-k42k1Yx5hIo5ivPeEzwGpxR</t>
    </r>
  </si>
  <si>
    <t>Telah dilakukan monitoring kinerja kinerja melalui aplikasi esakip.balikpapan.go.id</t>
  </si>
  <si>
    <t>screenshot esakip</t>
  </si>
  <si>
    <r>
      <rPr>
        <rFont val="Calibri"/>
        <color theme="1"/>
        <sz val="11.0"/>
      </rPr>
      <t xml:space="preserve">link eviden : </t>
    </r>
    <r>
      <rPr>
        <rFont val="Calibri"/>
        <color rgb="FF1155CC"/>
        <sz val="11.0"/>
        <u/>
      </rPr>
      <t>https://drive.google.com/drive/folders/1LKyqkJcweDkc9p7soobACAUSKplMS0ov</t>
    </r>
  </si>
  <si>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</si>
  <si>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</si>
  <si>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</si>
  <si>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Capaian kinerja pegawai menjadi dasar pembayaran TTP PNS</t>
  </si>
  <si>
    <t>Dokumen Perwal Nomor 4 Tahun 2020</t>
  </si>
  <si>
    <r>
      <rPr>
        <rFont val="Calibri"/>
        <color theme="1"/>
        <sz val="11.0"/>
      </rPr>
      <t xml:space="preserve">link eviden : </t>
    </r>
    <r>
      <rPr>
        <rFont val="Calibri"/>
        <color rgb="FF1155CC"/>
        <sz val="11.0"/>
        <u/>
      </rPr>
      <t>https://drive.google.com/drive/folders/1LF1US6dQdEfY3rgTEXEZGpjSTOXiBY0u</t>
    </r>
  </si>
  <si>
    <t>Telah disusun Casading Kinerja Kec. Balsel</t>
  </si>
  <si>
    <t>Cascading Kinerja</t>
  </si>
  <si>
    <r>
      <rPr>
        <rFont val="Calibri"/>
        <color theme="1"/>
        <sz val="11.0"/>
      </rPr>
      <t xml:space="preserve">link eviden : </t>
    </r>
    <r>
      <rPr>
        <rFont val="Calibri"/>
        <color rgb="FF1155CC"/>
        <sz val="11.0"/>
        <u/>
      </rPr>
      <t>https://drive.google.com/drive/folders/1LDSz1iehhplVhffltVL8rMZn0_qIV-FI</t>
    </r>
  </si>
  <si>
    <t>LHKPN dilaporkan 100%</t>
  </si>
  <si>
    <t>Screenshoot progress LHKPN</t>
  </si>
  <si>
    <r>
      <rPr>
        <rFont val="Calibri"/>
        <color theme="1"/>
        <sz val="11.0"/>
      </rPr>
      <t xml:space="preserve">link eviden : </t>
    </r>
    <r>
      <rPr>
        <rFont val="Calibri"/>
        <color rgb="FF1155CC"/>
        <sz val="11.0"/>
        <u/>
      </rPr>
      <t>https://drive.google.com/drive/folders/1McVcA_MDXyDt32QNbYUw15OYpfHgtxFy</t>
    </r>
  </si>
  <si>
    <t>LHKASN terlaporkan 65%</t>
  </si>
  <si>
    <t>Dokumen monev LHKASN</t>
  </si>
  <si>
    <r>
      <rPr>
        <rFont val="Calibri"/>
        <color theme="1"/>
        <sz val="11.0"/>
      </rPr>
      <t xml:space="preserve">link eviden : </t>
    </r>
    <r>
      <rPr>
        <rFont val="Calibri"/>
        <color rgb="FF1155CC"/>
        <sz val="11.0"/>
        <u/>
      </rPr>
      <t>https://drive.google.com/drive/folders/1MbEdqx7fSj10_2VFfYrkRw4mJms5e24S</t>
    </r>
  </si>
  <si>
    <t>SK Tim penanganan pengaduan melalui SP4N LAPOR dan SK Tim penanganan medsos telah diterbitkan</t>
  </si>
  <si>
    <t>Dokumen SK Tim penanganan pengaduan melalui SP4N LAPOR dan SK Tim penanganan medsos dan screenshoot layanan pengaduan</t>
  </si>
  <si>
    <r>
      <rPr>
        <rFont val="Calibri"/>
        <color theme="1"/>
        <sz val="11.0"/>
      </rPr>
      <t xml:space="preserve">link eviden : </t>
    </r>
    <r>
      <rPr>
        <rFont val="Calibri"/>
        <color rgb="FF1155CC"/>
        <sz val="11.0"/>
        <u/>
      </rPr>
      <t>https://drive.google.com/drive/folders/1MZW9POISBUObyQBkgdakJwwljHAjUlRC</t>
    </r>
  </si>
  <si>
    <t>Inovasi pelayanan : 1) pelayanan online Kecamatan melalui WA  0813 4633 0001, 2) email : layanankecamatanbalsel@gmail.com, 3)sistem layanan Kelurahan sepinggan raya, Aladin Seraya 4) pengumpulan data swadaya melalui aplikasi SISWA MAS  dan Digdaya Suka</t>
  </si>
  <si>
    <r>
      <rPr>
        <rFont val="Calibri"/>
        <color theme="1"/>
        <sz val="11.0"/>
      </rPr>
      <t xml:space="preserve">link eviden : </t>
    </r>
    <r>
      <rPr>
        <rFont val="Calibri"/>
        <color rgb="FF1155CC"/>
        <sz val="11.0"/>
        <u/>
      </rPr>
      <t>https://drive.google.com/drive/folders/1MYkOfUMNwFWy-9cS7WHTABXnpuurF22r</t>
    </r>
  </si>
  <si>
    <t>Layanan yang ada di Kecamatan dan Kelurahan : IMTN, Pelayanan Ahli Waris, pelayanan surat keterangan domisili tempat tinggal, surat pengantar nikah, surat dispensasi nikah, surat keterangan pemekaran wilayah, surat rekomendasi lokasi usaha, surat keterangan orang yang sama, layanan kependudukan, layanan registrasi/tandatangan Camat</t>
  </si>
  <si>
    <t xml:space="preserve">seluruh layanan telah dipermudah </t>
  </si>
  <si>
    <r>
      <rPr>
        <rFont val="Calibri"/>
        <color rgb="FF000000"/>
        <sz val="11.0"/>
        <u/>
      </rPr>
      <t xml:space="preserve">link eviden : </t>
    </r>
    <r>
      <rPr>
        <rFont val="Calibri"/>
        <color rgb="FF1155CC"/>
        <sz val="11.0"/>
        <u/>
      </rPr>
      <t>https://drive.google.com/drive/folders/1MSLITKP_nPZKgt1nkNJvBXFthVpLr_0n</t>
    </r>
  </si>
  <si>
    <t>Inovasi pelayanan : 1) pelayanan online Kecamatan melalui WA  0813 4633 0001, 2) email : layanankecamatanbalsel@gmail.com, 3) sistem layanan Kelurahan sepinggan raya, Aladin Seraya</t>
  </si>
  <si>
    <t xml:space="preserve"> Dokumen SK Tim SP4N LAPOR, foto media pengaduan dan layanan, scrrenshoot layanan pengaduan online</t>
  </si>
  <si>
    <r>
      <rPr>
        <rFont val="Calibri"/>
        <color rgb="FF000000"/>
        <sz val="11.0"/>
        <u/>
      </rPr>
      <t xml:space="preserve">link eviden : </t>
    </r>
    <r>
      <rPr>
        <rFont val="Calibri"/>
        <color rgb="FF1155CC"/>
        <sz val="11.0"/>
        <u/>
      </rPr>
      <t>https://drive.google.com/drive/folders/1MSLITKP_nPZKgt1nkNJvBXFthVpLr_0n</t>
    </r>
  </si>
  <si>
    <t>KEC. TENGAH</t>
  </si>
  <si>
    <t>Tim Reformasi Birokrasi Kecamatan Balikpapan Tengah telah dibentuk berdasarkan Keputusan Camat Balikpapan Tengah Nomor :  188.4/ 084/Balteng Tanggal 2 Juni 2022 tentang Tim Reformasi Birokrasi Kecamatan Balikpapan Tengah Kota Balikpapan</t>
  </si>
  <si>
    <t xml:space="preserve">SK Camat Balikpapan Tengah tentang Tim Reformasi Birokrasi Kecamatan Balikpapan Tengah Kota Balikpapan </t>
  </si>
  <si>
    <t>https://drive.google.com/drive/folders/1Y0WUHN5b5QbsRwMlPUvPXnmRZy91yq44?usp=sharing</t>
  </si>
  <si>
    <t>Dokumen SK Renja RB, Undangan, Daftar Hadir, Foto Kegiatan</t>
  </si>
  <si>
    <t>Rencana Kerja Pelaksanaan Reformasi Birokrasi Kecamatan Balikpapan Selatan telah disusun dan ditetapkan dalam Keputusan Camat Balikpapan Tengah Nomor 188.4/83/Balteng tanggal 2 Juni 2022 tentang Rencana Kerja Pelaksanaan Reformasi Birokrasi Kecamatan Balikpapan Tengah Tahun 2022</t>
  </si>
  <si>
    <t xml:space="preserve">Dokumen Renja RB Kec. Balikpapan Tengah Tahun 2022 </t>
  </si>
  <si>
    <t>Rencana Kerja Pelaksanaan Reformasi Birokrasi Kecamatan Balikpapan Tengah telah disusun dan selaras dengan Roadmap RB Pemkot Balikpapan</t>
  </si>
  <si>
    <t>Dokumen Renja RB Kec. Balikpapan TTengah Tahun 2022</t>
  </si>
  <si>
    <t>Konsensus Assesor di lingkungan Kecamatan Balikpapan Tengah terhadap hasil PMPRB Kecamatan Balikpapan Tengah dinyatakan dalam Berita Acara tanggal 11 Juni 2022</t>
  </si>
  <si>
    <t>Berita Acara Hasil PMPRB Kecamatan Balikpapan Tengah Tahun 2022</t>
  </si>
  <si>
    <t>https://drive.google.com/file/d/1XLw_lO5QoTLixjaxcyfkBO0RlaxGAsZ7/view?usp=sharing</t>
  </si>
  <si>
    <t>Rencana Aksi dan Tindak Lanjut, Undangan, Daftar Hadir, Foto Kegiatan</t>
  </si>
  <si>
    <t>Renja pelaksanaan RB baru disusun di tahun 2022, sehingga belum pernah dilakukan evaluasi</t>
  </si>
  <si>
    <t>Pimpinan Unit kerja telah melakukan sosialisasi pelaksanaan RB di Kecamatan Balikpapan Tengah</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</si>
  <si>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</si>
  <si>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</si>
  <si>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Surat usulan Agen Perubahan dan SK Tim Agen Perubahan (saat ini masih dalam proses di bagian hukum)</t>
  </si>
  <si>
    <t>https://drive.google.com/drive/folders/1XzxiAdAS4V5PDqiZ42eHgR150765sL0w?usp=sharing</t>
  </si>
  <si>
    <t>Untuk tahun 2022 telah dilaksanakan rapat untuk perubahan urtusi kecamatan dengan bagian organisasi, namun saat ini Perwal tersebut masihb dalam proses di bagian Hukum</t>
  </si>
  <si>
    <t>Berita Acara Rapat Urtusi Kecamatan</t>
  </si>
  <si>
    <t>https://drive.google.com/file/d/1oRHQa0eAydOGfdZywWmraCvaW-u2L76r/view?usp=sharing</t>
  </si>
  <si>
    <t>Hasil evaluasi telah ditindaklanjuti dengan perubahan atas struktur organisasi, uraian tugas dan fungsi Kecamatan Balikpapan Tengah Kota Balikpapan pada Perwal Nomor  57 Tahun 2016 setelah mendapat persetujuan penyederhanaan struktur organisasi dan penyetaraan jabatan dari Kementerian Pendayagunaan Aparatur Negara dan Reformasi Birokrasi. Namun saat ini Perwal tersebut masih diproses di Bagian Hukum Sekretariat Daerah Kota Balikpapan. Namun untuk Kecamatan tidak terdampak penyederhanaan struktur organisasi</t>
  </si>
  <si>
    <t xml:space="preserve">Perwal Uraian Tugas OPD/ Draf Perwal Uraian Tugas OPD, Berita Acara Pelaksanaan Identifikasi Penyederhanaan Struktur Organisasi Pemerintah Kota Balikapapan, Hasil Identifikasi Penyederhanaan Struktur Organisasi Perangkat Daerah </t>
  </si>
  <si>
    <t>https://drive.google.com/drive/folders/1Y1_F7KL2lIggZmJrvqlgFmF2GsdO9v_L?usp=sharing</t>
  </si>
  <si>
    <t>Untuk Kecamatan tidak terdampak penyederhanan struktur organisasi</t>
  </si>
  <si>
    <t xml:space="preserve">Penyusunan peta proses bisnis Kecamatan Balikpapan Tengah  telah disusun sesuai dengan Peraturan Menteri PANRB Nomor 19 tahun 2018 tentang Penyusunan Peta Proses Bisnis intansi Pemerintah. Namun peta proses bisnis tersebut masih mengacu pada RPJMD Kota Balikpapan tahun 2016-2021 dan belum disesuaikan dengan RPJMD Kota Balikpapan 2021-2026. Hal tersebut karena Peta Proses Bisnis yang sesuai RPJMD Kota Balikpapan 2021-2026  sedang dalam proses penyusunan pada level 0 sampai level 2 </t>
  </si>
  <si>
    <t>Penyusunan peta proses bisnis disusun sesuai dengan tugas dan fungsi Kecamatan Balikpapan Tengah Kota Balikpapan. Namun peta proses bisnis tersebut masih mengacu pada RPJMD Kota Balikpapan tahun 2016-2021 serta masih mengacu pada Peraturan Wali Kota Balikpapan Nomor 57 Tahun 2016 tentang Susunan Organisasi, Uraian Tugas Dan Fungsi Kecamatan Balikpapan Tengah dan belum disesuaikan dengan RPJMD Kota Balikpapan 2021-2026 juga SOTK hasil penyederhaan struktur organisasi. Hal tersebut karena Peta Proses Bisnis yang sesuai RPJMD Kota Balikpapan 2021-2026  sedang dalam proses penyusunan pada level 0 sampai level 2</t>
  </si>
  <si>
    <t xml:space="preserve">Tahun 2021 penyusunan peta proses bisnis telah disusun sesuai dengan RENSTRA 2016-2021 dan RENJA 2021Kecamatan Balikpapan Tengah. Kota Balikpapan. Namun untuk tahun 2022 peta proses bisnis  Kecamatan Balikpapan Tengah masih dilakukan penyusunan setelah peta proses bisnis level 0 dan level 2 disusun </t>
  </si>
  <si>
    <t>renstra 2016-2021, renja 2021</t>
  </si>
  <si>
    <t>https://drive.google.com/drive/folders/1KWfHdAAIVu-yi2o_677bxgP_6kBWE8SM?usp=sharing</t>
  </si>
  <si>
    <t>Setiap jenjang organisasi dilingkungan Kecamatan Balikpapan Tengah Kota Balikpapan telah memiliki peta proses bisnis yang selaras dengan kinerja</t>
  </si>
  <si>
    <t>https://drive.google.com/drive/folders/1-GCFBvPPn46Gpe3NtzeJLYBKra-Ga20W?usp=sharing</t>
  </si>
  <si>
    <t>SOP Kecamatan Balikpapan Tengah</t>
  </si>
  <si>
    <t>https://drive.google.com/drive/folders/1XxT1QxJ08at4FU0wxRVWukqCr48enFaO?usp=sharing</t>
  </si>
  <si>
    <t>SOP KEcamatan Balikpapan Tengah</t>
  </si>
  <si>
    <t>Kecamatan Balikpapan Tengah belum melaksanakan evaluasi terhadap Peta Proses Bisnis dan SOP mengikuti perkembangan tuntutan efisiensi dan efektivitas birokrasi</t>
  </si>
  <si>
    <t xml:space="preserve">Kecamatan Balikpapan Tengah belum melaksanakan evaluasi terhadap Peta Proses Bisnis dan SOP yang sesuai dengan efektivitas hubungan kerja antar unit organisasi untuk menghasilkan kinerja sesuai dengan tujuan pendirian organissasi </t>
  </si>
  <si>
    <t xml:space="preserve">Telah terdapat kebijakan keterbukaan informasi publik yaitu SK Camat Balikpapan Tengah Nomor :188.4/ 114  /Balteng tentang Pejabat Pengelola Layanan Informasi dan Dokumentasi </t>
  </si>
  <si>
    <t xml:space="preserve">Dokumen SK Camat Balikpapan Selatan Nomor :188.4/ 114  /Balteng tentang Pejabat Pengelola Layanan Informasi dan Dokumentasi </t>
  </si>
  <si>
    <t>https://drive.google.com/drive/folders/1Xz5iJaBV3N5qfTDFuNIyV3q_OsdhLQav?usp=sharing</t>
  </si>
  <si>
    <t>Surat Usulan Kebutuhan Pegawai dan Peta Jabatan OPD</t>
  </si>
  <si>
    <t>https://drive.google.com/drive/folders/1Xuk9HIHNIWiq2DJO_IcjFdRRSHJ9nti-?usp=sharing</t>
  </si>
  <si>
    <t>Dokumen Anjab dan ABK OPD</t>
  </si>
  <si>
    <t>https://drive.google.com/file/d/171lsbvwhBzx31S5wI4VVm0hp1eRWI6yd/view?usp=sharing</t>
  </si>
  <si>
    <t>Daftar rekapitulasi pegawai yg mengikuti diklat bimtek tahun 2021 dan foto, undangan, TS</t>
  </si>
  <si>
    <t>https://drive.google.com/drive/folders/1Z93XeY5ngZ1h8w6u5if8JtCBjJJazKBJ?usp=sharing</t>
  </si>
  <si>
    <t>Daftar Rekapitulasi SKP Pegawai Kecamatan Balikpapan Tengah Tahun 2021, Perjanjian Kinerja Tahun 2021, SK IKI 2021</t>
  </si>
  <si>
    <t>https://drive.google.com/drive/folders/1Z1YQIKevVSdGdEnrgmQRJdFOm0syRNHv?usp=sharing</t>
  </si>
  <si>
    <t>Perjanjian Kinerja Tahun 2021 dan SK IKI 2021</t>
  </si>
  <si>
    <t>Daftar Rekapitulasi SKP Tahun 2021</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</si>
  <si>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</si>
  <si>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SPK Naban tahun 2021, Surat Teguran th 2021 (An. Santoso dan Guntar Gunawan), Daftar Rekap Pemotongan Absen Tahun 2022 Kecamatan Balikpapan Tengah, Perwal Kode ETik No. 25 Tahun 2020, SK Walikota Majelis Kode Etik</t>
  </si>
  <si>
    <t>https://drive.google.com/drive/folders/1Z0eEGJlTSG6qeRYe0QUuYqF3JX2Mfsbl?usp=sharing</t>
  </si>
  <si>
    <t>Daftar Rekapitulasi Pemotongan tunjangan yang terlambat hadir kerja OPD, Undangan Rapat Kepegawaian dan foto kegiatan yang dilaksanakan OPD, Notulen Rapat Terkait Peningkatan Disiplin Internal Pegawai di OPD</t>
  </si>
  <si>
    <t>https://drive.google.com/drive/folders/1YxeoXC8wZOXVCjUBPaD2OomMrICzq9GA?usp=sharing</t>
  </si>
  <si>
    <t>Dokumen Analis Kesenjangan OPD</t>
  </si>
  <si>
    <t>Pegawai dapat mengakses Simpeg secara mandiri</t>
  </si>
  <si>
    <t>Surat tugas PDM, Contoh Screenshoot SIMPEG, Rapat Pemutakhiran Data Mandiri (PDM), SK Wali Kota Operator ttg SIMPEG</t>
  </si>
  <si>
    <t>https://drive.google.com/drive/folders/1YxGRvOHJybASui_TSdBuoJZLku9kvVlh?usp=sharing</t>
  </si>
  <si>
    <t>SK Tim Penyusunan Renstra Tahun 2021, Rapat Penyusunan Renstra (Undangan/Notulen/Daftar Hadir/Laporan Kegiatan/Berita Acara/Dokumentasi Kegiatan)</t>
  </si>
  <si>
    <t>https://drive.google.com/drive/folders/1YtnK5e0eRRaJ5f39-Mo_nRhuQUlNbdmq?usp=sharing</t>
  </si>
  <si>
    <t>Camat Balikpapan Tengah selaku pimpinan unit kerja telah memahami kinerja yang harus dicapai dalam jangka menengah</t>
  </si>
  <si>
    <t>Camat Balikpapan Tengah selaku pimpinan unit kerja telah memahami kinerja yang harus diperjanjikan dalam Perjanjian Kinerja setiap tahun</t>
  </si>
  <si>
    <t>Perjanjian Kinerja tahun 2021 dan 2022</t>
  </si>
  <si>
    <t>Rencana Aksi OPD Tahun 2021 dan 2022 (sumber Renstra), Pengukuran Kinerja / Kurkin 2021, Laporan evaluasi renja TW 1-4 Tahun 2021,  Laporan evaluasi renja TW 1 Tahun 2022</t>
  </si>
  <si>
    <t>Telah dilakukan upaya peningkatan kapasitas sebagian besar SDM yang menangani akuntabilitas kinerja, misalnya Bimtek Keuangan, Smart ID dan E-Sakip</t>
  </si>
  <si>
    <t>Sertifikat Bimtek, Undangan Sosialisasi/ Bimtek dan DOkumentasi Kegiatan</t>
  </si>
  <si>
    <t>https://drive.google.com/drive/folders/1Ywyev_LtZFq0qVBlTILqsMyGQ711WV3S?usp=sharing</t>
  </si>
  <si>
    <t xml:space="preserve">Pemutakhiran data kinerja telah dilakukan secara berkala (triwulanan) </t>
  </si>
  <si>
    <t>Laporan evaluasi renja TW 1-4 Tahun 2021</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</si>
  <si>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</si>
  <si>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</si>
  <si>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Screenshoot dari laman Sosial Media OPD, Foto Banner/ Spanduk tentang Imbauan Larangan Gratifikasi</t>
  </si>
  <si>
    <r>
      <rPr>
        <rFont val="Calibri"/>
        <color theme="1"/>
        <sz val="11.0"/>
      </rPr>
      <t xml:space="preserve">SK Unit Pengendalian Gratifikasi OPD, Laporan Penanganan Gratifikasi (Contoh dan Form Laporan dapat dilihat pada link </t>
    </r>
    <r>
      <rPr>
        <rFont val="Calibri"/>
        <color rgb="FF1155CC"/>
        <sz val="11.0"/>
        <u/>
      </rPr>
      <t>https://drive.google.com/drive/folders/1ZhBo1I1-N4bSDS__DlBbVsgFQkY3r2Km?usp=sharing)</t>
    </r>
  </si>
  <si>
    <t>Laporan Penanganan Gratifikasi Tahun 2021 dan 2022</t>
  </si>
  <si>
    <t>https://drive.google.com/drive/folders/1YhUVyUZ8BkCgtLKF8OmXBxV0_npd8g4f?usp=sharing</t>
  </si>
  <si>
    <t>belum</t>
  </si>
  <si>
    <t>Daftar rekapitulasi penanganan pengaduan masyarakat dari APlikasi SP4N Lapor, pengaduan dr kotak saran atau medsos</t>
  </si>
  <si>
    <t>https://drive.google.com/drive/folders/1YguQ_11eWtB9z2Sx8pjC3I2zAsb9OIOw?usp=sharing</t>
  </si>
  <si>
    <t>laporan/ rekap pengaduan yg diberi keterangan tindak lanjut</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</si>
  <si>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</si>
  <si>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</si>
  <si>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Dokumentasi kegiatan sosialisasi Whistle Blowing System</t>
  </si>
  <si>
    <t>https://drive.google.com/drive/folders/1YgNle1iNjRLgZbRLbbZ8HNA249NWi2GI?usp=sharing</t>
  </si>
  <si>
    <t>https://drive.google.com/drive/folders/1YeX5y5DC0AAiPaqjpQxHlCZ78vao5hHP?usp=sharing</t>
  </si>
  <si>
    <t>Belum dicanangkan utk pembangunan zona integritas</t>
  </si>
  <si>
    <t>SK Camat Tentang Penetapan Standar Pelayanan dan Maklumat Pelayanan</t>
  </si>
  <si>
    <t>https://drive.google.com/drive/folders/1WmLp1iFpcch4lqGDs0Mu8xZ04dh-Y_Zu?usp=sharing</t>
  </si>
  <si>
    <t>apakh sdh dipublikasikan di medsos / website</t>
  </si>
  <si>
    <t>Screenshot laman sosial media</t>
  </si>
  <si>
    <t>Undangan Rapat reviu standar pelayanan, Notulen/Berita Acara, dokumentasi kegiatan Rapat reviu standar pelayanan</t>
  </si>
  <si>
    <t>https://drive.google.com/drive/folders/1WkHBLmYGc8ZnTw7ukpb9ykUaX7aWW89B?usp=sharing</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</si>
  <si>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</si>
  <si>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Saat ini untuk Kecamatan Balikpapan Tengah terdapat pelayanan SIAK yang terintegrasi dengan layanan Dinas Kependudukan dan Catatan SIpil, sedangkan untuk di kelurahan terdapat aplikasi Yankel</t>
  </si>
  <si>
    <t>Screenshot/ Printscreen layar Aplikasi SIAK dan Yankel</t>
  </si>
  <si>
    <t>Anyaman kang bejo</t>
  </si>
  <si>
    <t>Foto dan SK</t>
  </si>
  <si>
    <t>sk sp4n lapor</t>
  </si>
  <si>
    <t>https://drive.google.com/drive/folders/1WdwIDipDoDkoQe7ixK6oRTCbfb0-IBRZ?usp=sharing</t>
  </si>
  <si>
    <t xml:space="preserve">Dokumentasi Pelayanan Publik </t>
  </si>
  <si>
    <t>rekap pengaduan dan tl</t>
  </si>
  <si>
    <r>
      <rPr>
        <rFont val="Calibri"/>
        <color rgb="FF1155CC"/>
        <sz val="11.0"/>
        <u/>
      </rPr>
      <t>https://drive.google.com/drive/folders/1WdwIDipDoDkoQe7ixK6oRTCbfb0-IBRZ?usp=sharing</t>
    </r>
    <r>
      <rPr>
        <rFont val="Calibri"/>
        <color theme="1"/>
        <sz val="11.0"/>
      </rPr>
      <t>g</t>
    </r>
  </si>
  <si>
    <t>Rekapitulasi Data Survey Kepuasan Masyarakat</t>
  </si>
  <si>
    <t>https://drive.google.com/drive/folders/1WY_Y5aP0bW8JLy7rYMW-V4Qsq6gPGJJQ?usp=sharing</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</si>
  <si>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</si>
  <si>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Screenshot hasil SKM di Sosial Media, Nilai SKM di pajang di Ruang Pelayanan</t>
  </si>
  <si>
    <t>rapat reviue laporan nilai skm, bukti rapat sebagai eviden, atau laporaan hasil skm</t>
  </si>
  <si>
    <r>
      <rPr>
        <rFont val="Calibri"/>
        <color rgb="FF1155CC"/>
        <sz val="11.0"/>
        <u/>
      </rPr>
      <t>https://drive.google.com/drive/folders/1WY_Y5aP0bW8JLy7rYMW-V4Qsq6gPGJJQ?usp=sharing</t>
    </r>
    <r>
      <rPr>
        <rFont val="Calibri"/>
        <color theme="1"/>
        <sz val="11.0"/>
      </rPr>
      <t>g</t>
    </r>
  </si>
  <si>
    <t>barcode skaw di websiteB</t>
  </si>
  <si>
    <t>https://drive.google.com/drive/folders/1WV6EMuFjyun0j8Up-GAWZV-HRdo-r9BB?usp=sharing</t>
  </si>
  <si>
    <t>Rekapitulasi inovasi aksi perubahan th 2021-2022</t>
  </si>
  <si>
    <t>https://drive.google.com/drive/folders/1X95x0WAMlhUMyXLnFLDul113Fd-KlJ_L?usp=sharing</t>
  </si>
  <si>
    <t>Perwal SK tentang Kode Etik dan Kode Perilaku Pegawai, poster dan himbauan</t>
  </si>
  <si>
    <t>https://drive.google.com/drive/folders/1X4sdg7NLRzZe22aekKZmwj9DCEgtTVJ7?usp=sharing</t>
  </si>
  <si>
    <t xml:space="preserve">PK 2021, Pengukuran Kinerja (Kurkin) 2021,  Rekap SKP 2021 seluruh pegawai di OPD  </t>
  </si>
  <si>
    <t>https://drive.google.com/drive/folders/1WyKyKgdVM8lPJvmQVSIyv53lxnzAfwPE?usp=sharing</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</si>
  <si>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</si>
  <si>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</si>
  <si>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</si>
  <si>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https://drive.google.com/drive/folders/1WvcRRi5Ekbzb54mrT0IBgWXzoCPX6EMI?usp=sharing</t>
  </si>
  <si>
    <t>Rekap pelanggaran kehadiran tahun lalu Agustus 2020 - desember 2020</t>
  </si>
  <si>
    <t>https://drive.google.com/drive/folders/1Wuzpyf5ScAYuZ-Azm6HGnnWnBhzrDfGS?usp=sharing</t>
  </si>
  <si>
    <t>https://drive.google.com/drive/folders/1XYs2w7b2YmKOm4kixTIcZJtCZ3G1bshW?usp=sharing</t>
  </si>
  <si>
    <t>ESakip</t>
  </si>
  <si>
    <t>https://drive.google.com/drive/folders/1Xe_MjfnSHqUNtpt2IdGG3-58LFPsc4Zw?usp=sharing</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</si>
  <si>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</si>
  <si>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</si>
  <si>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</si>
  <si>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r>
      <rPr>
        <rFont val="Calibri"/>
        <color rgb="FF000000"/>
        <sz val="11.0"/>
        <u/>
      </rPr>
      <t xml:space="preserve">Perwal TKD </t>
    </r>
    <r>
      <rPr>
        <rFont val="Calibri"/>
        <color rgb="FF000000"/>
        <sz val="11.0"/>
        <u/>
      </rPr>
      <t xml:space="preserve"> No. 4 Tahun 2020</t>
    </r>
  </si>
  <si>
    <t>https://drive.google.com/drive/folders/1XKFr6dnJcXU5wAOSv5Zn6g1gqWmHQcfh?usp=sharing</t>
  </si>
  <si>
    <t>https://drive.google.com/drive/folders/1XHzokMmmSrNOG38Bea3D2vmpNTXP6Z5Z?usp=sharing</t>
  </si>
  <si>
    <t>Daftar Rekap Pelaporan LHKPN per OPD</t>
  </si>
  <si>
    <t>https://drive.google.com/drive/folders/1YZDgXpy55QSPbvgVXxUk9vN-b7IAe_Dt?usp=sharing</t>
  </si>
  <si>
    <r>
      <rPr>
        <rFont val="Calibri, Arial"/>
        <color rgb="FF000000"/>
        <sz val="11.0"/>
        <u/>
      </rPr>
      <t xml:space="preserve">Screenshot rekapitulasi laporan LHKASN/ Rekap Lapor LHKASN OPD  (dapat diunduh pada link  </t>
    </r>
    <r>
      <rPr>
        <rFont val="Calibri, Arial"/>
        <color rgb="FF1155CC"/>
        <sz val="11.0"/>
        <u/>
      </rPr>
      <t>https://drive.google.com/drive/folders/1rm5tuCwrlkxzOcBW8Q3jQn75J8_BKj9w?usp=sharing</t>
    </r>
    <r>
      <rPr>
        <rFont val="Calibri, Arial"/>
        <color rgb="FF000000"/>
        <sz val="11.0"/>
        <u/>
      </rPr>
      <t xml:space="preserve"> ) atau Koordinasi dgn Ibu Ahdini Inspektorat untuk dapat terupdate dan per nama CP. 082125119098</t>
    </r>
  </si>
  <si>
    <t>https://drive.google.com/drive/folders/1rm5tuCwrlkxzOcBW8Q3jQn75J8_BKj9w?usp=sharing</t>
  </si>
  <si>
    <t xml:space="preserve">Data Rekapitulasi Lapoaran LHKASN OPD </t>
  </si>
  <si>
    <t xml:space="preserve">Inovasi Anyaman Kang Bejo di Kelurahan Sumber Rejo </t>
  </si>
  <si>
    <t>SK TIM dan Dokumentasi/Foto Sosialisasi</t>
  </si>
  <si>
    <t>https://drive.google.com/drive/folders/1YQhD8rxbv1rLZ7jSAgZDmKoySEZdYoWq?usp=sharing</t>
  </si>
  <si>
    <t>Kecamatan Balikpapan Tengah memiliki jumlah perijinan/ pelayanan sebanyak 5 jenis layanan dan Kelurahan memilik jumlah perijinan/ pelayanan sebanyak 10 jenis layanan</t>
  </si>
  <si>
    <t>Rekap deskripsi singkat Inovasi Anyaman Kang Bejo dan Pelacak Hebat, foto inovasi</t>
  </si>
  <si>
    <t>Dengan adanya inovasi pelayanan "Anyaman Kang Bejo"  telah mempermudah pelayanan yang ada di Kecamatan dan Kelurahan</t>
  </si>
  <si>
    <t xml:space="preserve">
Rekap deskripsi singkat Inovasi Anyaman Kang Bejo dan Pelacak Hebat, foto inovasi
</t>
  </si>
  <si>
    <t>Dengan adanya inovasi pelayanan "Anyaman Kang Bejo" telah mempermudah pelayanan yang ada di Kecamatan dan Kelurahan</t>
  </si>
  <si>
    <t>Screenshot aduan melalui layanan medsos dan Data aduan melalui medsos  yang telah direspon</t>
  </si>
  <si>
    <t>https://drive.google.com/drive/folders/1YNt6sLgM64JNBOoAnnXO7MRJL4B7OkJn?usp=sharing</t>
  </si>
  <si>
    <t>KESBANGPOL</t>
  </si>
  <si>
    <t xml:space="preserve">Tim Reformasi Birokrasi Badan Kesatuan Bangsa dan Politik Kota Balikpapan telah dibentuk berdasarkan Keputusan Kepala Badan Kesatuan bangsa dan Politik Kota Balikpapan Nomor :188.46-13 /2022 Tanggal 4 April 2022 tentang Tim Reformasi Birokrasi Pada Badan Kesatuan Bangsa dan Politik Kota Balikpapan </t>
  </si>
  <si>
    <t>SK Tim RB Badan Kesatuan Bangsa dan Politik Kota Balikpapan</t>
  </si>
  <si>
    <t>https://drive.google.com/file/d/1HUFfb-OfedbF5l9XgEVH6bdn8kgC6eo-/view?usp=sharing</t>
  </si>
  <si>
    <t xml:space="preserve">Tim Reformasi Birokrasi Badan Kesatuan Bangsa dan Politik Kota Balikpapan telah melaksanakan tugas sesuai dengan SK kepala Badan </t>
  </si>
  <si>
    <t>SK Kepala Badan tentang Renja RB</t>
  </si>
  <si>
    <t>https://drive.google.com/file/d/12VcWe6yBNCtsciWercJv94KLYSUZ7vJs/view?usp=sharing</t>
  </si>
  <si>
    <t>Pada Tahun 2022 Bankesbangpol baru melaksanakan PMPRB, namun untuk rencana kerja sudah dilakukan monitoring dan komitmen untuk melakukan monev renja RB</t>
  </si>
  <si>
    <t>Undangan, Daftar Hadir, notulen Rapat Internal</t>
  </si>
  <si>
    <t>https://drive.google.com/drive/folders/1xXX1CGAdOctHWrShHelViAFM9c2kcy_A?usp=sharing</t>
  </si>
  <si>
    <t>Rencana Kerja Reformasi Birokrasi telah disusun dan diformalkan berdasarkan SK</t>
  </si>
  <si>
    <t>https://drive.google.com/file/d/19YqjsaynhFcCfCnetbJGt5lJAL0ln7ez/view?usp=sharing</t>
  </si>
  <si>
    <t>Seluruh anggota organisasi telah mendapatkan sosialisasi intenalisasi Rencana Kerja Reformasi Birokrasi</t>
  </si>
  <si>
    <t>https://drive.google.com/drive/folders/1xW6eTlmjZYA5R88Njh3avAfO0iLq0l-F?usp=sharing</t>
  </si>
  <si>
    <t>Dokumen rencana Kerja RB OPD SK nomor 188.46-13/2022</t>
  </si>
  <si>
    <t>SK Tim RB OPD</t>
  </si>
  <si>
    <t>SK Tim RB Badan Kesbangpol dan undangan terkait pelatihan assesor</t>
  </si>
  <si>
    <t>https://drive.google.com/drive/folders/1xVt27oGW-28-i2twl8Zfa8dqxMyeZRW2?usp=sharing</t>
  </si>
  <si>
    <t xml:space="preserve">Berita Acara hasil PMPRB OPD </t>
  </si>
  <si>
    <t>Berita acara hasil PMPRB OPD</t>
  </si>
  <si>
    <t>rencana aksi tindak lanjut (RATL)</t>
  </si>
  <si>
    <r>
      <rPr>
        <rFont val="Calibri"/>
        <color rgb="FF1155CC"/>
        <sz val="11.0"/>
        <u/>
      </rPr>
      <t>https://drive.google.com/drive/folders/1xVt27oGW-28-i2twl8Zfa8dqxMyeZRW2?usp=sharing</t>
    </r>
    <r>
      <rPr>
        <rFont val="Calibri"/>
        <color theme="1"/>
        <sz val="11.0"/>
      </rPr>
      <t>g</t>
    </r>
  </si>
  <si>
    <t>Pejabat struktural yang ditunjuk sebagai Asesor PMPRB adalah Sekretaris Dinas dan yang bersangkutan terlibat sepenuhnya sejak tahap awal hingga akhir proses PMPRB</t>
  </si>
  <si>
    <t>RATL  dan undangan rapat</t>
  </si>
  <si>
    <t>rapat rb notulen rapat dan SK Tim RB</t>
  </si>
  <si>
    <t xml:space="preserve">SK TIM RB Badan Kesbangpol dan Notulen Rapat </t>
  </si>
  <si>
    <t>https://drive.google.com/drive/folders/1xVH6wG_QA5RZBnb5vIDloMkleb1fRIvT?usp=sharing</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</si>
  <si>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</si>
  <si>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</si>
  <si>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Surat Usulan dan SK Wali Kota tentang Agen Perubahan</t>
  </si>
  <si>
    <t>https://drive.google.com/file/d/1eGQgUq4wUN1jYOBdNrtOAEJiwTJIP9sg/view?usp=sharing</t>
  </si>
  <si>
    <t xml:space="preserve">Telah dilakukan identifikasi, verifikasi, analisis dan pemetaan terhadap kebijakan peraturan perijinan </t>
  </si>
  <si>
    <t>DRAF RAPERWALI Ijin Atribut, Ijin Penelitian DPMPTSP hanya sebatas memberikan rekomendasi, Bankesbangpol tidak lagi mengeluarkan Surat Keterangan Terdaftar (SKT) menjadi SKM</t>
  </si>
  <si>
    <t>https://drive.google.com/file/d/1Xr8yS6pz0pDn63nH5VqE2swKy2JduKNN/view?usp=sharing</t>
  </si>
  <si>
    <t xml:space="preserve">Revisi kebijakan pelayanan Ijin Penelitian, yang semula dikeluarkan oleh bankesbangpol saat ini satu pintu dikeluarkan oleh DPMPTSP </t>
  </si>
  <si>
    <t>DRAF RAPERWALI Ijin Atribut, Ijin Penelitian DPMPTSP hanya sebatas memberikan rekomendasi, Bankesbangpol tidak lagi mengeluarkan Surat Keterangan Terdaftar (SKT) melainkan hanya memberikan keterangan bahwa Ormas telah melapor (SKM). (Eviden Draf Raperwali dan Rekomendasi Ijin Penelitian)</t>
  </si>
  <si>
    <t>https://drive.google.com/drive/folders/1vjcwnSKkRDQKCFuiJDe5I6sN71kDt6bF?usp=sharing</t>
  </si>
  <si>
    <t>Telah dilakuan evaluasi kelembagaan dari Kantor menjadi Badan.</t>
  </si>
  <si>
    <t>Perda Nomor 7 Tahun 2020 dan Perwali Badan Kesatuan Bangsa dan Politik Kota Balikppapan Nomor 12 Tahun 2021 tentang Uraian Tugas dan Fungsi  Badan kesatuan Bangsa dan Politik Kota Balikpapan</t>
  </si>
  <si>
    <t>https://drive.google.com/drive/folders/1xdvsxoJjwGoNRn_sDpJdg1L8O95-xv5R?usp=sharing</t>
  </si>
  <si>
    <t>Penyederhanaan struktur organisasi dan penyetaraan jabatan untuk Kota Balikpapan telah dilaksanakan namun Badan Kesatuan Bangsa dan Politik Kota Balikpapan belum dilakukan penyederhanaan stuktur organisasi dan penyetaraan jabatan</t>
  </si>
  <si>
    <t xml:space="preserve">Perwali Nomor 12 Tahun 2021 tentang Uraian Tugas , Berita Acara Pelaksanaan Identifikasi Penyederhanaan Struktur Organisasi Pemerintah Kota Balikapapan, Hasil Identifikasi Penyederhanaan Struktur Organisasi Perangkat Daerah </t>
  </si>
  <si>
    <t>https://drive.google.com/drive/folders/1xcd-EOjRQKPcmfxWfnA-tgbc1PuyHgBa?usp=sharing</t>
  </si>
  <si>
    <t>Penyederhanaan struktur organisasi dan penyetaraan jabatan untuk Kota Balikpapan telah dilaksanakan namun Badan Kesatuan Bangsa dan Politik belum dilakukan penyederhanaan stuktur organisasi dan penyetaraan jabatan</t>
  </si>
  <si>
    <t>Peta proses bisnis Badan Kesbangpol  yang mengacu RPJMD Kota Balikpapan Tahun 2021-2026 akan disusun setelah Peta Proses Bisnis Level 0 - 2 selesai disusun. Badan Kesbangpol terbentuk pada 22 Desember 2020 dari yang semula Kantor.</t>
  </si>
  <si>
    <t>Dokumentasi Penyusunan Peta Proses Bisnis Level 0-2</t>
  </si>
  <si>
    <t>https://drive.google.com/drive/folders/1HCT97mSOPxlzHswJYzUEu6t0G2jBq5za?usp=sharing</t>
  </si>
  <si>
    <t>Perwali 12 Tahun 2021 tentang URTU</t>
  </si>
  <si>
    <t>https://drive.google.com/drive/folders/13v1Ac6mn9G_vp0LktXoTBN4k2zlfdvzC?usp=sharing</t>
  </si>
  <si>
    <t>Renstra 2021-2026 dan Renja 2022</t>
  </si>
  <si>
    <t>https://drive.google.com/file/d/15hb7sXfWgCJ5aufIc7ETDedrIavvkOaO/view?usp=sharing</t>
  </si>
  <si>
    <t>Setiap jenjang organisasi dilingkungan Badan Kesbangpol Kota Balikpapan telah memiliki peta proses bisnis yang selaras dengan kinerja</t>
  </si>
  <si>
    <t>PK 2021 dan 2022, dan Perwali Nomor 12 Tahun 2021</t>
  </si>
  <si>
    <t>https://drive.google.com/file/d/1RwqfLZXxDQolJ5QW9ZYWCj5KFYVsF14m/view?usp=sharing</t>
  </si>
  <si>
    <t>SOP yang ada masih merupakan SOP Kantor dan masih relevan</t>
  </si>
  <si>
    <t>SOP dan SP</t>
  </si>
  <si>
    <t>https://drive.google.com/drive/folders/1xPiSYEkp0sQV6CTBx0OSnyO5kGt5bdu9?usp=sharing</t>
  </si>
  <si>
    <t>SOP yang ada masih SOP Kantor dan masih relevan, adapun yang tidak sesuai dilakukan evaluasi dan perbaikan sesuai dengan regulasi yang berlaku.</t>
  </si>
  <si>
    <t>SK PPID Nomor 188.46-10/2022 tanggal 3 Februari 2022</t>
  </si>
  <si>
    <t>https://drive.google.com/file/d/1TlU7DgY9ihSEZkSCmC4b9r_b5tW79zNV/view?usp=sharing</t>
  </si>
  <si>
    <t>https://drive.google.com/file/d/13awAcIDmawB8KalrBS7fjwQUr2vE4WH3/view?usp=sharing</t>
  </si>
  <si>
    <t>Surat Usulan Kebutuhan dan Peta Jabatan</t>
  </si>
  <si>
    <t>https://drive.google.com/file/d/174f5edH6yWNsPtvBn7nnZRCG8-_8wBOS/view?usp=sharing</t>
  </si>
  <si>
    <t>Analisis seluruh jabatan dan beban kerja telah dilakukan dan dokumen anjab dan abk dapat di akses di aplikasi</t>
  </si>
  <si>
    <t>https://drive.google.com/file/d/176JKPbObIZ0_Oxnr1EmqGJyHymfqALRB/view?usp=sharing</t>
  </si>
  <si>
    <t>Rekapitulasi usulan kebutuhan pengembangan kompetensi pegawai</t>
  </si>
  <si>
    <t>https://drive.google.com/file/d/1PejORIKfS6vL1UyX83AZPkB_Dm0Ej2qX/view?usp=sharing</t>
  </si>
  <si>
    <t>Rekapitulasi sertifikat pegawai yang mengikuti diklat/BIMTEK</t>
  </si>
  <si>
    <r>
      <rPr>
        <rFont val="Calibri, Arial"/>
        <color rgb="FF000000"/>
        <sz val="11.0"/>
      </rPr>
      <t xml:space="preserve">SK IKI, Perjanjian Kinerja Badan Kesbangpol dan </t>
    </r>
    <r>
      <rPr>
        <rFont val="Calibri, Arial"/>
        <color rgb="FF000000"/>
        <sz val="11.0"/>
      </rPr>
      <t>SKP Pegawai Tahun 2021</t>
    </r>
  </si>
  <si>
    <t>https://drive.google.com/drive/folders/1yo1pXtztpn1mrXiQnKwWGCN7hrMofwIT?usp=sharing</t>
  </si>
  <si>
    <t>SK IKI, Perjanjian Kinerja Badan Kesbangpol dan SKP Pegawai Tahun 2021</t>
  </si>
  <si>
    <t>SK IKI dan Perjanjian Kinerja Badan Kesbangpol</t>
  </si>
  <si>
    <r>
      <rPr>
        <rFont val="Calibri, Arial"/>
        <color theme="1"/>
        <sz val="11.0"/>
      </rPr>
      <t>Pengukuran Kinerja (Kurkin)</t>
    </r>
    <r>
      <rPr>
        <rFont val="Calibri, Arial"/>
        <color rgb="FFFF0000"/>
        <sz val="11.0"/>
      </rPr>
      <t xml:space="preserve"> </t>
    </r>
    <r>
      <rPr>
        <rFont val="Calibri, Arial"/>
        <color theme="1"/>
        <sz val="11.0"/>
      </rPr>
      <t>dan SKP Pegawai Tahun 2021</t>
    </r>
  </si>
  <si>
    <r>
      <rPr>
        <rFont val="Calibri, Arial"/>
        <color theme="1"/>
        <sz val="11.0"/>
      </rPr>
      <t>Monev IKU, Pengukuran Kinerja (Kurkin) dan</t>
    </r>
    <r>
      <rPr>
        <rFont val="Calibri, Arial"/>
        <color rgb="FFFF0000"/>
        <sz val="11.0"/>
      </rPr>
      <t xml:space="preserve"> </t>
    </r>
    <r>
      <rPr>
        <rFont val="Calibri, Arial"/>
        <color theme="1"/>
        <sz val="11.0"/>
      </rPr>
      <t>SKP Tahun 2021</t>
    </r>
  </si>
  <si>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</si>
  <si>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r>
      <rPr>
        <rFont val="Calibri"/>
        <color theme="1"/>
        <sz val="11.0"/>
      </rPr>
      <t xml:space="preserve">Perwal 4 Tahun 2020 tentang Pemberian Tambahan Penghasilan Kepada Pegawai Negeri Sipil </t>
    </r>
    <r>
      <rPr>
        <rFont val="Calibri"/>
        <color theme="1"/>
        <sz val="11.0"/>
      </rPr>
      <t>dan edaran Kepala Badan tentang Disiplin Pegawai</t>
    </r>
  </si>
  <si>
    <t>https://drive.google.com/file/d/1su-RgBuHIJ1T6w6J9c4fvJha0yVYtkNt/view?usp=sharing</t>
  </si>
  <si>
    <t xml:space="preserve">Sudah edaran kepala badan kesbangpol masalah disiplin pegawai </t>
  </si>
  <si>
    <t>Perwal Kode Etik No 25 Tahun 2020 tentang Kode Etik dan Kode Perilaku Pegawai di Lingkungan Pemerintah Daerah, SK Wali Kota Majelis Kode Etik 188.45/269/2021 serta edaran Kepala Badan tentang Disiplin Pegawai</t>
  </si>
  <si>
    <t>https://drive.google.com/drive/folders/1ymGcVsidh1FddXNP-VnXkRnJpiG2Xcmh?usp=sharing</t>
  </si>
  <si>
    <r>
      <rPr>
        <rFont val="Calibri"/>
        <color theme="1"/>
        <sz val="11.0"/>
      </rPr>
      <t>Rekap Pemotongan tunjangan yang terlambat hadir kerja OPD</t>
    </r>
    <r>
      <rPr>
        <rFont val="Calibri"/>
        <color rgb="FFFF0000"/>
        <sz val="11.0"/>
      </rPr>
      <t xml:space="preserve">, </t>
    </r>
    <r>
      <rPr>
        <rFont val="Calibri"/>
        <color theme="1"/>
        <sz val="11.0"/>
      </rPr>
      <t>Undangan Rapat Kepegawaian dan foto kegiatan yang dilaksanakan,</t>
    </r>
    <r>
      <rPr>
        <rFont val="Calibri"/>
        <color rgb="FFFF0000"/>
        <sz val="11.0"/>
      </rPr>
      <t xml:space="preserve"> </t>
    </r>
    <r>
      <rPr>
        <rFont val="Calibri"/>
        <color theme="1"/>
        <sz val="11.0"/>
      </rPr>
      <t>Notulen Rapat Terkait Peningkatan Disiplin Internal Pegawai di Badan Kesbangpol</t>
    </r>
  </si>
  <si>
    <t>https://drive.google.com/file/d/1lzeLWwqI7fTWuC9Hc1kkKQvItlvD_Jgg/view?usp=sharing</t>
  </si>
  <si>
    <t>https://drive.google.com/file/d/1mS_QH_zbld_CsktCJSQj2GQa8hJuWAV1/view?usp=sharing</t>
  </si>
  <si>
    <t>https://drive.google.com/file/d/1Y9KBlixj1waLckN4wTkM6QitYyOSaktj/view?usp=sharing</t>
  </si>
  <si>
    <t>Pegawai dapat mengakses SIMPEG</t>
  </si>
  <si>
    <t>Screenshoot Aplikasi SIMPEG pegawai</t>
  </si>
  <si>
    <t>https://drive.google.com/file/d/1xbONSIW2VSV6BVcDM9MixhjDzzaIZfVN/view?usp=sharing</t>
  </si>
  <si>
    <t>https://drive.google.com/drive/folders/1yMNu_30zAYR4mFSfG8A09FMYyxFHTQX2?usp=sharing</t>
  </si>
  <si>
    <t>Pimpinan unit kerja memahami kinerja dan target untuk semua indikator dari tingkat sasaran, program, kegiatan dan sub kegiatan serta strategi untuk mencapainya.</t>
  </si>
  <si>
    <t>PK Badan Kesbangpol Tahun 2021 dan 2022</t>
  </si>
  <si>
    <t>Rencana Aksi OPD Tahun 2022, Laporan evaluasi renja TW 1-4 Tahun 2021,  Laporan evaluasi renja TW 1 Tahun 2022</t>
  </si>
  <si>
    <t>Sosialisasi Pengisian Aplikasi esakip (Undangan/Daftar Hadir/Dokumentasi Kegiatan) sertifikat bimtek dari pihak ketiga</t>
  </si>
  <si>
    <t>https://drive.google.com/drive/folders/1yTzlz8QrQQrcvim9bhVB9tkiD86SxA3W?usp=sharing</t>
  </si>
  <si>
    <t>https://drive.google.com/file/d/1mdN174d3HJILuVi0EwocdM6Vv_jpixpR/view?usp=sharing</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</si>
  <si>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</si>
  <si>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</si>
  <si>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Dokumentasi Sosialisasi Hakordia</t>
  </si>
  <si>
    <t>https://drive.google.com/file/d/15oumr5hoht1vaidnQaVLI3tQKm03JDf6/view?usp=sharing</t>
  </si>
  <si>
    <t>Telah dibuat SK UPG Badan Kesbangpol Kota Balikpapan</t>
  </si>
  <si>
    <t>SK Unit Pengendali Gratifikasi di Lingkungan Badan Kesbangpol Kota Balikpapan</t>
  </si>
  <si>
    <t>https://drive.google.com/file/d/1tznXMKiV0MLP5s-lQ4u9BudQfRrM998i/view?usp=sharing</t>
  </si>
  <si>
    <t>Laporan Gratifikasi Tahun 2021</t>
  </si>
  <si>
    <t>https://drive.google.com/file/d/1TsleXdqXNfIrH6YRBkindd8SZQ6Y5_Ol/view?usp=sharing</t>
  </si>
  <si>
    <t>RTP Tahun 2021</t>
  </si>
  <si>
    <t>https://docs.google.com/document/d/1uUJrHTUKMqERxUvSaho5XZdWANfUv1ws/edit?usp=sharing&amp;ouid=111116323827471837392&amp;rtpof=true&amp;sd=true</t>
  </si>
  <si>
    <t>SPI telah dilakukan pemantauan pengendalian melalui kegiatan rapat koordinasi dan pemantauan langsung</t>
  </si>
  <si>
    <t>LHE Penilaian Maturitas SPIP</t>
  </si>
  <si>
    <t>https://drive.google.com/file/d/1z1eGDuVfVpPw17FrOVNj1E_FNb6k2JWU/view?usp=sharing</t>
  </si>
  <si>
    <t>Selain SP4N Lapor dari Kominfo Badan Kesbangpol mempunyai media pengaduan melalui Sistem SILAKON</t>
  </si>
  <si>
    <t>Rekap aduan</t>
  </si>
  <si>
    <t>https://drive.google.com/drive/folders/1y9wUXjhlf3_DGLgJaF2IeXFl7HACA78y?usp=sharing</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</si>
  <si>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</si>
  <si>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</si>
  <si>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Sosialisasi Whistle Blowing system telah dilakukan melalui formal (surat) dan secara informal (langsung).</t>
  </si>
  <si>
    <t>Laporan Kegiatan HAKORDIA</t>
  </si>
  <si>
    <t>https://drive.google.com/drive/folders/1y62uCW2v18IsEgj4TqsU0KwjUfwGeb9z?usp=sharing</t>
  </si>
  <si>
    <t>Sosialisasi Benturan Kepentingan telah dilakukan melalui formal (undangan)</t>
  </si>
  <si>
    <t>SK Walikota ttg Pedoman Umum Penanganan Benturan kepentingan, undangan, daftar hadir, dokumentasi kegiatan Sosialisasi Hakordia</t>
  </si>
  <si>
    <t>https://drive.google.com/drive/folders/1y5rheUYbozorlTB__zdFow_jLfkQFjSX?usp=sharing</t>
  </si>
  <si>
    <t>Pedoman umum penanganan benturan kepentingan telah disampaikan kepada seluruh pegawai Badan Kesbangpol yang merupakan petunjuk dalam mengimplementasikan pedoman tersebut dalam rangka penyelenggaraan Pemerintahan yang baij dan dinamis serta untuk menciptakan kinerja pelayanan yang berwibawa, professional, berintegritas serta bebas praktik KKN</t>
  </si>
  <si>
    <t>https://drive.google.com/file/d/1Nqr1p7hdFZkj-xnaZd1l_XHWRpyI-Vzj/view?usp=sharing</t>
  </si>
  <si>
    <t>Pakta Integritas Pegawai</t>
  </si>
  <si>
    <t>https://drive.google.com/file/d/1kEoSUEgUi8FSMw7B50MsNGlPAEMHsLSW/view?usp=sharing</t>
  </si>
  <si>
    <t>Badan Kesbangpol belum dicanangkan menjadi Zona Integritas</t>
  </si>
  <si>
    <t>Telah dilakukan rapat dengan instansi teknis terkait (DPMPTSP) untuk menyesuaikan kebijakan tersebut.</t>
  </si>
  <si>
    <t>https://drive.google.com/drive/folders/1wYTz-zWnLnBGzL18WRahAc9UmeC6gnST?usp=sharing</t>
  </si>
  <si>
    <r>
      <rPr>
        <rFont val="Calibri"/>
        <color theme="1"/>
        <sz val="11.0"/>
      </rPr>
      <t xml:space="preserve">Sertifikat Pelatihan Pelayanan Prima </t>
    </r>
    <r>
      <rPr>
        <rFont val="Calibri"/>
        <i/>
        <color theme="1"/>
        <sz val="11.0"/>
      </rPr>
      <t>(Service Excellence)</t>
    </r>
  </si>
  <si>
    <t>https://drive.google.com/file/d/11gPWPrC3u0r0amJH-JV0IB11V_2NXBpW/view?usp=sharing</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</si>
  <si>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</si>
  <si>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Screenshoot Data Pelayanan</t>
  </si>
  <si>
    <t>https://drive.google.com/file/d/1fZrnlOdmrOTy2CemnxpXt9jjwQ4pIXb3/view?usp=sharing</t>
  </si>
  <si>
    <t>Sistem SILAKON telah dicontoh oleh beberapa kabupaten/kota lain, contohnya Kab. Paser, Kukar, dan Kota Bontang</t>
  </si>
  <si>
    <t>SS Sistem Pelayanan dan Aduan Kondusifitas Kota Balikpapan (SILAKON)</t>
  </si>
  <si>
    <t>Rekap</t>
  </si>
  <si>
    <t>https://drive.google.com/drive/folders/1wM0Qr2odYhjdKmDyIXgsQeZ3-NjiEOcW?usp=sharing</t>
  </si>
  <si>
    <t>Telah terdapat unit pengelola khusus untuk konsultasi dan pengaduan disertai dengan SK Pengelola SP4N LAPOR!</t>
  </si>
  <si>
    <t>SK SP4N LAPOR!</t>
  </si>
  <si>
    <t>https://drive.google.com/file/d/17eY1K7qPIajsn_oeeHzgrM3IddFlLKtD/view?usp=sharing</t>
  </si>
  <si>
    <t>Tindak lanjut dilakukan dengan melakukan peninjauan lapangan untuk cegah dan deteksi dini</t>
  </si>
  <si>
    <t>Rekap Aduan</t>
  </si>
  <si>
    <t>https://drive.google.com/file/d/1HHDdhIW8ENTIjfFSxRtkmIphxUrM3aiT/view?usp=sharing</t>
  </si>
  <si>
    <t>Rapat internal struktural atas layanan pengaduan dan aksi di lapangan</t>
  </si>
  <si>
    <t>Sample kuesioner kepada Ormas dan Parpol pada semua penerima layanan Ormas, Rekomendasi, Parpol, dan Aduan Kondusifitas Kota</t>
  </si>
  <si>
    <t>Hasil Survey</t>
  </si>
  <si>
    <t>https://drive.google.com/drive/folders/1wJmUMPusXkXnMm23IGRQI6Qc2jvhfQVX?usp=sharing</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</si>
  <si>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</si>
  <si>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Rapat Internal Seluruh Struktural dan Staf di lingkungan</t>
  </si>
  <si>
    <t>Dokumentasi rapat internal di lingkungan Badan Kesbangpol</t>
  </si>
  <si>
    <t>Screenshot Sistem Informasi Layanan dan Aduan Kondusifitas (SILAKON)</t>
  </si>
  <si>
    <t>https://drive.google.com/file/d/1trkxMsz1JrBMFwAnGL7dJhH-tkx_KDRd/view?usp=sharing</t>
  </si>
  <si>
    <t>SK Agen Perubahan No.188.45.227.022</t>
  </si>
  <si>
    <t>https://drive.google.com/file/d/1n4LmE77xBTL6c1i7NRlTevxgzF2qq1XE/view?usp=sharing</t>
  </si>
  <si>
    <t>Inventarisasi, Pengusulan dan Proses Penghapusan Barang</t>
  </si>
  <si>
    <t>https://drive.google.com/drive/folders/1wtaoKgxy8lV2Bh8tVPqxOCb_JcR9utVY?usp=sharing</t>
  </si>
  <si>
    <t>Perwal/SK tentang Kode Etik dan Kode Perilaku Pegawai dan Poster Disiplin Pegawai serta Surat Edaran Core Value BerAKHLAK</t>
  </si>
  <si>
    <t>https://drive.google.com/drive/folders/1wkAZnUOTblS9tHGo7PVh7VB4ARZcFaKi?usp=sharing</t>
  </si>
  <si>
    <t xml:space="preserve">Pelayanan SKM, SKT Kemendagri, Surat Keterangan Parpol, Rekomendasi Penelitian, Ijin Pemasangan Atribut Parpol/Ormas, Layanan Aduan Kondusifitas, Layanan Pemberian Hibah Parpol dan Ormas </t>
  </si>
  <si>
    <t>Peta Proses Bisnis dan Perwali No 12 Tahun 2021</t>
  </si>
  <si>
    <t>https://drive.google.com/drive/folders/1x6Rz7UqQbcNvWZXyL3rWFETjyeR5dZXl?usp=sharing</t>
  </si>
  <si>
    <t>Peta Proses Bisnis OPD 2021, Hasil Identifikasi Penyederhanaan Struktur Organisasi Perangkat Daerah, Surat Rekom Penyetaraan Jabatan</t>
  </si>
  <si>
    <t>https://drive.google.com/drive/folders/1xDyJ0FY6tnwxVF9-A8bQQnfs3DeU5I1B?usp=sharing</t>
  </si>
  <si>
    <t>Screenshot Aplikasi E-Office dan SIPEKA</t>
  </si>
  <si>
    <t>https://drive.google.com/drive/folders/1x9qjC-q6HGOJ5rCSlVFi9VSCo32Jf2A6?usp=sharing</t>
  </si>
  <si>
    <t>Dengan adanya SILAKON (Sistem Informasi Layanan dan Aduan Kondusifitas Kota) memberikan kemudahan bagi masyarakat dalam mengakses pelayanan yang ada di Badan Kesbangpol serta memberikan akses yang cepat dalam penyampaian informasi yang berkaitan dengan kondusifitas kota</t>
  </si>
  <si>
    <t>Dengan adanya E-Office dan SIMPEG memberikan manfaat dan nilai bagi unit kerja.</t>
  </si>
  <si>
    <t>Perjanjian Kinerja Badan Kesbangpol</t>
  </si>
  <si>
    <t>https://drive.google.com/drive/folders/1whOjmz4Trtkuq8eTotWXs-G2yd4XIyxC?usp=sharing</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</si>
  <si>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</si>
  <si>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</si>
  <si>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</si>
  <si>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SS SIMPEG (Uji Kompetensi)</t>
  </si>
  <si>
    <t>https://drive.google.com/file/d/1LxtZi5vZkC8VSN-ZFMel1zCmBvvn9d0t/view?usp=sharing</t>
  </si>
  <si>
    <t>Data pelanggaran displin pegawai OPD 2021</t>
  </si>
  <si>
    <t>https://drive.google.com/file/d/1VSEw14mPgF8qHG7fAAOQhrOLOUnhMFDY/view?usp=sharing</t>
  </si>
  <si>
    <t>Screenshot E-sakip</t>
  </si>
  <si>
    <t>https://drive.google.com/drive/folders/1x4p-fPvLgzWlihUb3yc07Vg4FTDr4nFY?usp=sharing</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</si>
  <si>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</si>
  <si>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</si>
  <si>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</si>
  <si>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Perwali No 4 Tahun 2020</t>
  </si>
  <si>
    <t>https://drive.google.com/drive/folders/1x0vcJAzWDPxWKV7ieL6kGGlQ1mcKaH7A?usp=sharing</t>
  </si>
  <si>
    <t>Cascading Kinerja 2021-2026</t>
  </si>
  <si>
    <t>https://drive.google.com/file/d/1gT5r1UcDUUbUWle6gxX-tkyhe1qCsGUB/view?usp=sharing</t>
  </si>
  <si>
    <t>https://drive.google.com/file/d/18GUFgtka8vFPLdeLT4hD2xLFzpgucQ8Y/view?usp=sharing</t>
  </si>
  <si>
    <t>Rekap Lapor LHKASN OPD</t>
  </si>
  <si>
    <t>https://drive.google.com/file/d/1BGFxWNxZ4TXWQ_SkyzlerHegl_KlMwf6/view?usp=sharing</t>
  </si>
  <si>
    <t>Rekap Aduan SP4N dan SILAKON</t>
  </si>
  <si>
    <t>https://drive.google.com/file/d/1lO5y0EqGFrY9ZvwFc4p0BElRBDanpG3b/view?usp=sharing</t>
  </si>
  <si>
    <t>Dengan diterapkannya 
1. SKT Ormas dapat mengupload semua persyaratan dalam aplikasi OLA untuk mendapatkan keterangan terdaftar dari Kemendagri
2. SKM (Surat Keterangan Melapor) dengan format dan bentuk SKM yang dibuat secara barcode akan memudahkan identifikasi dan kerahasiaan data ormas yang telah melapor di Kota Balikpapan</t>
  </si>
  <si>
    <t>Contoh SKT Kemendagri dan SKM</t>
  </si>
  <si>
    <t>https://drive.google.com/drive/folders/1xsm54qqx1zmvTA7ExVpVG7YigWTpylLl?usp=sharing</t>
  </si>
  <si>
    <t>Data Aduan</t>
  </si>
  <si>
    <t>SS Aduan di Medsos</t>
  </si>
  <si>
    <t>https://drive.google.com/drive/folders/1xi9p-grzcEf4h2w3qnq5z20qJcFNzwSS?usp=sharing</t>
  </si>
  <si>
    <t>KEC. BARAT</t>
  </si>
  <si>
    <t>SK TIM RB KECAMATAN BALIKPAPAN BARAT TAHUN 2022</t>
  </si>
  <si>
    <t>SK TIM RB KECAMATAN BALIKPAPAN BARAT TAHUN 2023</t>
  </si>
  <si>
    <t>https://drive.google.com/drive/folders/1bAHVepDyjSXuP-2AzPlP9JkFqylAXeHV?usp=sharing</t>
  </si>
  <si>
    <t>SK TIM RB KECAMATAN BALIKPAPAN BARAT TAHUN 2022 MEMUAT TUGAS MASING-MASING KOORDINATOR 8 AREA PERUBAHAN</t>
  </si>
  <si>
    <t>DESK PENILAIAN MANDIRI PELAKSANAAN REFORMASI BIROKRASI PERANGKAT DAERAH</t>
  </si>
  <si>
    <t>TERDAPAT DALAM SK RENJA RB KECAMATAN BALIKPAPAN BARAT TAHUN 2022</t>
  </si>
  <si>
    <t>TERDAPAT DALAM SK RENJA RB KECAMATAN BALIKPAPAN BARAT TAHUN 2023</t>
  </si>
  <si>
    <t>https://drive.google.com/drive/folders/1b9XyTfmOtT3BkzkRnUAOCqQfRLpY17jz?usp=sharing</t>
  </si>
  <si>
    <t>TERDAPAT DOKUMENTASI RAPAT RENJA RB (EVIDEN SEDANG DISUSUN)</t>
  </si>
  <si>
    <t>PELATIHAN ASESOR RB TAHUN 2022, DALAM HAL INI SEKCAM KECAMATAN BALIKPAPAN BARAT</t>
  </si>
  <si>
    <t>https://drive.google.com/drive/folders/1b0H-pk8oJGAqjbOPbY6mx_wieloU5GUL?usp=sharing</t>
  </si>
  <si>
    <t>TERDAPAT RAPAT BERSAMA STRUKTURAL KEC.BALIKPAPAN BARAT UNTUK KOMUNIKASIKAN RENJA RB (EVIDEN SEDANG DISUSUN)</t>
  </si>
  <si>
    <t>(EVIDEN SEDANG DISUSUN)</t>
  </si>
  <si>
    <t>EVIDEN SEDANG DISUSUN</t>
  </si>
  <si>
    <t>TERDAPAT RAPAT RB DI KECAMATAN BALIKPAPAN BARAT (EVIDEN SEDANG DISUSUN)</t>
  </si>
  <si>
    <t>DOKUMENTASI RAPAT</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</si>
  <si>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</si>
  <si>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</si>
  <si>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 xml:space="preserve">SK AGEN OF CHANGE SE-KOTA BALIKPAPAN </t>
  </si>
  <si>
    <t>https://drive.google.com/drive/folders/1aupxuWKoC-xo-QRhtnkjgROnzZptlrzQ?usp=sharing</t>
  </si>
  <si>
    <t>TERDAPAT INVENTARISIR PROSEDUR PENGURUSAN AHLI WARIS (EVIDEN SEDANG DISUSUN)</t>
  </si>
  <si>
    <t>BARU SEBATAS DATA INVENTARIS</t>
  </si>
  <si>
    <t>TELAH DILAKUKAN EVALUASI UNTUK MENILAI KETEPATAN SELURUH FUNGSI DAN UKURAN ORGANISASI DITANDAI OLEH BA EVALUASI KELEMBAGAAN KECAMATAN</t>
  </si>
  <si>
    <t xml:space="preserve"> BA EVALUASI KELEMBAGAAN KECAMATAN ORTAL</t>
  </si>
  <si>
    <t>https://drive.google.com/drive/folders/1bQ5Qn13K_0ZCtMPay8lBBwMZ6QBBhZjF?usp=sharing</t>
  </si>
  <si>
    <t>TELAH DISUSUN STRUKTUR ORGANISASI YANG MEMPUNYAI RENTANG KENDALI YANG LUAS DENGAN JUMLAH STRUKTUR YANG LANGSUNG DIBAWAHNYA</t>
  </si>
  <si>
    <t xml:space="preserve">TELAH DILAKUKAN EVALUASI </t>
  </si>
  <si>
    <t>Hasil evaluasi telah ditindaklanjuti dengan perubahan atas struktur organisasi, uraian tugas dan fungsi Kecamatan Balikpapan Barat Kota Balikpapan pada Perwal Nomor 57 Tahun 2016 setelah mendapat persetujuan penyederhanaan struktur organisasi dan penyetaraan jabatan dari Kementerian Pendayagunaan Aparatur Negara dan Reformasi Birokrasi. Namun saat ini Perwal tersebut masih diproses di Bagian Hukum Sekretariat Daerah Kota Balikpapan</t>
  </si>
  <si>
    <t>PERWAL NOMOR 57 TAHUN 2016 TENTANG KECAMATAN</t>
  </si>
  <si>
    <t>https://drive.google.com/drive/folders/1bK1o0He8mEX-SZ5Urhx7Jjh9GToQE3Tg?usp=sharing</t>
  </si>
  <si>
    <t>Pejabat Struktural/ eselon IV dilingkungan Kecamatan Balikpapan Barat Kota Balikpapan tidak disetarakan dikarenakan, kecamatan tidak masuk dalam organisasi perangkat daerah yang disetarakan menurut peraturan karena termasuk oragnisasi dengan garis komando</t>
  </si>
  <si>
    <t>PETA PROSES BISNIS DALAM PROSES PENGERJAAN</t>
  </si>
  <si>
    <t>EVIDEN DALAM PROSES</t>
  </si>
  <si>
    <t>SK TIM MEDSOS (EVIDEN DALAM PROSES)</t>
  </si>
  <si>
    <t>https://docs.google.com/spreadsheets/d/1DbzPskCIO_pXCK389pqnQGFd8QIiE62a/edit?usp=sharing&amp;ouid=109069265448527706511&amp;rtpof=true&amp;sd=true</t>
  </si>
  <si>
    <t xml:space="preserve">Dokumen ANJAB dan ABK OPD/Screenshoot Aplikasi sianjab  </t>
  </si>
  <si>
    <t>https://drive.google.com/file/d/1tRwRs3HyJRo8VKkxZ7sNhL9ftLxRqYyi/view?usp=sharing</t>
  </si>
  <si>
    <t>REKAP PENGEMBANGAN KOMPETENSI</t>
  </si>
  <si>
    <t>https://drive.google.com/drive/folders/1cejUCMXT1EDi7RV2lL8fOZGEkidzm2bV?usp=sharing</t>
  </si>
  <si>
    <t>PEMANGGILAN PESERTA DIKLAT PKP VI KECAMATAN BALIKPAPAN BARAT TERDIRI DARI KASUBAG PROGRAM DAN KEUANGAN, KASI PEMBANGUNAN, DAN KASUBAG UMUM KEPEGAWAIAN</t>
  </si>
  <si>
    <t>https://drive.google.com/drive/folders/1hzSSunp7vX8XJx3JixCDWXXJ-dAPX6L-?usp=sharing</t>
  </si>
  <si>
    <t>PERJANJIAN KINERJA 2021</t>
  </si>
  <si>
    <t>PERJANJIAN KINERJA SEBATAS ESELON 4 DAN BELUM DI STAF</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</si>
  <si>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</si>
  <si>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PERJANJIAN KINERJA 2021, PIAGAM REWARD DAN PERWAL TUKIN</t>
  </si>
  <si>
    <t>DAFTAR POTONGAN TUNJANGAN KEHADIRAN PEGAWAI</t>
  </si>
  <si>
    <t>https://drive.google.com/drive/folders/1cZU27oFjfhGpjq15NlN8b86Gmh8_iDG6?usp=sharing</t>
  </si>
  <si>
    <t>https://drive.google.com/drive/folders/1ZXBp3be9eDujGre9Coiv8jDubdz-LHN9?usp=sharing</t>
  </si>
  <si>
    <t>BERITA ACARA PENYUSUNAN RENSTRA, SK PEMBUATAN RENSTRA</t>
  </si>
  <si>
    <t>https://drive.google.com/drive/folders/1cFZ_c2ckBDfzy3bPFl6qjMFakawvoTjn?usp=sharing</t>
  </si>
  <si>
    <t>LAPORAN EVALUASI RENJA 1-4, SC APLIKASI E-SAKIP, DAN EVALUASI RENJA TW 1 TAHUN 2022</t>
  </si>
  <si>
    <t>LAPORAN EVALUASI RENJA 1-4, SC APLIKASI E-SAKIP, DAN EVALUASI RENJA TW 1 TAHUN 2023</t>
  </si>
  <si>
    <t>TERDAPAT TANDA TANGAN KEPALA PD UNTUK SETIAP PERJANJIAN KINERJA SEBAGAI STRATEGI PENCAPAIAN DALAM JANGKA MENENGAH</t>
  </si>
  <si>
    <t>PK TAHUN 2021 DAN PK TAHUN 2022</t>
  </si>
  <si>
    <t>PK TAHUN 2021 DAN PK TAHUN 2023</t>
  </si>
  <si>
    <t xml:space="preserve">Rencana Aksi OPD Tahun 2021 DAN 2022, Kurkin 2021, Laporan evaluasi renja TW 1-4 Tahun 2021,  Laporan evaluasi renja TW 1 Tahun 2022
</t>
  </si>
  <si>
    <t>LAPORAN EVALUASI RENJA 1-4</t>
  </si>
  <si>
    <t>LAPORAN EVALUASI RENJA 1-4 TAHUN 2021 DAN LAPORAN EVALUASI RENJA TW 1 TAHUN 2022</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</si>
  <si>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</si>
  <si>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</si>
  <si>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melihat eviden mba dina dan diisi (lihat diyutub kemudian share di grup, screen shoot)</t>
  </si>
  <si>
    <t>REGISTER RESIKO 2022</t>
  </si>
  <si>
    <t>https://drive.google.com/drive/folders/1c9AwLG_Zhz43ebG1hz3YXwUm4N9O9I9I?usp=sharing</t>
  </si>
  <si>
    <t>LAPORAN REGISTER RESIKO 2022</t>
  </si>
  <si>
    <t>BELUM ADA MONITORING DAN EVALUASI</t>
  </si>
  <si>
    <t>EVIDEN MASIH DALAM PROSES</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</si>
  <si>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</si>
  <si>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</si>
  <si>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tanyakan, siapa yang mengikuti wbs 09 desember 2021</t>
  </si>
  <si>
    <t>telusuri sk zi</t>
  </si>
  <si>
    <t>jadi b</t>
  </si>
  <si>
    <t>cari eviden sertifikat pelatihan pelayanan publik</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</si>
  <si>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</si>
  <si>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laporan dibuat berdasarkan contoh gratifikasi</t>
  </si>
  <si>
    <t>skm dilakukan 2 kali oleh bagian ortal</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</si>
  <si>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</si>
  <si>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sk agen of change</t>
  </si>
  <si>
    <t>https://drive.google.com/drive/folders/1_EVg8ncE-NpS3uvh4ztiQKq8UOCcGqD8?usp=sharing</t>
  </si>
  <si>
    <t>tercantum dalam renstra kecamatan balikpapan 2021-2026</t>
  </si>
  <si>
    <t>PK 2022 dan cascading 2022</t>
  </si>
  <si>
    <t>sesuai dengan evaluasi kelembagaan untuk kecamatan, tidak ada usulan perubahan organisasi</t>
  </si>
  <si>
    <t>BA pembentukan perwal kecamatan</t>
  </si>
  <si>
    <t xml:space="preserve">Aplikasi pembuatan administrasi penduduk dukcapil, OSS (perizinan UMKM), Pelayanan Administrasi Pertanahan secara online (SIMANTAN) </t>
  </si>
  <si>
    <t xml:space="preserve">Pelaksanaan aplikasi pelayanan dukcapil secara online, Pelayanan Administrasi Pertanahan secara online (SIMANTAN), serta OSS (umkm secara online) memudahkan masyarakat untuk melengkapi adminstrasi kependudukan dengan cepat, efektif serta efisien dan sesaui dengan perkembangan zaman. </t>
  </si>
  <si>
    <t xml:space="preserve">PK 2021, Pengukuran Kinerja (Kurkin) 2021,  SKP 2021 seluruh pegawai di OPD </t>
  </si>
  <si>
    <t>https://drive.google.com/file/d/1Rl1WVPXnjZ7-AHX5IsArfTVsqKlMrifS/view?usp=sharing</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</si>
  <si>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</si>
  <si>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</si>
  <si>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</si>
  <si>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https://drive.google.com/file/d/1yUsh8jAq3h4XvHwA8h6oPn25Ja5E65Qd/view?usp=sharing</t>
  </si>
  <si>
    <t>https://drive.google.com/file/d/1WBmTMX9teRXncw8a8y5406x_as2gLImo/view?usp=sharing</t>
  </si>
  <si>
    <t>https://drive.google.com/file/d/1ASnNZeFNM_zG1DKg77GAapOML3Ynsr0A/view?usp=sharing</t>
  </si>
  <si>
    <t>https://drive.google.com/file/d/1jkRsi6woSCLWC_EGxUcrVzEC238tatlQ/view?usp=sharing</t>
  </si>
  <si>
    <t>https://drive.google.com/file/d/1xLzXDji56KOOWUs0jBHMFbMqIuUhUH9Q/view?usp=sharing</t>
  </si>
  <si>
    <t>https://drive.google.com/file/d/1lrPvqKSu83gqc_w3KNomHO_SxEMHu6v3/view?usp=sharing</t>
  </si>
  <si>
    <t>https://drive.google.com/file/d/1lID1ZzXbMc2oE71KtRZaRuC4jYxJZQBC/view?usp=sharing</t>
  </si>
  <si>
    <t>https://drive.google.com/file/d/1Y8UGMvAqT6CBLLU3i6HW5pLN2Uz_8J4R/view?usp=sharing</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</si>
  <si>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</si>
  <si>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</si>
  <si>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</si>
  <si>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sk reward and punishment</t>
  </si>
  <si>
    <t>https://drive.google.com/file/d/1mEscwXt1nJJfOxIfVVyfLbYhREH-bOWI/view?usp=sharing</t>
  </si>
  <si>
    <t>Cascading 2022</t>
  </si>
  <si>
    <t>https://drive.google.com/file/d/12gi9xNAWWsTPF1cprSfnHnd36XNHoUp1/view?usp=sharing</t>
  </si>
  <si>
    <t xml:space="preserve">Screenshot rekapitulasi laporan LHKASN/ Rekap Lapor LHKASN OPD </t>
  </si>
  <si>
    <t>https://drive.google.com/file/d/1UaUXkKB_vTKKbuzgsk_t97B44Idjdg-f/view?usp=sharing</t>
  </si>
  <si>
    <t>https://drive.google.com/file/d/1RJbhg2aC0fmbDVNziL80Wdcwt-NFva5g/view?usp=sharing</t>
  </si>
  <si>
    <t>Data masih dikumpulkan</t>
  </si>
  <si>
    <t>foto ruang pelayanan, banner pelayanan, brosur, testimoni masyarakat</t>
  </si>
  <si>
    <t>https://drive.google.com/drive/folders/1_uB5_tiKtKnTZhQhIGxzzwvSimfETOjP?usp=sharing</t>
  </si>
  <si>
    <t>Data OSS Kecamatan Balikpapan barat dalam proses</t>
  </si>
  <si>
    <t>Penanganan pengaduan melalui jalur mediasi penyelesaian permasalahan</t>
  </si>
  <si>
    <t>KEC. B. KOTA</t>
  </si>
  <si>
    <t>Tim Reformasi Birokrasi Kecamatan Balikpapan Kota telah dibentuk dan ditetapkan dengan Keputusan Camat Balikpapan Kota. SK tersebut memuat tiga komponen yaitu Pengarah, Tim Pelaksana, dan Asesor.</t>
  </si>
  <si>
    <t>Keputusan Camat Balikpapan Kota Nomor 188.46/038/BALKOT tentang Tim Reformasi Birokrasi Kecamatan Balikpapan Kota.</t>
  </si>
  <si>
    <t>https://drive.google.com/drive/folders/1p9BeNr1jHfj0941Yk8-PwjS-ejXVzp4r</t>
  </si>
  <si>
    <t>Sebagai langkah awal, penyusunan konsep rencana kerja untuk tahun 2021-2022 diusulkan oleh masing-masing koordinator area  dan/anggota. Sehingga butir-butir kegiatan dalam rencana kerja merupakan hasil kesepakatan bersama  seluruh anggota Tim RB dan arahan Camat. Sedangkan untuk pelaksanaan rencana kerja dilaksanakan sesuai dengan jadwal yang termuat dalam rencana kerja.</t>
  </si>
  <si>
    <t>Foto rapat Tim RB dan konsep rencana kerja RB Kecamatan Balikpapan Kota.</t>
  </si>
  <si>
    <t>Pelaksanaan moneval telah dilaksanakn terhadap kegiatan-kegiatan yang telah dilaksanakan. Untuk kegiatan-kegiatan yang belum dilaksanakan belum dilaksanakan moneval.</t>
  </si>
  <si>
    <t>Hasil moneval dan laporan pelaksanaan kegiatan. (Foto Camat menghadiri ujian RTBB Agen Perubahan Kecamatan Balikpapan Kota)</t>
  </si>
  <si>
    <t>Tim RB Kecamatan Balkot telah menyusun rencana kerja dan Rencana Kerja RB Kecamatan Balikpapan Kota Tahun 2021-2022 telah diformalkan dalam Keputusan Camat Balikpapan Kota.</t>
  </si>
  <si>
    <t>Keputusan Camat Balikpapan Kota Nomor 188.46/039/BALKOT tentang Rencana Kerja Pelaksanaan Reformasi Birokrasi Kecamatan Balikpapan Kota Tahun 2022</t>
  </si>
  <si>
    <t>https://drive.google.com/drive/folders/1p88j41MV2Ojupo2VHxLCTPesbhEkKWtP</t>
  </si>
  <si>
    <t>Sosialisasi dan internalisasi Rencana Kerja RB Kecamatan Balikpapan Kota Tahun 2021-2022 telah dilaksanakan kepada sebagaian  besar anggaota organisasi, yaitu para pejabat struktural di lingkungan Kec. Balkot. Selanjutnya sosialisasi dan internalisasi kepada tiap-tiap staf dilakukan oleh pejabat struktural dilakukan secara berjenjang di unit kerjanya masing-masing (tiap-tiap kelurahan oleh Lurah dan Seklur masing-masing)</t>
  </si>
  <si>
    <t>Foto-foto , undangan rapat</t>
  </si>
  <si>
    <t>Dalam penyusunan Renja RB Tahun 2021-2022, Tim RB Kecamatan Balkot telah menyajikan prioritas perbaikan, target waktu, penanggungjawab dan telah diformalkan melalui Keputusan Camat, tetapi Renja tersebut belum bisa dikatakan selaras dengan Roadmap RB  karena Pemerintah Kota belum selesai menyusun Roadmap RB tahun 2021-2026, sehingga Renja RB Kecamatan Balkot hanya berdasarkan agenda dan kebutuhan RB Kecamatan Balikpapan Kota.</t>
  </si>
  <si>
    <t>Penunjukkan Asesor ditetapkan melalui Keputusan Camat Balikpapan Kota Nomor 188.46/038/BALKOT tentang Tim Reformasi Birokrasi Kecamatan Balikpapan Kota. Dalam ini, Sekretaris Kecematan sebagai pejabat struktural lapis kedua  ditunjuk sebagai asesor.  Keterlibatan asesor dalam kegiatan PMPRB dilakukan dalam bentuk fasilitasi dan monitoring pengisian LKE PMPRB oleh tiap-tiap koordinator area perubahan dan pemberian saran terhadap pemenuhan eviden.</t>
  </si>
  <si>
    <t>Keputusan Camat Balikpapan Nomor 188.46/038/BALKOT tentang Tim Reformasi Birokrasi Kecamatan Balikpapan Kota</t>
  </si>
  <si>
    <t>https://drive.google.com/drive/folders/1p5x7CDTX2IzrCWHPWTAjGbj-px86vjl9</t>
  </si>
  <si>
    <t>Konsensus terhadap hasil PMPRB Kecamatan Balikpapan Kota terhadap hasil PMPRB dituangkan dalam bentuk Berita Acara hasil PMPRB yang ditandatangani oleh Sekretaris Kecamatan sebagai asesor (karena asesor hanya 1 orang) dan telah mendapat persetujuan Camat selaku Pengarah.</t>
  </si>
  <si>
    <t>Berita Acara  Nomor 713/457/457 tentang Berita Acara Hasil Penilaian Mandiri Pelaksanaan Reformasi Birokrasi Kecamatan Balikpapan Kota Tahun 2022</t>
  </si>
  <si>
    <t>RATL RB Kecamatan Balikpapan Kota Tahun 2021-2022 telah dikomunikasikan  oleh Asesor kepada Pengarah dan kepada tiap-tiap Koordinator Area. Untuk pelaksanaan tindak lanjut diserahkan kepada tiap-tiap koordinator area.</t>
  </si>
  <si>
    <t>Moneval terhadap Renja RB baru dilakukan terhadap renja yang telah direalisasikan.</t>
  </si>
  <si>
    <t>Pimpinan unit kerja dalam hal ini Camat, didukung  para Lurah secara aktif dan berkelanjutan telah melaksanakan pelaksanaan reformasi birokrasi. Aktivitas ini dalam bentuk internalisasi dan pembinaan kepada staf masing-masing secara berkala baik dalam bentuk formal maupun informal.</t>
  </si>
  <si>
    <t>https://drive.google.com/drive/folders/1p3uTSOIqZRPy8NDHaIF7MYQsrsDOD6qv</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</si>
  <si>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</si>
  <si>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</si>
  <si>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Di lingkungan Kecamatan Balikpapan Kota telah terdapat Agen Perubahan dan Role Model yang telah diformalkan melalui Keputusan Wali Kota Balikpapan. Agen Perubahan juga telah mendapatkan pembinaan dan pembekalan mengenai konsep birokrasi yang bersih, melayani dan responsif yang menjadi dasar bagi agen perubahan untuk melakukan perubahan di lingkungan kerjanya. Agen Perubahan juga selalu intensif melakukan komunikasi dan koordinasi dengan Role Model (Camat) untuk rencana-rencana perubahan organisasi.</t>
  </si>
  <si>
    <t>Keputusan Wali Kota Balikpapan Nomor 188.45-227/2022 tentang Perubahan Atas Keputusan Wali Kota Balikpapan Nomor 188.45-229/2021 tentang Role Model dan Agen Perubahan Pemerintah Kota Balikpapan, Setifikat Diklat  Agen Perubahan, Foto-foto koordinasi  Agen Perubahan dan Role Model,  RTBB Agen Perubahan, Surat usulan Camat Balikpapan Kota tentang Agen Perubahan</t>
  </si>
  <si>
    <t>https://drive.google.com/drive/folders/1pAccHp1MVkzIH3R9SMuLOWwS27Rsk3n4</t>
  </si>
  <si>
    <t xml:space="preserve">Penataan dan penguatan organisasi, khususnya dalam evaluasi kelembagaan dilaksanakan oleh Pemerintah Kota dan ditetapkan melalui Peraturan Wali Kota Balikpapan Nomor 57 Tahun 2016 tentang Susunan Organisasi Tugas dan Fungsi Kecamatan </t>
  </si>
  <si>
    <t>Peraturan Wali Kota Balikpapan Nomor 57 Tahun 2016 tentang Susunan Organisasi Tugas dan Fungsi Kecamatan, Berita Acara hasil Evaluasi Uraian Tugas dan Fungsi Kecamatan</t>
  </si>
  <si>
    <t>https://drive.google.com/drive/folders/1pHOv3A5iCSqOW9qIh3gKgNiZVon4Qj68</t>
  </si>
  <si>
    <r>
      <rPr>
        <rFont val="Calibri"/>
        <color theme="1"/>
        <sz val="11.0"/>
      </rPr>
      <t xml:space="preserve">link eviden : </t>
    </r>
    <r>
      <rPr>
        <rFont val="Calibri"/>
        <color rgb="FF1155CC"/>
        <sz val="11.0"/>
        <u/>
      </rPr>
      <t>https://drive.google.com/drive/folders/1KJRHWGvuXXHdububaYBXlJ9mCxKb32Ws</t>
    </r>
  </si>
  <si>
    <r>
      <rPr>
        <rFont val="Calibri"/>
        <color theme="1"/>
        <sz val="11.0"/>
      </rPr>
      <t xml:space="preserve">link eviden : </t>
    </r>
    <r>
      <rPr>
        <rFont val="Calibri"/>
        <color rgb="FF1155CC"/>
        <sz val="11.0"/>
        <u/>
      </rPr>
      <t>https://drive.google.com/drive/folders/1KJRHWGvuXXHdububaYBXlJ9mCxKb32Ws</t>
    </r>
  </si>
  <si>
    <r>
      <rPr>
        <rFont val="Calibri"/>
        <color theme="1"/>
        <sz val="11.0"/>
      </rPr>
      <t xml:space="preserve">link eviden : </t>
    </r>
    <r>
      <rPr>
        <rFont val="Calibri"/>
        <color rgb="FF1155CC"/>
        <sz val="11.0"/>
        <u/>
      </rPr>
      <t>https://drive.google.com/drive/folders/1KJRHWGvuXXHdububaYBXlJ9mCxKb32Ws</t>
    </r>
  </si>
  <si>
    <r>
      <rPr>
        <rFont val="Calibri"/>
        <color theme="1"/>
        <sz val="11.0"/>
      </rPr>
      <t xml:space="preserve">link eviden : </t>
    </r>
    <r>
      <rPr>
        <rFont val="Calibri"/>
        <color rgb="FF1155CC"/>
        <sz val="11.0"/>
        <u/>
      </rPr>
      <t>https://drive.google.com/drive/folders/1KJRHWGvuXXHdububaYBXlJ9mCxKb32Ws</t>
    </r>
  </si>
  <si>
    <r>
      <rPr>
        <rFont val="Calibri"/>
        <color theme="1"/>
        <sz val="11.0"/>
      </rPr>
      <t xml:space="preserve">link eviden : </t>
    </r>
    <r>
      <rPr>
        <rFont val="Calibri"/>
        <color rgb="FF1155CC"/>
        <sz val="11.0"/>
        <u/>
      </rPr>
      <t>https://drive.google.com/drive/folders/1KJRHWGvuXXHdububaYBXlJ9mCxKb32Ws</t>
    </r>
  </si>
  <si>
    <r>
      <rPr>
        <rFont val="Calibri"/>
        <color theme="1"/>
        <sz val="11.0"/>
      </rPr>
      <t xml:space="preserve">link eviden : </t>
    </r>
    <r>
      <rPr>
        <rFont val="Calibri"/>
        <color rgb="FF1155CC"/>
        <sz val="11.0"/>
        <u/>
      </rPr>
      <t>https://drive.google.com/drive/folders/1KJRHWGvuXXHdububaYBXlJ9mCxKb32Ws</t>
    </r>
  </si>
  <si>
    <r>
      <rPr>
        <rFont val="Calibri"/>
        <color theme="1"/>
        <sz val="11.0"/>
      </rPr>
      <t xml:space="preserve">link eviden : </t>
    </r>
    <r>
      <rPr>
        <rFont val="Calibri"/>
        <color rgb="FF1155CC"/>
        <sz val="11.0"/>
        <u/>
      </rPr>
      <t>https://drive.google.com/drive/folders/1KJRHWGvuXXHdububaYBXlJ9mCxKb32Ws</t>
    </r>
  </si>
  <si>
    <r>
      <rPr>
        <rFont val="Calibri"/>
        <color theme="1"/>
        <sz val="11.0"/>
      </rPr>
      <t xml:space="preserve">link eviden : </t>
    </r>
    <r>
      <rPr>
        <rFont val="Calibri"/>
        <color rgb="FF1155CC"/>
        <sz val="11.0"/>
        <u/>
      </rPr>
      <t>https://drive.google.com/drive/folders/1KJRHWGvuXXHdububaYBXlJ9mCxKb32Ws</t>
    </r>
  </si>
  <si>
    <t xml:space="preserve">Kecamatan Balikpapan Kota tidak terdampak penyederhanaan struktur organisasi dan penyetaraan jabatan  </t>
  </si>
  <si>
    <t>Berita Acara Rapat Evaluasi Uraian Tugas Kecamatan, Persetujuan Penyederhanaan Organisasi</t>
  </si>
  <si>
    <t>https://drive.google.com/drive/folders/1pBFM3OZwf_h-JbxXyb6BISYu335PSrxW</t>
  </si>
  <si>
    <r>
      <rPr>
        <rFont val="Calibri"/>
        <color rgb="FF1155CC"/>
        <sz val="11.0"/>
        <u/>
      </rPr>
      <t>https://drive.google.com/drive/folders/1pBFM3OZwf_h-JbxXyb6BISYu335PSrxW</t>
    </r>
    <r>
      <rPr>
        <rFont val="Calibri"/>
        <color theme="1"/>
        <sz val="11.0"/>
      </rPr>
      <t>W</t>
    </r>
  </si>
  <si>
    <t>Penyusunan peta proses bisnis kecamatan telah mengacu pada Peraturan Menteri PANRB Nomor 19 Tahun 2018 tentang Penyusunan Peta Proses Bisnis Instasnsi Pemerintah</t>
  </si>
  <si>
    <t>Peta proses bisnis Kecamatan Balikpapan Kota</t>
  </si>
  <si>
    <t>https://drive.google.com/drive/folders/1on_pTZHzDvsfn7n5sWFTZ3iETOOUne8_</t>
  </si>
  <si>
    <t>Peta proses bisnis kecamatan selanjutnya telah diuraikan dalam bentuk SOP-SOP sesuai tugas dan fungsi</t>
  </si>
  <si>
    <t>Dalam renstra kecamatan Balikpapan Kota, proses bisnis utama Kecamatan Balikpapan Kota adalah peningkatan kualitas pelayanan publik (capaian IKM), pengelolaan pengaduan masyarakat, dan peningkatan swadaya masyarakat. Untuk peningkatan kualitas pelayanan publik telah disusun sejumlah SOP</t>
  </si>
  <si>
    <t>SOP Pengelolaan Pengaduan, SOP Pelayanan Surat Pernyataan Ahli Waris</t>
  </si>
  <si>
    <t>Peta proses bisnis kecamatan selanjutkan telah diuraikan dalam bentuk SOP-SOP sesuai tugas dan fungsi</t>
  </si>
  <si>
    <t>Telah dilakukan evaluasi terhadap SOP Pelayanan Surat Pernyataan Ahli Waris dari jenjang kelurahan dan kecamatan. Hasil evaluasi tersebut telah ditindaklanjuti dan menjadi pedoman dalam pelaksanaan pelayanan Surat Pernyataan Ahli Waris di Kelurahan dan Kecamatan</t>
  </si>
  <si>
    <t>Notulen hasil rapat pembahasan perbaikan pelayanan Surat Pernyataan Ahli Waris dan SOP Surat Pernyataan Ahli Waris di lingkungan Kecamatan Balikpapapn Kota</t>
  </si>
  <si>
    <t>Seluruh pekerjaan di lingkungan Kecamatan Balikpapapn Kota telah dilaksanakan berdasarkan SOP dan terus dilakukan perbaikan-perbaikan guna efektivitas kinerja  organisasi</t>
  </si>
  <si>
    <t>foto-foto kegiatan rapat internal kecamatan tentang pelaksanaan kegiatan kecamatan, Jadwal pelaksanaan kegiatan kecamatan balikpapan kota</t>
  </si>
  <si>
    <t xml:space="preserve">Pelaksanaan KIP dan penunjukkan PPID Pelaksana telah diformalkan dalam  Keputusan Camat </t>
  </si>
  <si>
    <t>Keputusan Camat Balikpapan Kota Nomor 188.46/008/BALKOT tentang Tim Pengelola Layanan Informasi dan Dokumentasi Kecamatan Balikpapapn Kota, Keptusan Camat Balikpapan Kota Nomor 188.46/007/BALKOT tentang Tim Pengelola Situs Web dan Media Sosial Kecamatan Balikpapan Kota</t>
  </si>
  <si>
    <t>https://drive.google.com/drive/folders/1ovDLQkIxCQmiIzMS-BbQc-R94hVSbHge</t>
  </si>
  <si>
    <t>Pelaksanaan moneval KIP salah satunya dilakukan dengan peninjauan secara berkala terhadap kinerja PPID oleh Diskominfo dan pembaruan Keputusan Camat tentang pelaksanaan KIP.</t>
  </si>
  <si>
    <t>Kecamatan Balikpapan Kota telah menyusun dan menyampaikan rencana  kebutuhan pegawai dan peta jabatan</t>
  </si>
  <si>
    <t>Surat Usulan rencana kebutuhan pegawai dan peta jabatan</t>
  </si>
  <si>
    <r>
      <rPr>
        <rFont val="Calibri"/>
        <color theme="1"/>
        <sz val="11.0"/>
      </rPr>
      <t xml:space="preserve">link eviden : </t>
    </r>
    <r>
      <rPr>
        <rFont val="Calibri"/>
        <color rgb="FF1155CC"/>
        <sz val="11.0"/>
        <u/>
      </rPr>
      <t>https://drive.google.com/drive/folders/1L2CLPu6-sKlnhol1JeEzT2NJssQUbsw6</t>
    </r>
  </si>
  <si>
    <t>telah dilakukan analisis jabatan dan analisis beban kerja</t>
  </si>
  <si>
    <t>Foto aplikasi Sianjab</t>
  </si>
  <si>
    <t>https://drive.google.com/drive/folders/1okpVS7JMMbFZK4BXBfAt4_cpMZ41sJJk</t>
  </si>
  <si>
    <t>Analisis jabatan dan analisis beban kerja telah dilakukan sesuai kinerja yang dihasilkan</t>
  </si>
  <si>
    <r>
      <rPr>
        <rFont val="Calibri"/>
        <color rgb="FF1155CC"/>
        <sz val="11.0"/>
        <u/>
      </rPr>
      <t>https://drive.google.com/drive/folders/1okpVS7JMMbFZK4BXBfAt4_cpMZ41sJJk</t>
    </r>
    <r>
      <rPr>
        <rFont val="Calibri"/>
        <color theme="1"/>
        <sz val="11.0"/>
      </rPr>
      <t>k</t>
    </r>
  </si>
  <si>
    <t>Rekap Kebutuhan Pengembangan dan Kapabilitas PNS</t>
  </si>
  <si>
    <r>
      <rPr>
        <rFont val="Calibri"/>
        <color theme="1"/>
        <sz val="11.0"/>
      </rPr>
      <t xml:space="preserve">link eviden : </t>
    </r>
    <r>
      <rPr>
        <rFont val="Calibri"/>
        <color rgb="FF1155CC"/>
        <sz val="11.0"/>
        <u/>
      </rPr>
      <t>https://drive.google.com/drive/folders/1Kw8G979E6J7x83IGHXxnRgQnREoj1IIm</t>
    </r>
  </si>
  <si>
    <t>Pegawai sudah ada yang melakukan pengembangan kompetensi</t>
  </si>
  <si>
    <t>Dokumentasi surat tugas</t>
  </si>
  <si>
    <t>https://drive.google.com/drive/folders/1oi3lfsgtyrQ99bSiM2jZqJhhqlfXLrsV</t>
  </si>
  <si>
    <t>Perjanjian Kinerja dibuat dan SKP disusun untuk seluruh pegawai</t>
  </si>
  <si>
    <t>https://drive.google.com/drive/folders/1oi2pglMPdv5K0028lK1dQlagn2E-u3TO</t>
  </si>
  <si>
    <t>Penilaian kinerja terkait dengan kinerja organisasi dan SKP</t>
  </si>
  <si>
    <t>Pengukuran kinerja dimonev per triwulan</t>
  </si>
  <si>
    <t>Pemantaua kinerja dimonev per triwulan</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</si>
  <si>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</si>
  <si>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Perwal Kode Etik</t>
  </si>
  <si>
    <t>https://drive.google.com/drive/folders/1ofp__oJxBihwcq4ThAUaOOJuFJ9rjlyW</t>
  </si>
  <si>
    <t xml:space="preserve">
Telah dilakukan monev pelaksanaan aturan disiplin/kode etik
</t>
  </si>
  <si>
    <t xml:space="preserve">Perwal Kode Etik </t>
  </si>
  <si>
    <r>
      <rPr>
        <rFont val="Calibri"/>
        <color rgb="FF1155CC"/>
        <sz val="11.0"/>
        <u/>
      </rPr>
      <t>https://drive.google.com/drive/folders/1ofp__oJxBihwcq4ThAUaOOJuFJ9rjlyW</t>
    </r>
    <r>
      <rPr>
        <rFont val="Calibri"/>
        <color theme="1"/>
        <sz val="11.0"/>
      </rPr>
      <t>W</t>
    </r>
  </si>
  <si>
    <t>Pimpinan terlibat secara langsung pada penyusunan renstra kecamatan balkot</t>
  </si>
  <si>
    <t>https://drive.google.com/drive/folders/1pwkTnDINvyyI7_X6NKkJh9XkJ-xl7jHi</t>
  </si>
  <si>
    <t>Monev Kinerja, Laporan Evaluasi Renja TW I tahun 2022</t>
  </si>
  <si>
    <t>PK OPD 2021 dan 2022</t>
  </si>
  <si>
    <t>Rencana Aksi Tahun 2021 dan 2022, Pengukuran Kinerja 2021, Laporan Evaluasi Renja 2021</t>
  </si>
  <si>
    <t>https://drive.google.com/drive/folders/1q2FF8x99WTZ0k2V08CHiAqG1sQzUJtIu</t>
  </si>
  <si>
    <t>Evaluasi Renja TW I Tahun 2022</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</si>
  <si>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</si>
  <si>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</si>
  <si>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Public campaign  telah dilakukan melalui berbagai media baik kepada masyarakat maupun internal kecamatan</t>
  </si>
  <si>
    <t>Foto Pelayanan Tidak Dipungut Biaya, Postingan IG Komitmen Kecamatan Balikpapan Kota menolak Gratifikasi</t>
  </si>
  <si>
    <t>https://drive.google.com/drive/folders/1ppSQMvYmRyHhToo3o7MWSWdd-PTDcJCo</t>
  </si>
  <si>
    <t>Secara berkala UPG Kecamatan Balkot melaporkan kinerja pengendalian gratifikasi kepada Inspektorat selaku UPG tingkat Kota</t>
  </si>
  <si>
    <t>Keputusan Camat Balikpapan Kota Nomor 188.46/040/BALKOT tentang Unit Pengendalian Gratifikasi Kecamatan Balikpapan Kota, Penyampaian Laporan Pengendalian Gratifikasi</t>
  </si>
  <si>
    <t>Secara berkala Kasi Pelayanan Publik melakukan internalisasi tentang komitmen menolak gratifikasi kepada seluruh petugas loket kecamatan Balikpapan Kota</t>
  </si>
  <si>
    <t>Keputusan Camat Balikpapan Kota Nomor 188.46/040/BALKOT tentang Unit Pengendalian Gratifikasi Kecamatan Balikpapan Kota, Hasil survei kepuasan masyarakat yang menyatakan skor/nilai komitmen menolak gratifikasi dalam penyelenggraan pelayanan publik</t>
  </si>
  <si>
    <t>Tindak lanjut hasil SKM tahun 2021</t>
  </si>
  <si>
    <t>Secara berkala Camat melakukan monitoring dan evaluasi terhadap pelaksanaan kegiatan seluruh seksi di Kecamatan Balikpapan Kota</t>
  </si>
  <si>
    <t>Notula rapat internal pejabat struktural</t>
  </si>
  <si>
    <t>https://drive.google.com/drive/folders/1pmmE0-W-49oLAXWRlJS8dQ3kIJxxAoWJ</t>
  </si>
  <si>
    <t>Secara berkala Camat melakukan moneval terhadap pelaksanaan kegiatan kecamatan Balikpapan Kota. Moneval dilakukan melalui rapat internal minimal  sebulan dua kali.</t>
  </si>
  <si>
    <t>Notulen Rapat, Undangan, daftar hadir</t>
  </si>
  <si>
    <t>Penanganan pengaduan merupakan salah satu indikator kinerja utama Camat. Sehingga capaian target penanganan/tindak lanjut pengaduan menjadi indikasi keberhasilan kerja Camat. Untuk itu Camat telah membuat regulasi terkait tata laksana penanganan pengaduan di Kecamatan Balikpapan Kota</t>
  </si>
  <si>
    <t>Keputusan Camat Nomor 188.46/027/BALKOT tentang Pengelolaan Pengaduan Kecamatan Balikpapan Kota. Keputusan Camat Balikpapan Kota Nomor 188.46/009/BALKOT tentang Tim Pengelola SP4N-LAPOR Kecamatan Balikpapan Kota</t>
  </si>
  <si>
    <t>https://drive.google.com/drive/folders/1piG90_9BBx_LO3z6tTIMmuDH3GroM5Tq</t>
  </si>
  <si>
    <t>Evaluasi penanganan pengaduan salah satunya dari sisi penyediaan sarana/media/saluran untuk menyampaikan pengaduan</t>
  </si>
  <si>
    <t>Secara berkala tim pengelola pengaduan menyampaikan laporan pengelolaan pengaduan kepada Camat dan koordinasi denganpejabat terkait apabila terdapat pengduan melalui kanal-kanal yang telah disiapkan.</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</si>
  <si>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</si>
  <si>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</si>
  <si>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Sosialisasi WBS dilakukan melalui berbagai cara baik kepada masyarakat umum maupun kepada unsur internal Kecamatan Balikpapan Kota</t>
  </si>
  <si>
    <t>Screen capture tayangan tentang WBS di akun Instagram Kecamatan Balikpapan Kota</t>
  </si>
  <si>
    <t>https://drive.google.com/drive/folders/1pbhPNXX0aU-CMueK_5DMGz9kqQ7dnG18</t>
  </si>
  <si>
    <t>Internalisasi benturan kepentingan dilakukan secra berkala kepada staf kecamatan Balikpapan Kota melalui kegiatan formal maupun nonformal</t>
  </si>
  <si>
    <t>https://drive.google.com/drive/folders/1pV1wh9UZGzdgs0A8PuQF--IaFg1sfQMP</t>
  </si>
  <si>
    <t>Piagam Pakta integritas Camat dan pejabat struktural di Kecamatan</t>
  </si>
  <si>
    <t>https://drive.google.com/drive/folders/1pPlrYfaHeRzYLU6VupPVW1KE40a975G5</t>
  </si>
  <si>
    <t>Kecamatan Balikpapan Kota memang belum ditetapkan sebagai perangkat daerah rintisan ZI, tetapi komitmen integritas seluruh pegawai dan pelaksanaan RB di Kecamatan Balikpapan dapat menjadi indikasi penerapan zona integritas di Kecamatan Balikpapan Kota</t>
  </si>
  <si>
    <t>Camat Balikpapan Kota telah menetapkan Keputusan Camat tentang Standar Pelayanan yang menjadi tolok ukur dalam penyelenggaraan pelayanan di lingkungan Kecamatan Balikpapan Kota. Demikian pula seluruh kelurahan telah membuat Standar Pelayanan yang telah diformalkan dalam Keputusan Lurah.</t>
  </si>
  <si>
    <t>Keputusan Camat Balikpapan Kota Nomor 188.46/034/BALKOT tentang Standar Pelayanan dan Maklumat Pelayanan Kecamatan Balikpapan Kota</t>
  </si>
  <si>
    <t>https://drive.google.com/drive/folders/1qZnIY5UHsOJF9Rl1Cilu5AHd773TnlRH</t>
  </si>
  <si>
    <t>Foto Maklumat Pelayanan di ruang pelayanan dan di website</t>
  </si>
  <si>
    <t>Reviu terhadap standar pelayanan dilakukan dengan mempertimbangan kebutuhan masyarakat yang secara implisit termuat dalam hasil SKM dan pengaduan masyarakat.</t>
  </si>
  <si>
    <t>Notula rapat perbaikan standar pelayanan pelayanan Surat Pernyaan Ahli Waris</t>
  </si>
  <si>
    <t>Petugas pelayanan yang ada saat ini merupakan petugas yang ditempatkan sebagai hasil dari mutasi internal, sehingga yang bersangkutan secara formal belum mendapat pelatihan formal mengenai budaya pelayanan prima. Namun demian secara intensif Kasi Pelayanan Publik meberikan briefing kepada petugas pelayanan tentang prinsip-prinsip pelayanan prima. Sedangkan Kasi Pelayanan Publik telah bersertifikat dengan perdikat KOMPETEN untuk diklat Pelayanan Prima dan Birokrasi yang Bersih, Melayani dan Responsif</t>
  </si>
  <si>
    <t>Sertifikat Diklat  Pelayanan Prima Kasi Pelayanan Publik</t>
  </si>
  <si>
    <t>https://drive.google.com/drive/folders/1qWWfe75ucE0k2OlbEI2iG-UU35mywI8R</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</si>
  <si>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</si>
  <si>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Informasi Standar Pelayanan Kecamatan Balikpapan Kota telah diunggah dalam website Kecamatan Balikpapan Kota dan aplikasi SIPP Kementerian PANRB</t>
  </si>
  <si>
    <t>Screen shoot website Kecamatan dan screen shoot aplikasi SIPP</t>
  </si>
  <si>
    <t>Keputusan Camat Balikpapan Kota Nomor 188.46/041/BALKOT tentang Pedoman Pemberian Reward dan Punishmen bagi Pegawai di Lingkungan Kecamatn Balikpapan Kota</t>
  </si>
  <si>
    <t>Pemberian kompensasi kepada pengguna layanan atas pelanggaran standar pelayanan yang diberikan oleh Kecamatan Balikpapan dilakukan dengan cara mengantar dokumen produk layanan kepada pemohon. Hal ini biasanya dilakukan apabila terjadi pelanggaran standar pelayanan khususnya pada komponen service delivery waktu pelayanan</t>
  </si>
  <si>
    <t>Pelayanan di kecamatan telah dilaksanakan secara terpadu dengan konsep PATEN. Pemohon hanya dilayani di loket pelayanan mulai penyampaian berkas permohoanan sampai dengan pengambilan berkas produk layanan.</t>
  </si>
  <si>
    <t>Laporan Pelayanan Administrasi Terpadu Kecamatan (PATEN)  Kecamatan Balikpapan Tahun 2021-2022</t>
  </si>
  <si>
    <t>Terdapat sejumlah inovasi hasil karya pegawai di lingkungan Kecamatan Balikpapan Kota, namun inovasi -inovasi tersebut belum mendapat pengakuan internasional dan/atau nasional dan belum direplikasi oleh instansi lain</t>
  </si>
  <si>
    <t>Inovasi-inovasi Kecamatan Balikpapan Kota</t>
  </si>
  <si>
    <t>Media konsultasi dan pengaduan  di kecamatan dilayani melalui berbagai kanal baik daring maupun luring (tatap muka langsung). Untuk layanan tatap muka langsung dilayani oleh Kasi Pelayanan Publik</t>
  </si>
  <si>
    <t>Foto media-media pelayanan pengaduan, SK Tim Pengelola SP4N-LAPOR</t>
  </si>
  <si>
    <t>https://drive.google.com/drive/folders/1qVx2Q49XOZrBw_bzShkGweX9-IS5s7C4</t>
  </si>
  <si>
    <t>Konsultasi dan pengaduan dikelola secara khusus oleh Seksi Pelayanan Publik. Sedangkan untuk pendaaan di dukung oleh anggaran kesekretariatan</t>
  </si>
  <si>
    <t>Survei Kepuasan Masyarakat (SKM) secara berkala dilaksanakan oleh Bagian Organisasi Setda setahun sekali</t>
  </si>
  <si>
    <t>Indeks Kepuasan Masyarakat Kecamatan Tahun 2021 dan lima kelurahan di lingkungan Kecamatan Balikpapan Kota</t>
  </si>
  <si>
    <t>https://drive.google.com/drive/folders/1qT2yfRFY0Zq6t67bajQfXS1JmfrQjmTk</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</si>
  <si>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</si>
  <si>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Hasil SKM Kecamatan Balikpapan Kota dan lima kelurahan di lingkungan Kecamatan Balkot telah dipublikasikan melalui  akun resmi media sosial kecamatan (instagram).</t>
  </si>
  <si>
    <t>Screen shoot publikasi Indeks Kepuasan Masyarakat Kecamatan Balikpapan Kota di akun resmi IG Kecamatan Balikpapan Kota</t>
  </si>
  <si>
    <t>Hasil SKM Kecamatan Balikpapan Kota telah ditindaklanjuti sesuai dengan rekomendasi yang diberikan oleh Bagian Organisasi Setda.</t>
  </si>
  <si>
    <r>
      <rPr>
        <rFont val="Calibri"/>
        <color theme="1"/>
        <sz val="11.0"/>
      </rPr>
      <t xml:space="preserve">Pelayanan adminduk menggunakan aplikasi SIAK dan pelayanan IMTN menggunakan aplikasi </t>
    </r>
    <r>
      <rPr>
        <rFont val="Calibri"/>
        <color rgb="FF1155CC"/>
        <sz val="11.0"/>
        <u/>
      </rPr>
      <t>simantan.balikpapan.go.id</t>
    </r>
    <r>
      <rPr>
        <rFont val="Calibri"/>
        <color rgb="FF000000"/>
        <sz val="11.0"/>
      </rPr>
      <t xml:space="preserve">. </t>
    </r>
    <r>
      <rPr>
        <rFont val="Calibri"/>
        <color theme="1"/>
        <sz val="11.0"/>
        <u/>
      </rPr>
      <t>Untuk pelayanan administrasi di kelurahan menggunkan aplikasikasi</t>
    </r>
    <r>
      <rPr>
        <rFont val="Calibri"/>
        <color rgb="FF1155CC"/>
        <sz val="11.0"/>
        <u/>
      </rPr>
      <t xml:space="preserve"> yankel.balikpapan.go.id </t>
    </r>
  </si>
  <si>
    <r>
      <rPr>
        <rFont val="Calibri"/>
        <color theme="1"/>
        <sz val="11.0"/>
      </rPr>
      <t xml:space="preserve">Scree shoot aplikasi SIAK dan aplikasi </t>
    </r>
    <r>
      <rPr>
        <rFont val="Calibri"/>
        <color rgb="FF1155CC"/>
        <sz val="11.0"/>
        <u/>
      </rPr>
      <t>simantan.balikpapan.go.id</t>
    </r>
    <r>
      <rPr>
        <rFont val="Calibri"/>
        <color theme="1"/>
        <sz val="11.0"/>
      </rPr>
      <t xml:space="preserve">  . Screen shoot aplikasi </t>
    </r>
    <r>
      <rPr>
        <rFont val="Calibri"/>
        <color rgb="FF1155CC"/>
        <sz val="11.0"/>
        <u/>
      </rPr>
      <t>yankel.balikpapan.go.id</t>
    </r>
    <r>
      <rPr>
        <rFont val="Calibri"/>
        <color theme="1"/>
        <sz val="11.0"/>
      </rPr>
      <t xml:space="preserve"> Surat permohonan username dan password SIAK dan hak akses SIAK ke Disdukcapil</t>
    </r>
  </si>
  <si>
    <t>https://drive.google.com/drive/folders/1qQGXKjDvwbjFYFsYo2F--E3g2AmXNCWQ</t>
  </si>
  <si>
    <t>Perbaikan aplikasi dilakukan oleh Disdukcapil, Diskominfo, dan DPPR</t>
  </si>
  <si>
    <t>https://drive.google.com/drive/folders/1r4e0EFsCS3eaMLAMvOnTOg6nTZ96U7Gz</t>
  </si>
  <si>
    <t>Saat ini terdapat 1 orang agen perubahan yang telah ditetapkan  melalui keputusan Wali Kota dan 2 orang agen perubahan yan g telah diusulkan ke Tim RB kota Balikpapan</t>
  </si>
  <si>
    <t>SK Wali Kota tentang Agen Perubahan, Surat usulan agen perubahan</t>
  </si>
  <si>
    <t>Perubahan/inovasi para agen perubahan</t>
  </si>
  <si>
    <t>Dalam PMPRB Tahun 2021 Kecamatan Balikpapan yang dilaksnakan pada tahun 2022, nilai PMPRB telah mencapai 31,76. Nilai tersebut telah melampaui target dalam renstra kecamatan balikpapan kota yang ditetapkan sebesar 27</t>
  </si>
  <si>
    <t>Berita Acara Rakor Tim RB Kota, Screen shoot nilai RB dalam Renstra Kecamatan, BA hasil PMPRB Kecamatan Balikpapan Kota</t>
  </si>
  <si>
    <t>https://drive.google.com/drive/folders/1qxjrK2yPhsXApPiFj8hkcS3bGfjz2-Bi</t>
  </si>
  <si>
    <t>https://drive.google.com/drive/folders/1quxvXIvOZkf4z2uLDRmzn6I0xUO0Pqv0</t>
  </si>
  <si>
    <t>https://drive.google.com/drive/folders/1qto82jJYwGP1Fi8V2jVjbPSj-u7A52rG</t>
  </si>
  <si>
    <t>Kebijakan tentang layanan Surat Pernyataan Ahli Waris</t>
  </si>
  <si>
    <t>Perwali No. 57 Tahun 2016 Tentang Uraian Tugas Kecamatan</t>
  </si>
  <si>
    <t>https://drive.google.com/drive/folders/1rS-6ulZ3ETXYASBn68uom6Ke1LcD1a8p</t>
  </si>
  <si>
    <t>https://drive.google.com/drive/folders/1rb9KL8y9EDbpigOt51F3q1eEpMKAssRg</t>
  </si>
  <si>
    <r>
      <rPr>
        <rFont val="Calibri"/>
        <color rgb="FF000000"/>
        <sz val="11.0"/>
      </rPr>
      <t xml:space="preserve">Integrasi dilakukan antara aplikasi SIAK dan aplikasi </t>
    </r>
    <r>
      <rPr>
        <rFont val="Calibri"/>
        <color rgb="FF1155CC"/>
        <sz val="11.0"/>
        <u/>
      </rPr>
      <t>simantan.balikpapan.go.id</t>
    </r>
    <r>
      <rPr>
        <rFont val="Calibri"/>
        <color rgb="FF000000"/>
        <sz val="11.0"/>
      </rPr>
      <t xml:space="preserve">  Integrasi ini dimanfaatkan untuk pelayanan IMTN di Kecamatan Balikpapan Kota</t>
    </r>
  </si>
  <si>
    <t>https://drive.google.com/drive/folders/1rUR_8ex8Hp2Hw0f749nj5IJBtL4kMLws</t>
  </si>
  <si>
    <r>
      <rPr>
        <rFont val="Calibri"/>
        <color rgb="FF000000"/>
        <sz val="11.0"/>
      </rPr>
      <t xml:space="preserve">Integrasi untuk pelayanan internal organisasi dilakukan pada aplikasi </t>
    </r>
    <r>
      <rPr>
        <rFont val="Calibri"/>
        <color rgb="FF1155CC"/>
        <sz val="11.0"/>
        <u/>
      </rPr>
      <t>simpeg.balikpapan.go.id</t>
    </r>
    <r>
      <rPr>
        <rFont val="Calibri"/>
        <color rgb="FF000000"/>
        <sz val="11.0"/>
      </rPr>
      <t xml:space="preserve"> dan aplikasi </t>
    </r>
    <r>
      <rPr>
        <rFont val="Calibri"/>
        <color rgb="FF1155CC"/>
        <sz val="11.0"/>
        <u/>
      </rPr>
      <t>eoffice.balikpapan.go.id</t>
    </r>
  </si>
  <si>
    <r>
      <rPr>
        <rFont val="Calibri"/>
        <color rgb="FF000000"/>
        <sz val="11.0"/>
      </rPr>
      <t xml:space="preserve">Proses bisnis utama Kecamatan Balikpapan Kota adalah  penyelenggaraan pelayanan publik. Transformasi digital dalam hal ini adalah penyelenggaraan pelayanan administrasi di kecamatn yang semula menggunakan sistem manual, beralih menggunakan sistem digital berbasis apliakasi meggunakan aplikasi </t>
    </r>
    <r>
      <rPr>
        <rFont val="Calibri"/>
        <color rgb="FF1155CC"/>
        <sz val="11.0"/>
        <u/>
      </rPr>
      <t>yankel.balikpapan.go.id</t>
    </r>
    <r>
      <rPr>
        <rFont val="Calibri"/>
        <color rgb="FF000000"/>
        <sz val="11.0"/>
      </rPr>
      <t xml:space="preserve"> Sasaran dan targey manfaat/dampak dari transformasi digital ini telah direncanakan dan dituangkan dalam Keputusan Wali Kota Balikpapan yang mengatur tentang pemanfaatan aplikasi </t>
    </r>
    <r>
      <rPr>
        <rFont val="Calibri"/>
        <color rgb="FF1155CC"/>
        <sz val="11.0"/>
        <u/>
      </rPr>
      <t>yankel.balikpapan.go.id</t>
    </r>
    <r>
      <rPr>
        <rFont val="Calibri"/>
        <color rgb="FF000000"/>
        <sz val="11.0"/>
      </rPr>
      <t xml:space="preserve"> </t>
    </r>
  </si>
  <si>
    <t>https://drive.google.com/drive/folders/1rU5bihuJxRcL47KUh_2togWPUTTKNKXV</t>
  </si>
  <si>
    <t>https://drive.google.com/drive/folders/1qsq-jwjT-J_l2X68V7GaoSKUd8IjhP9-</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</si>
  <si>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</si>
  <si>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</si>
  <si>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</si>
  <si>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https://drive.google.com/drive/folders/1qfUoVtNv0Gr-icxcH1AQgbgoe8NG0tCM</t>
  </si>
  <si>
    <t>https://drive.google.com/drive/folders/1qf0VuJ5YbSur7vS_BtiqK6B48bFWJE7q</t>
  </si>
  <si>
    <t>https://drive.google.com/drive/folders/1rMxM31B1xg56unJzJq-gC381XbK_8fts</t>
  </si>
  <si>
    <t>DPA Tahun 2021</t>
  </si>
  <si>
    <t>IKU Tahun 2021</t>
  </si>
  <si>
    <t>https://drive.google.com/drive/folders/1rQltT2giQtmMkOUw6JyRGS6kf2DzZvEp</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</si>
  <si>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</si>
  <si>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</si>
  <si>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</si>
  <si>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https://drive.google.com/drive/folders/1r9DSx7ZRTPdT9pPx63JTyNTRztQx2rYi</t>
  </si>
  <si>
    <t>https://drive.google.com/drive/folders/1r8kdteMArsfevnejjsOyfweBwy380BSN</t>
  </si>
  <si>
    <t>https://drive.google.com/drive/folders/1rrtoHuN73uqbQcVEvqQzamLpgGSDQNkY</t>
  </si>
  <si>
    <t>https://drive.google.com/drive/folders/1roLaumP9GHZ2huyUKvwjYf3W5f8Gj8_x</t>
  </si>
  <si>
    <t>https://drive.google.com/drive/folders/1rgFqZxmM1_5lKXADr4SdIKqlax8wMEfM</t>
  </si>
  <si>
    <t>Inovasi untuk mempermudah dan mempecepat pelayanan dilakukan  serta memberikan produk layanan yang tepat kepada pemohon telah dilakukan  pada layanan Surat Pernyataan Ahli Waris.</t>
  </si>
  <si>
    <t>Notulen Rapat pembahasan Mekanisme Layanan Surat Pernyataan Ahli Waris, SOP Layanan Surat Pernyataan Ahli Waris</t>
  </si>
  <si>
    <t>https://drive.google.com/drive/folders/1rfeHr3zzCLb0Jg9O3PnZZ-aOrFuHI3G2</t>
  </si>
  <si>
    <r>
      <rPr>
        <rFont val="Calibri"/>
        <color rgb="FF000000"/>
        <sz val="11.0"/>
      </rPr>
      <t xml:space="preserve">Upaya untuk mempermudah pelayanan perizinan salah satunya dilakukan pengintegrasian aplikasi, yaitu aplikasi SIAK (Sistem Informasi Administrasi Kependudukan) yang dikelola oleh Dirjen Otda Kemendagri dengan aplikasi </t>
    </r>
    <r>
      <rPr>
        <rFont val="Calibri"/>
        <color rgb="FF1155CC"/>
        <sz val="11.0"/>
        <u/>
      </rPr>
      <t>simantan.balikpapan.go.id</t>
    </r>
    <r>
      <rPr>
        <rFont val="Calibri"/>
        <color rgb="FF000000"/>
        <sz val="11.0"/>
      </rPr>
      <t xml:space="preserve"> yang merupakan aplikasi yang digunakan untuk mengajukan permohonan Izin Membuka Tanah Negara (IMTN). Sehingga data pemohon IMTN dapat dikonfirmasi dengan data kependudukan yang ada di SIAK</t>
    </r>
  </si>
  <si>
    <t>Pelayanan perizinan yang diselenggarakan oleh Kecamatan Balikpapan Kota adalah perizinan nonusaha, yaitu Izin Membuka Tanah Negara (IMTN) untuk luas lahan kurang dari 5000m2</t>
  </si>
  <si>
    <t>Kecamatan Balikpapan Kota telah menyediakan berbagai kanal sebagai sarana penyampaian pengaduan masyarakat serta telah mengatur tata laksana penanganan pengaduan masyarakat yang telah diformalkan dalam keputusan Camat Balikpapan Kota.</t>
  </si>
  <si>
    <t>Surat Keptusan Camat Balikpapan Kota Nomor 188.46/027/BALKOT tentang Pengelaolaan Pengaduan Kecamatan Balikpapan Kota dan Keputusan Camat Balikpapan Kota Nomor 188.46/009/BALKOT tentang Tim Pengelola SP4N-LAPOR Kecamatan Balikpapan Kota</t>
  </si>
  <si>
    <t>https://drive.google.com/drive/folders/1rf8PEkt7z4tlVzNoELLYaqmsHpB290T5</t>
  </si>
  <si>
    <t>KEC. BPN UTARA</t>
  </si>
  <si>
    <t>Tim RB telah disusun dan dibakukan dalam bentuk SK Camat Balikpapan Utara Nomor 188.46/25/2022/Baltara tanggal 1 April 2022 tentang Tim Reformasi Birokrasi Kecamatan Balikpapan Utara</t>
  </si>
  <si>
    <t>SK Tim RB Kecamatan Balikpapan Utara</t>
  </si>
  <si>
    <t>https://drive.google.com/drive/folders/1PpVp-4ueYwjiufYhtfIvP97Gavka7Zcj</t>
  </si>
  <si>
    <t>Sebagian tugas telah dilaksanakan oleh Tim Reformasi Birokrasi Kecamatan Balikpapan Utara sesuai dengan rencana kerja yang telah ditetapkan dengan Nomor 188.46/26/2022/Baltara tanggal 8 April 2022 tentang Rencana Kerja Reformasi Birokrasi Kecamatan Balikpapan Utara</t>
  </si>
  <si>
    <t>SK Renja RB Kecamatan Balikpapan Utara</t>
  </si>
  <si>
    <t>Kecamatan Balikpapan Utara baru melaksanakan PMPRB pada tahun 2022 sehingga belum dilakukan Monitoring dan Evaluasi (monev)</t>
  </si>
  <si>
    <t>Renja RB telah disusun dan dibakukan dalam bentuk SK Camat Balikpapan Utara Nomor 188.46/26/2022/Baltara tanggal 8 April 2022 tentang Rencana Kerja Reformasi Birokrasi Kecamatan Balikpapan Utara</t>
  </si>
  <si>
    <t>https://drive.google.com/drive/folders/1PiPfcbrmOIG90FA9KgQMqywqcI38RQVW</t>
  </si>
  <si>
    <t>Rencana Kerja sudah diinternalisasi dan disosialisasikan kepada pegawai kecamatan balikpapan utara</t>
  </si>
  <si>
    <r>
      <rPr>
        <rFont val="Calibri"/>
        <color rgb="FF000000"/>
        <sz val="11.0"/>
      </rPr>
      <t xml:space="preserve">SK Renja RB Kecamatan Balikpapan Utara, </t>
    </r>
    <r>
      <rPr>
        <rFont val="Calibri"/>
        <color rgb="FF000000"/>
        <sz val="11.0"/>
      </rPr>
      <t>Undangan dan Foto</t>
    </r>
  </si>
  <si>
    <t>Renja RB Kecamatan Balikpapan Utara sudah selaras dengan Roadmap</t>
  </si>
  <si>
    <t>Asessor PMPRB telah ditunjuk dalam SK Tim RB Kecamatan Balikpapan Utara</t>
  </si>
  <si>
    <t>SK Tim RB Kecamatan Balikpapan Utara, Undangan Pelatihan Penguatan Assesor</t>
  </si>
  <si>
    <t>https://drive.google.com/drive/folders/1PiH2z3SQq8-FW47ovGu-nTvVk8Nx8F3C</t>
  </si>
  <si>
    <t>Konsensus Assesor di lingkungan Kecamatan Balikpapan Utara terhadap hasil PMPRB Kecamatan Balikpapan Utara dinyatakan dalam Berita Acara tanggal 7 Juni 2022</t>
  </si>
  <si>
    <t xml:space="preserve">BA Hasil PMPRB </t>
  </si>
  <si>
    <t>Rencana Aksi Tindak Lanjut telah disosialisasikan kepada pegawai di lingkungan Kecamatan Balikpapan Utara melalui rapat</t>
  </si>
  <si>
    <r>
      <rPr>
        <rFont val="Calibri"/>
        <color rgb="FF000000"/>
        <sz val="11.0"/>
      </rPr>
      <t xml:space="preserve">SK Renja RB Kecamatan Balikpapan Utara, </t>
    </r>
    <r>
      <rPr>
        <rFont val="Calibri"/>
        <color rgb="FF000000"/>
        <sz val="11.0"/>
      </rPr>
      <t>Undangan Rapat Persiapan Desk</t>
    </r>
  </si>
  <si>
    <t>Pimpinan aktif dalam pelaksanaan RB</t>
  </si>
  <si>
    <r>
      <rPr>
        <rFont val="Calibri"/>
        <color rgb="FF000000"/>
        <sz val="11.0"/>
      </rPr>
      <t xml:space="preserve">SE Core Value dan screenshot grup WA, </t>
    </r>
    <r>
      <rPr>
        <rFont val="Calibri"/>
        <color rgb="FF000000"/>
        <sz val="11.0"/>
      </rPr>
      <t xml:space="preserve">Undangan Rapat Persiapan Desk dan absen </t>
    </r>
  </si>
  <si>
    <t>https://drive.google.com/drive/folders/1PgO_mk90LSypUcmCrrhK7QlkUpDKhAvm</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</si>
  <si>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</si>
  <si>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</si>
  <si>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Telah memiliki Agen Perubahan yang yg dibakukan dalam SK Wali Kota Nomor 188.45-221/2022</t>
  </si>
  <si>
    <t>Perubahan SK IKU 2016-2021 menjadi SK IKU 2021-2026 dan Inventarisasi SK Camat Tahun 2021</t>
  </si>
  <si>
    <t>https://drive.google.com/drive/folders/1Q-PJBlvrG4-3esN9ZkoOSKFM8w-87bme</t>
  </si>
  <si>
    <t>Revisi SK Camat yang tidak relevan menjadi lebih update/sinkron</t>
  </si>
  <si>
    <t>Perubahan SK IKU 2016-2021 menjadi SK IKU 2021-2026</t>
  </si>
  <si>
    <t xml:space="preserve">Kecamatan  Balikpapan Utara telah melakukan evaluasi urtu kecamatan bersama Bagian Organisasi </t>
  </si>
  <si>
    <r>
      <rPr>
        <rFont val="Calibri"/>
        <color theme="1"/>
        <sz val="11.0"/>
      </rPr>
      <t>BA Rapat Evaluasi Uraian Tugas Kecamatan dan Perwali No. 57 Tahun 2016 Tentang Uraian Tugas Kecamatan,</t>
    </r>
    <r>
      <rPr>
        <rFont val="Calibri"/>
        <color theme="1"/>
        <sz val="11.0"/>
      </rPr>
      <t>, Rapat Urtu Kecamatan</t>
    </r>
  </si>
  <si>
    <t>https://drive.google.com/drive/folders/1Q2MtEDHcEmBbrF7CtkTGMyd7628W-UQr</t>
  </si>
  <si>
    <t xml:space="preserve">Kecamatan  Balikpapan Utara telah melakukan evaluasi jenjang organisasi kecamatan bersama Bagian Organisasi </t>
  </si>
  <si>
    <t>BA Rapat Evaluasi Uraian Tugas Kecamatan dan Perwali No. 57 Tahun 2016 Tentang Uraian Tugas Kecamatan</t>
  </si>
  <si>
    <t xml:space="preserve">Kecamatan Balikpapan Utara tidak terdampak penyederhanaan struktur organisasi dan penyetaraan jabatan  </t>
  </si>
  <si>
    <t>Berita Acara Pelaksanaan Identifikasi Penyederhanaan Struktur Organisasi Pemerintah Kota Balikapapan, Hasil Identifikasi Penyederhanaan Struktur Organisasi Perangkat Daerah, Surat Rekom Penyetaraan Jabatan</t>
  </si>
  <si>
    <t>https://drive.google.com/drive/folders/1Q27SxarQtpeH0wbC-gRA18WpLWTY36R_</t>
  </si>
  <si>
    <t>Penyusunan peta proses bisnis kecamatan Balilkpapan Utara telah disusun sesuai dengan Peraturan Menteri PANRB Nomor 19 tahun 2018 tentang Penyusunan Peta Proses Bisnis intansi Pemerintah. Namun peta proses bisnis tersebut masih mengacu pada RPJMD Kota Balikpapan tahun 2016-2021 dan belum disesuaikan dengan RPJMD Kota Balikpapan 2021-2026. Hal tersebut karena Peta Proses Bisnis yang sesuai RPJMD Kota Balikpapan 2021-2026  sedang dalam proses penyusunan pada level 0 sampai level 2</t>
  </si>
  <si>
    <t>Dokumentasi Rapat Penyusunan Proses Bisnis</t>
  </si>
  <si>
    <t>https://drive.google.com/drive/folders/1Paxmp81WW4PDv7NQwgr8iQM6J148Cd3G</t>
  </si>
  <si>
    <t xml:space="preserve">Penyusunan peta proses bisnis disusun sesuai dengan tugas dan fungsi Kecamatan  Balikpapan Utara Kota Balikpapan. Namun peta proses bisnis tersebut masih mengacu pada RPJMD Kota Balikpapan tahun 2016-2021 serta masih mengacu pada Peraturan Wali Kota Balikpapan Nomor 57 Tahun 2016 tentang Susunan Organisasi, Uraian Tugas Dan Fungsi Kecamatan dan belum disesuaikan dengan RPJMD Kota Balikpapan 2021-2026. Hal tersebut karena Peta Proses Bisnis yang sesuai RPJMD Kota Balikpapan 2021-2026  sedang dalam proses penyusunan pada level 0 sampai level 2 </t>
  </si>
  <si>
    <t>Tahun 2021 penyusunan peta proses bisnis telah disusun sesuai dengan RENSTRA 2016-2021 dan RENJA 2021 Kecamatan Balikpapan Utara. Namun untuk tahun 2022 peta proses bisnis Kecamatan Balikpapan Utara masih dilakukan penyusunan setelah peta proses bisnis level 0 dan level 2 disusun</t>
  </si>
  <si>
    <t>Renstra 2021-2026, renja 2022</t>
  </si>
  <si>
    <t>Setiap jenjang organisasi dilingkungan Kecamatan Balikpapan Utara telah memiliki peta proses bisnis yang selaras dengan kinerja</t>
  </si>
  <si>
    <t>PK 2022</t>
  </si>
  <si>
    <t>Sebagain besar peta proses bisnis telah dijabarkan dalam SOP</t>
  </si>
  <si>
    <t>SOP Kecamatan</t>
  </si>
  <si>
    <t>sebagian besar SOP dijabarkan peta lintas fungsi</t>
  </si>
  <si>
    <t>Kecamatan Balikpapan Utara telah membuat SOP dan menerapkan SOP</t>
  </si>
  <si>
    <t>SOP telah dilakukan evaluasi agar lebih relevan dengan keadaan saat ini</t>
  </si>
  <si>
    <t>Peta Proses Bisnis yang disusun belum dilakukan evaluasi</t>
  </si>
  <si>
    <t>telah dibentuk SK Camat Tentang PPID Nomor 188.46/59/Baltara</t>
  </si>
  <si>
    <t>SK PPID Kecamatan Balikpapan Utara</t>
  </si>
  <si>
    <t>https://drive.google.com/drive/folders/1Pc-tGVCgByNgKsYh1KcB8ufROMEaYELG</t>
  </si>
  <si>
    <t>Peta Jabatan Kecamatan Balikpapan Utara</t>
  </si>
  <si>
    <t>https://drive.google.com/drive/folders/1PPBfZkYbFbhZC7Zz501Hwi5rRxYllx-7</t>
  </si>
  <si>
    <t>https://drive.google.com/drive/folders/1RbBDT5CUTo8xKl5Xjf8Vp_NWYojINN8O</t>
  </si>
  <si>
    <t xml:space="preserve">Dokumentasi Surat Tugas / TS Diklat Pegawai </t>
  </si>
  <si>
    <t>Dokumen PK, IKI dan Rekap SKP tahun 2021</t>
  </si>
  <si>
    <t>https://drive.google.com/drive/folders/1RZ1Lud1CPN24mrnxdu6ec2UOp1DqE4lU</t>
  </si>
  <si>
    <t>Dokumen PK, IKI dan Rekap SKP</t>
  </si>
  <si>
    <t>Dokumen Pengukuran Kinerja IKI 2021 dan Rekap SKP</t>
  </si>
  <si>
    <t>Dokumen Pengukuran Kinerja IKU, IKI 2021 dan Rekap SKP</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</si>
  <si>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</si>
  <si>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 pemberian reward dan punishment diberikan berdasarkan hasil penilaian kinerja individu            - Pelaksanakan ekinerja sebagai dasar pemberian tunjangan yang berbasis capaian kerja individu</t>
  </si>
  <si>
    <r>
      <rPr>
        <rFont val="Calibri"/>
        <color theme="1"/>
        <sz val="11.0"/>
      </rPr>
      <t xml:space="preserve">Perwal Tukin dan Foto Pegawai Teladan, </t>
    </r>
    <r>
      <rPr>
        <rFont val="Calibri"/>
        <color theme="1"/>
        <sz val="11.0"/>
      </rPr>
      <t>SK Reward dan punishment</t>
    </r>
  </si>
  <si>
    <t>https://drive.google.com/drive/folders/1RXfIAWB6FexV2ftfZrocEdT75RkgR47D</t>
  </si>
  <si>
    <t>Rekap Potongan Absen dan Surat Teguran</t>
  </si>
  <si>
    <t>Dokumen SKJ</t>
  </si>
  <si>
    <t>https://drive.google.com/drive/folders/1RPRXPHNqCBava9yRLp4HOSOXqGmLpK63</t>
  </si>
  <si>
    <t>Pegawai dapat mengakses simpeg</t>
  </si>
  <si>
    <t>https://drive.google.com/drive/folders/1RNHa3aDcl6vc1s5V__pZcuAyKrZEJemx</t>
  </si>
  <si>
    <t>Pimpinan terlibat secara langsung pada penyusunan Renstra Kecamatan Baltara</t>
  </si>
  <si>
    <t>Berita Acara Rapat Forum OPD Penyusunan Renstra, SK Tim Renstra</t>
  </si>
  <si>
    <t>https://drive.google.com/drive/folders/1R6_eEzXc-Pk3xs_7j5ll2fVl1bjPjKf7</t>
  </si>
  <si>
    <t>Monev Kinerja, Laporan evaluasi renja TW 1-4 Tahun 2021,  Laporan evaluasi renja TW 1 Tahun 2022</t>
  </si>
  <si>
    <r>
      <rPr>
        <rFont val="Calibri"/>
        <color theme="1"/>
        <sz val="11.0"/>
      </rPr>
      <t xml:space="preserve">Rencana Aksi Tahun 2021 dan 2022, </t>
    </r>
    <r>
      <rPr>
        <rFont val="Calibri"/>
        <color theme="1"/>
        <sz val="11.0"/>
      </rPr>
      <t>Pengukuran Kinerja 2021</t>
    </r>
    <r>
      <rPr>
        <rFont val="Calibri"/>
        <color theme="1"/>
        <sz val="11.0"/>
      </rPr>
      <t>, laporan evaluasi renja 2021</t>
    </r>
  </si>
  <si>
    <t>Pegawai yang menangani akuntabilitas kinerja mengikuti sosialisasi terkait sakip</t>
  </si>
  <si>
    <t>Sosialiasi esakip dari Bagian Organisasi (daftar hadir dan screenshoot)</t>
  </si>
  <si>
    <t>https://drive.google.com/drive/folders/1RJ0gXURR-cO-GImhK2ie5nbmqT5oC-DE</t>
  </si>
  <si>
    <t>Laporan Evaluasi Renja TW I-IV 2021 dan Evaluasi Renja TW I Tahun 2022</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</si>
  <si>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</si>
  <si>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</si>
  <si>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Telah dilakukan kampanye ke publik melalui medsos kecamatan</t>
  </si>
  <si>
    <t>Campaign Anti Gratifikasi di Medsos Kecamatan</t>
  </si>
  <si>
    <t>https://drive.google.com/drive/folders/1Qze1-vife7bX85zmeWS-_tYru2XWCCdL</t>
  </si>
  <si>
    <t xml:space="preserve">SK Subunit Pengendalian Gratifikasi </t>
  </si>
  <si>
    <t>Laporan Gratifikasi</t>
  </si>
  <si>
    <t>RTP dan Register Resiko Tahun 2022</t>
  </si>
  <si>
    <t>https://drive.google.com/drive/folders/1Qv2sPUbx-zNVVogl9-Cm9m6-zMI4utj7</t>
  </si>
  <si>
    <t>SPI baru diinformasikan kepada sebagian kecil pihak terkait di kecamatan</t>
  </si>
  <si>
    <t>undangan Bimtek SPIP oleh Inspektorat</t>
  </si>
  <si>
    <t>SPIP belum dilakukan monitoring dan evaluasi</t>
  </si>
  <si>
    <t>Laporan Pengaduan</t>
  </si>
  <si>
    <t>https://drive.google.com/drive/folders/1QtIFQgRRDTf-xkrNqysDQn_NYyqgc_Rm</t>
  </si>
  <si>
    <t>Seluruh pengaduan telah ditindaklanjuti dan di monev</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</si>
  <si>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</si>
  <si>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</si>
  <si>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Telah dilakukan sosialisasi whistle blowing sistem</t>
  </si>
  <si>
    <t>Screenshot Link Whistle Blower di Website Kecamatan</t>
  </si>
  <si>
    <t>https://drive.google.com/drive/folders/1QnMD5Jw41KnMsRLN9FG1BjtnSVdvAY_U</t>
  </si>
  <si>
    <t>SK Walikota Tentang Pengendalian Benturan Kepentingan + sosialisasi Harkodia dari Inspektorat</t>
  </si>
  <si>
    <t>https://drive.google.com/drive/folders/1QhlrKp8T094haBE_0mKk-VAyBEEOAT9k</t>
  </si>
  <si>
    <t>Laporan Benturan Kepentingan belum dilakukan monev</t>
  </si>
  <si>
    <t>Laporan Benturan Kepentingan belum ditindaklajuti karena belum dilaksanakan monev</t>
  </si>
  <si>
    <t>Fakta Integritas telah disusun</t>
  </si>
  <si>
    <t>Dokumen Fakta Integritas</t>
  </si>
  <si>
    <t>https://drive.google.com/drive/folders/1QgPgLz_14BtczRQnM6tllyzXFFusUlIl</t>
  </si>
  <si>
    <t>belum ada pembangunan Zona Integritas di Kecamatan Balilkpapan Utara</t>
  </si>
  <si>
    <t>https://drive.google.com/drive/folders/1OUCpVYpO-CTbjq20X7119ZiEghLKHxkg</t>
  </si>
  <si>
    <t>Standar Pelayanan telah dipublikasikan</t>
  </si>
  <si>
    <t>Standar Pelayanan telah direviu</t>
  </si>
  <si>
    <t>SK Camat Tentang Penetapan Standar Pelayanan dan Maklumat Pelayanan dan BA Standar Pelayanan</t>
  </si>
  <si>
    <t>Undangan dan Daftar Hadir Rakor Pelayanan</t>
  </si>
  <si>
    <t>https://drive.google.com/drive/folders/1OR_ZWbLa9XADEJwdIv2U8GKjramBASaY</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</si>
  <si>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</si>
  <si>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telah diinformasikan info pelayanan publik melalui website kecamatan dan SIPP</t>
  </si>
  <si>
    <t>Screenshoot Website Kecamatan dan SIPP</t>
  </si>
  <si>
    <t>Terdapat kebijakan reward dan punishment di Kecamatan Balikpapan Utara</t>
  </si>
  <si>
    <t>Foto Penyerahan Plakat Pegawai Teladan, SK Pedoman Pemberian Penghargaan Pelayanan Publik</t>
  </si>
  <si>
    <t>sistem pemberian kompensiasi telah diperjanjikan dalam Maklumat Pelayanan (jika ada kesalahan yang dilakukan sanksi kepada pegawai dan diminta untuk mengantarkan langsung berkas kepada pemohon)</t>
  </si>
  <si>
    <t>Aplikasi SIAK dan YANKEL</t>
  </si>
  <si>
    <t>Inovasi telah dilakukan dan diterapkan</t>
  </si>
  <si>
    <t>Inovasi SiMoncong dan Inovasi Sakala</t>
  </si>
  <si>
    <t>terdapat media pengaduan yang telah dipublikasikan</t>
  </si>
  <si>
    <t>Dokumentasi media pengaduan dan layanan, scrrenshoot layanan pengaduan online</t>
  </si>
  <si>
    <t>https://drive.google.com/drive/folders/1ONwOsuQph-uZ0_D02pthVIdFqbwveQ6Q</t>
  </si>
  <si>
    <t>Keputusan Camat Balikpapan Utara Nomor : 188.46/60/Baltara tentang Tim Pengelola Aspirasi dan Aduan Masyarakat melalui SP4N LAPOR</t>
  </si>
  <si>
    <t>SK Pengelola SP4N LAPOR</t>
  </si>
  <si>
    <t>Laporan tindaklanjut pengaduan masyarakat</t>
  </si>
  <si>
    <t>Seluruh pengaduan telah ditindaklanjuti dan dievaluasi</t>
  </si>
  <si>
    <t>SKM dilaksanakan 1 tahun sekali dari Bagian Organisasi</t>
  </si>
  <si>
    <t>Hasil SKM 2021</t>
  </si>
  <si>
    <t>https://drive.google.com/drive/folders/1OKyCRsPJ-1HdIcfPRQAUESHdUNPZAhC0</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</si>
  <si>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</si>
  <si>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hasil SKM telah dipublikasikan di website kecamatan dan ruang pelayanan</t>
  </si>
  <si>
    <t>Screenshoot Hasil SKM di Website</t>
  </si>
  <si>
    <t>telah dibuat RTL berdasarkan hasil SKM</t>
  </si>
  <si>
    <t>Rencana Tindak Lanjut hasil SKM</t>
  </si>
  <si>
    <t>Pelayanan PATEN telah menggunakan Teknologi Informasi/Aplilkasi</t>
  </si>
  <si>
    <t>https://drive.google.com/drive/folders/1OKm-bceok3557RBSh6GNkaHKV_oFE62u</t>
  </si>
  <si>
    <t>Evaluasi atas pemberian layanan publik dilakukan per triwulan melalui rakor pelayanan</t>
  </si>
  <si>
    <t>Undangan Rakor Pelayanan</t>
  </si>
  <si>
    <t>https://drive.google.com/drive/folders/1OmPMQo9vfAPdbAsDQjUeJHQvd-Vdr9Ur</t>
  </si>
  <si>
    <t>Agen perubahan telah melakukan perubahan dengan gagasan "Transformasi Input Digital Pelaporan Tepat Waktu Dalam Peningkatan Efisiensi Dan Kinerja Kecamatan Balikpapan Utara"</t>
  </si>
  <si>
    <t>target capaian RB diperjanjikan dalam IKU Camat dan masuk dalam dokumen Renstra</t>
  </si>
  <si>
    <t>Renstra 2021-2026, PK Camat 2022</t>
  </si>
  <si>
    <t>https://drive.google.com/drive/folders/1OlRdBUxUpLukPAIz6CUSP-P3QdsPPEu2</t>
  </si>
  <si>
    <t>Pelaksanaan sosialsiasi budaya kerja pada pegawai kec. Baltara memalui banner dan SE Core Value</t>
  </si>
  <si>
    <r>
      <rPr>
        <rFont val="Calibri"/>
        <color theme="1"/>
        <sz val="11.0"/>
      </rPr>
      <t xml:space="preserve">Banner Budaya Kerja dan Core Value, </t>
    </r>
    <r>
      <rPr>
        <rFont val="Calibri"/>
        <color theme="1"/>
        <sz val="11.0"/>
      </rPr>
      <t>Perwal Kode Etik</t>
    </r>
  </si>
  <si>
    <t>https://drive.google.com/drive/folders/1OixZ7FqGq1FQKPaL3-57e8uEEKDHAQYx</t>
  </si>
  <si>
    <t>Rekap SK Camat</t>
  </si>
  <si>
    <t>https://drive.google.com/drive/folders/1Oe48f3yHv5k4lSrAO17L6liOISn1u3ar</t>
  </si>
  <si>
    <t>https://drive.google.com/drive/folders/1P4zetsp-vRRYZpNyk3YSDZQ1xE8C1RUZ</t>
  </si>
  <si>
    <t>https://drive.google.com/drive/folders/1PMH01xUbd0BtwV-taAyzgA3bFwY-CgOC</t>
  </si>
  <si>
    <t>Penggunaan Aplikasi SIAK dan YANKEL</t>
  </si>
  <si>
    <t>Screenshoot Aplikasi SIAK dan YANKEL</t>
  </si>
  <si>
    <t>https://drive.google.com/drive/folders/1PGCZstKRlA7luVH4E4g4r4Dt7HU6KWBM</t>
  </si>
  <si>
    <t>Penggunaan SIAK dan SIMYANKEL</t>
  </si>
  <si>
    <t>Screenshoot aplikasi SIAK dan SIMYANKEL</t>
  </si>
  <si>
    <t>https://drive.google.com/drive/folders/1P7M2Fu-PbAvIu05vegGhEiaOZWd_kUBw</t>
  </si>
  <si>
    <t>Pengunnaan Eoffice dan SIMPEG</t>
  </si>
  <si>
    <t>screenshot aplikasi E-Office dan SIMPEG</t>
  </si>
  <si>
    <t>Pengukuran kinerja sudah berorientasi hasil (outcome)</t>
  </si>
  <si>
    <r>
      <rPr>
        <rFont val="Calibri"/>
        <color theme="1"/>
        <sz val="11.0"/>
      </rPr>
      <t>Dokumen Perjanjian Kinerja dan SKP, I</t>
    </r>
    <r>
      <rPr>
        <rFont val="Calibri"/>
        <color theme="1"/>
        <sz val="11.0"/>
      </rPr>
      <t>KU dan monev kurkin 2021</t>
    </r>
  </si>
  <si>
    <t>https://drive.google.com/drive/folders/1OafdAFfYiGwddJPBo8ulSacQzWfS19GZ</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</si>
  <si>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</si>
  <si>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</si>
  <si>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</si>
  <si>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screenshoot Simpeg menu uji kompetensi</t>
  </si>
  <si>
    <t>https://drive.google.com/drive/folders/1OX9fKWMdiSRJiEDZ5u5tj-6wafpN-AbG</t>
  </si>
  <si>
    <t>Rekap Pemotongan absen dan surat teguran</t>
  </si>
  <si>
    <t>https://drive.google.com/drive/folders/1OWivcHwy-3IjJ7-Xefd4tUkRiLX_x6Eg</t>
  </si>
  <si>
    <t>pemotongan absensi di atas 5%</t>
  </si>
  <si>
    <t>Rekap Pemotongan absen</t>
  </si>
  <si>
    <t>https://drive.google.com/drive/folders/1OuHqxQ2so-3Tx40AUOsrXi6cR3Uxcq9v</t>
  </si>
  <si>
    <t>Laporan Evaluasi Renja TW I-IV Tahun 2021</t>
  </si>
  <si>
    <t>LAKIP Tahun 2021</t>
  </si>
  <si>
    <t>Telah dilakukan monitoring kinerja</t>
  </si>
  <si>
    <r>
      <rPr>
        <rFont val="Calibri"/>
        <color theme="1"/>
        <sz val="11.0"/>
      </rPr>
      <t>Screenshoot Aplikasi Esakip</t>
    </r>
    <r>
      <rPr>
        <rFont val="Calibri"/>
        <color theme="1"/>
        <sz val="11.0"/>
      </rPr>
      <t xml:space="preserve"> (menu efisiensi dan efektifitas)</t>
    </r>
  </si>
  <si>
    <t>https://drive.google.com/drive/folders/1P1SxHNVXakNQbWBkkhcc5VX_2IUDmh1T</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</si>
  <si>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</si>
  <si>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</si>
  <si>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</si>
  <si>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Perwal TKD dan SK Reward dan Punishment</t>
  </si>
  <si>
    <t>https://drive.google.com/drive/folders/1Oqw7opPF-WCJAoLB15qv2Auo0p5bWlTN</t>
  </si>
  <si>
    <t>Cascading / IKI Tahun 2021 dan Tahun 2022</t>
  </si>
  <si>
    <t>https://drive.google.com/drive/folders/1OoYt88GX-1sRHAuOVWOL4uHIi-ZAyNn4</t>
  </si>
  <si>
    <t>https://drive.google.com/drive/folders/1QUvDbmSi-hB5mSrVBY3X6Kvn1Z5DQF63</t>
  </si>
  <si>
    <t>LHKASN dilaporkan mencapai 39,13% (9 dari 23 baru melapor)</t>
  </si>
  <si>
    <t>Laporan LHKSAN</t>
  </si>
  <si>
    <t>https://drive.google.com/drive/folders/1QSpjHuO0ysgL_1jF9sXJTD0MYdTXwfNj</t>
  </si>
  <si>
    <t>Laporan pengaduan telah ditindaklanjuti</t>
  </si>
  <si>
    <t>Laporan Pengaduan masyarakat</t>
  </si>
  <si>
    <t>https://drive.google.com/drive/folders/1QQ7V2yUg8FCcr8jjYIQkcZTzJ8Fp0sSR</t>
  </si>
  <si>
    <t>Inovasi Pelayanan telah direkap</t>
  </si>
  <si>
    <t xml:space="preserve">Rekap Data Inovasi </t>
  </si>
  <si>
    <t>https://drive.google.com/drive/folders/1QElLd8fD8Spi0xHBNxEonmXZedLrQ3pZ</t>
  </si>
  <si>
    <t>SK Standar Pelayanan</t>
  </si>
  <si>
    <t>Media Pengaduan telah dipublikasikan dan laporan telah ditindaklanjuti</t>
  </si>
  <si>
    <t>https://drive.google.com/drive/folders/1Q3spZx4MgdrxU4E1MbiVd8OZpEvG7Y2x</t>
  </si>
  <si>
    <t>KEC. BPN TIMUR</t>
  </si>
  <si>
    <t>Tim Reformasi Birokrasi Kecamatan Balikpapan Timur telah dibentuk berdasarkan Keputusan Camat Balikpapan Timur Nomor :  188.46/ 052 /BALTIM Tanggal 1 April 2022 tentang Tim Reformasi Birokrasi Kecamatan Balikpapan Timur</t>
  </si>
  <si>
    <t>SK Camat Balikpapan Timur Tentang Tim Reformasi Birokrasi Kecamatan Balikpapan Timur</t>
  </si>
  <si>
    <r>
      <rPr>
        <rFont val="Calibri"/>
        <color rgb="FF1155CC"/>
        <sz val="11.0"/>
        <u/>
      </rPr>
      <t>https://drive.google.com/drive/folders/1TiHu57PdTEbWVgbwAcPPMeqHwJmd2-uU</t>
    </r>
    <r>
      <rPr>
        <rFont val="Calibri"/>
        <color theme="1"/>
        <sz val="11.0"/>
      </rPr>
      <t xml:space="preserve"> </t>
    </r>
  </si>
  <si>
    <r>
      <rPr>
        <rFont val="Calibri"/>
        <color rgb="FF1155CC"/>
        <sz val="11.0"/>
        <u/>
      </rPr>
      <t>https://drive.google.com/drive/folders/1TiHu57PdTEbWVgbwAcPPMeqHwJmd2-uU</t>
    </r>
    <r>
      <rPr>
        <rFont val="Calibri"/>
        <color theme="1"/>
        <sz val="11.0"/>
      </rPr>
      <t xml:space="preserve"> </t>
    </r>
  </si>
  <si>
    <t xml:space="preserve">https://drive.google.com/drive/folders/1TiHu57PdTEbWVgbwAcPPMeqHwJmd2-uU </t>
  </si>
  <si>
    <t>Rencana Kerja Pelaksanaan Reformasi Birokrasi Kecamatan Balikpapan Timur telah disusun dan ditetapkan dalam Keputusan Camat Balikpapan Timur Nomor                          tanggal                         tentang Rencana Kerja Pelaksanaan Reformasi Birokrasi Tahun 2022</t>
  </si>
  <si>
    <t xml:space="preserve">Dokumen Renja RB Kec. Balikpapan Timur Tahun 2022 </t>
  </si>
  <si>
    <t>https://drive.google.com/drive/folders/1TdJGPt-diSGCeYrqq7vDbcteTJcLHO9j</t>
  </si>
  <si>
    <t>Rencana Kerja Pelaksanaan Reformasi Birokrasi Kecamatan Balikpapan Timur telah disusun dan selaras dengan Roadmap RB Pemkot Balikpapan</t>
  </si>
  <si>
    <t>Dokumen Renja RB Kec. Balikpapan Timur Tahun 2022</t>
  </si>
  <si>
    <t>Sekretaris bertindak selaku assesor PMPRB yang juga melakukan internalisasi terkait pelaksanaan Reformasi Birokrasi di Kecamatan Baltim</t>
  </si>
  <si>
    <t>https://drive.google.com/drive/folders/1TcdhoElBupKz7JSBdIAiu8EYJWcmzKMZ</t>
  </si>
  <si>
    <t>Konsensus Assesor di lingkungan Kecamatan Balikpapan Timur terhadap hasil PMPRB Kecamatan Balikpapan Timur</t>
  </si>
  <si>
    <t>Berita Acara Hasil PMPRB Kecamatan Balikpapan Timur Tahun 2022</t>
  </si>
  <si>
    <t>Rencana Aksi Tindak Lanjut telah disosialisasikan kepada pegawai di lingkungan Kecamatan Balikpapan Timur</t>
  </si>
  <si>
    <t>https://drive.google.com/drive/folders/1ReLUTsVYbONwrdsmpHZ4cb_B2IEqD5wS</t>
  </si>
  <si>
    <t>Pimpinan Unit kerja telah melakukan sosialisasi pelaksanaan RB di Kecamatan Balikpapan Timur</t>
  </si>
  <si>
    <t>https://drive.google.com/drive/folders/1TZzSrJD_O7_exu3lrxG6QPBAZiUNJMWA</t>
  </si>
  <si>
    <r>
      <rPr>
        <rFont val="Calibri"/>
        <color theme="1"/>
        <sz val="11.0"/>
      </rPr>
      <t xml:space="preserve">Terdapat upaya untuk menggerakkan unit kerja dalam melakukan perubahan melalui pembentukan </t>
    </r>
    <r>
      <rPr>
        <rFont val="Calibri"/>
        <i/>
        <color theme="1"/>
        <sz val="11.0"/>
      </rPr>
      <t xml:space="preserve">agent of change </t>
    </r>
    <r>
      <rPr>
        <rFont val="Calibri"/>
        <color theme="1"/>
        <sz val="11.0"/>
      </rPr>
      <t>ataupun</t>
    </r>
    <r>
      <rPr>
        <rFont val="Calibri"/>
        <i/>
        <color theme="1"/>
        <sz val="11.0"/>
      </rPr>
      <t xml:space="preserve"> role model</t>
    </r>
  </si>
  <si>
    <r>
      <rPr>
        <rFont val="Calibri"/>
        <color theme="1"/>
        <sz val="11.0"/>
      </rPr>
      <t xml:space="preserve">a. Telah terdapat </t>
    </r>
    <r>
      <rPr>
        <rFont val="Calibri"/>
        <i/>
        <color theme="1"/>
        <sz val="11.0"/>
      </rPr>
      <t xml:space="preserve">Agent of Change </t>
    </r>
    <r>
      <rPr>
        <rFont val="Calibri"/>
        <color theme="1"/>
        <sz val="11.0"/>
      </rPr>
      <t>dan</t>
    </r>
    <r>
      <rPr>
        <rFont val="Calibri"/>
        <i/>
        <color theme="1"/>
        <sz val="11.0"/>
      </rPr>
      <t xml:space="preserve"> role model</t>
    </r>
    <r>
      <rPr>
        <rFont val="Calibri"/>
        <color theme="1"/>
        <sz val="11.0"/>
      </rPr>
      <t xml:space="preserve"> yang dibentuk secara formal dan telah memberikan kontribusi perubahan terhadap unit kerja
b. Telah terdapat</t>
    </r>
    <r>
      <rPr>
        <rFont val="Calibri"/>
        <i/>
        <color theme="1"/>
        <sz val="11.0"/>
      </rPr>
      <t xml:space="preserve"> Agent of Change </t>
    </r>
    <r>
      <rPr>
        <rFont val="Calibri"/>
        <color theme="1"/>
        <sz val="11.0"/>
      </rPr>
      <t>dan</t>
    </r>
    <r>
      <rPr>
        <rFont val="Calibri"/>
        <i/>
        <color theme="1"/>
        <sz val="11.0"/>
      </rPr>
      <t xml:space="preserve"> role model </t>
    </r>
    <r>
      <rPr>
        <rFont val="Calibri"/>
        <color theme="1"/>
        <sz val="11.0"/>
      </rPr>
      <t xml:space="preserve"> yang dibentuk secara formal namun belum memberikan kontribusi perubahan terhadap unit kerja
c. Sudah terdapat upaya pembentukan </t>
    </r>
    <r>
      <rPr>
        <rFont val="Calibri"/>
        <i/>
        <color theme="1"/>
        <sz val="11.0"/>
      </rPr>
      <t xml:space="preserve">Agent of Change </t>
    </r>
    <r>
      <rPr>
        <rFont val="Calibri"/>
        <color theme="1"/>
        <sz val="11.0"/>
      </rPr>
      <t>dan</t>
    </r>
    <r>
      <rPr>
        <rFont val="Calibri"/>
        <i/>
        <color theme="1"/>
        <sz val="11.0"/>
      </rPr>
      <t xml:space="preserve"> role model </t>
    </r>
    <r>
      <rPr>
        <rFont val="Calibri"/>
        <color theme="1"/>
        <sz val="11.0"/>
      </rPr>
      <t xml:space="preserve"> namun secara formal belum dilakukan
d. Belum ada upaya untuk membentuk </t>
    </r>
    <r>
      <rPr>
        <rFont val="Calibri"/>
        <i/>
        <color theme="1"/>
        <sz val="11.0"/>
      </rPr>
      <t xml:space="preserve">Agent of Change </t>
    </r>
    <r>
      <rPr>
        <rFont val="Calibri"/>
        <color theme="1"/>
        <sz val="11.0"/>
      </rPr>
      <t>dan</t>
    </r>
    <r>
      <rPr>
        <rFont val="Calibri"/>
        <i/>
        <color theme="1"/>
        <sz val="11.0"/>
      </rPr>
      <t xml:space="preserve"> role model </t>
    </r>
  </si>
  <si>
    <t>SK Agen Perubahan Nomor 188.45-227/2022</t>
  </si>
  <si>
    <t>https://drive.google.com/drive/folders/1TkpET4v_xHFfOnBqlrkqvpWJAygVqkkU</t>
  </si>
  <si>
    <t>https://drive.google.com/drive/folders/1MQ_2XOtZx_Bew6w1orcC5cQWD-HX8elL</t>
  </si>
  <si>
    <r>
      <rPr>
        <rFont val="Calibri"/>
        <color rgb="FF1155CC"/>
        <sz val="11.0"/>
        <u/>
      </rPr>
      <t>https://drive.google.com/drive/folders/1MQ_2XOtZx_Bew6w1orcC5cQWD-HX8elL</t>
    </r>
    <r>
      <rPr>
        <rFont val="Calibri"/>
        <color theme="1"/>
        <sz val="11.0"/>
      </rPr>
      <t>L</t>
    </r>
  </si>
  <si>
    <t>https://drive.google.com/drive/folders/1TqPc2-hs30fFgJqmnhwzLGerX_jsLdOC</t>
  </si>
  <si>
    <t>Peta proses bisnis Kecamatan Balikpapan Timur</t>
  </si>
  <si>
    <t>https://drive.google.com/drive/folders/1TWEvTxbd0GMMlNQkkS5u4NPbVviPpvxJ</t>
  </si>
  <si>
    <t>Dalam renstra kecamatan Balikpapan Timur, proses bisnis utama Kecamatan Balikpapan Timur adalah peningkatan kualitas pelayanan publik (capaian IKM), pengelolaan pengaduan masyarakat, dan peningkatan swadaya masyarakat. Untuk peningkatan kualitas pelayanan publik telah disusun sejumlah SOP</t>
  </si>
  <si>
    <t>Notulen hasil rapat pembahasan perbaikan pelayanan Surat Pernyataan Ahli Waris dan SOP Surat Pernyataan Ahli Waris di lingkungan Kecamatan Balikpapan Timur</t>
  </si>
  <si>
    <t>Seluruh pekerjaan di lingkungan Kecamatan Balikpapan Timur telah dilaksanakan berdasarkan SOP dan terus dilakukan perbaikan-perbaikan guna efektivitas kinerja  organisasi</t>
  </si>
  <si>
    <t>foto-foto kegiatan rapat internal kecamatan tentang pelaksanaan kegiatan kecamatan, Jadwal pelaksanaan kegiatan kecamatan balikpapan Timur</t>
  </si>
  <si>
    <t>httphttps://drive.google.com/drive/folders/1TZFwCTgangsMkPgFBSfnZKm5_Ft_o5Yj</t>
  </si>
  <si>
    <t>https://drive.google.com/drive/folders/1TZFwCTgangsMkPgFBSfnZKm5_Ft_o5Yj</t>
  </si>
  <si>
    <t>https://drive.google.com/drive/folders/1TMzn_juMsrfx3qJumomViGmjtaVtmYvu</t>
  </si>
  <si>
    <t>https://drive.google.com/drive/folders/1Us_qU9gE0lU-JO9FpCL4Z3ZZnKLIPgP_</t>
  </si>
  <si>
    <t>https://drive.google.com/drive/folders/1Up4Z42DqENwuBVLmkE_imppFfz4mGNha</t>
  </si>
  <si>
    <r>
      <rPr>
        <rFont val="Calibri"/>
        <color theme="1"/>
        <sz val="11.0"/>
      </rPr>
      <t xml:space="preserve">a. Seluruh hasil penilaian kinerja individu telah dijadikan dasar untuk pengembangan karir individu/pemberian </t>
    </r>
    <r>
      <rPr>
        <rFont val="Calibri"/>
        <i/>
        <color theme="1"/>
        <sz val="11.0"/>
      </rPr>
      <t>reward</t>
    </r>
    <r>
      <rPr>
        <rFont val="Calibri"/>
        <color theme="1"/>
        <sz val="11.0"/>
      </rPr>
      <t xml:space="preserve"> </t>
    </r>
    <r>
      <rPr>
        <rFont val="Calibri"/>
        <i/>
        <color theme="1"/>
        <sz val="11.0"/>
      </rPr>
      <t xml:space="preserve">and punishment </t>
    </r>
    <r>
      <rPr>
        <rFont val="Calibri"/>
        <color theme="1"/>
        <sz val="11.0"/>
      </rPr>
      <t xml:space="preserve">lainnya
b. Sebagian besar hasil penilaian kinerja individu telah dijadikan dasar untuk pengembangan karir individu/pemberian </t>
    </r>
    <r>
      <rPr>
        <rFont val="Calibri"/>
        <i/>
        <color theme="1"/>
        <sz val="11.0"/>
      </rPr>
      <t>reward and punishment</t>
    </r>
    <r>
      <rPr>
        <rFont val="Calibri"/>
        <color theme="1"/>
        <sz val="11.0"/>
      </rPr>
      <t xml:space="preserve"> lainnya
c. Sebagian kecil penilaian kinerja individu telah dijadikan dasar untuk pengembangan karir individu/pemberian r</t>
    </r>
    <r>
      <rPr>
        <rFont val="Calibri"/>
        <i/>
        <color theme="1"/>
        <sz val="11.0"/>
      </rPr>
      <t xml:space="preserve">eward and punishment </t>
    </r>
    <r>
      <rPr>
        <rFont val="Calibri"/>
        <color theme="1"/>
        <sz val="11.0"/>
      </rPr>
      <t>lainnya
d. Hasil penilaian kinerja individu belum dijadikan dasar untuk pemberian r</t>
    </r>
    <r>
      <rPr>
        <rFont val="Calibri"/>
        <i/>
        <color theme="1"/>
        <sz val="11.0"/>
      </rPr>
      <t>eward and punishment</t>
    </r>
    <r>
      <rPr>
        <rFont val="Calibri"/>
        <color theme="1"/>
        <sz val="11.0"/>
      </rPr>
      <t xml:space="preserve"> lainnya</t>
    </r>
  </si>
  <si>
    <t>https://drive.google.com/drive/folders/1UnzoGHNDMHyaktjWPdHwc_Uq_t5m0rkZ</t>
  </si>
  <si>
    <t>https://drive.google.com/drive/folders/1UjdvL7_-tWky-j4sd5lp-WV5C5bCAEy8</t>
  </si>
  <si>
    <t>https://drive.google.com/drive/folders/1UeK2ngrwhgWksaY2QLZhx0kNK6OSDdbo</t>
  </si>
  <si>
    <t>Pimpinan terlibat secara langsung pada penyusunan Renstra Kecamatan Baltim</t>
  </si>
  <si>
    <t>Undangan, Berita Acara Ranwal Renstra, foto kegiatan penyusunan Renstra Kec. Baltim</t>
  </si>
  <si>
    <t>https://drive.google.com/drive/folders/1U_nW9mlp87dV_ZLHTGZbvQ1dGylwbfiG</t>
  </si>
  <si>
    <t>Pimpinan terlibat secara langsung pada penyusunan penetapan kinerja</t>
  </si>
  <si>
    <t>BA Forum OPD Kec. Baltim</t>
  </si>
  <si>
    <t>https://drive.google.com/drive/folders/1Ua4e5HYij5D8Gz9_uKVjBijnyVc37veC</t>
  </si>
  <si>
    <r>
      <rPr>
        <rFont val="Calibri"/>
        <color theme="1"/>
        <sz val="11.0"/>
      </rPr>
      <t xml:space="preserve">Telah dilakukan </t>
    </r>
    <r>
      <rPr>
        <rFont val="Calibri"/>
        <i/>
        <color theme="1"/>
        <sz val="11.0"/>
      </rPr>
      <t xml:space="preserve">public campaign </t>
    </r>
  </si>
  <si>
    <r>
      <rPr>
        <rFont val="Calibri"/>
        <color theme="1"/>
        <sz val="11.0"/>
      </rPr>
      <t>a.</t>
    </r>
    <r>
      <rPr>
        <rFont val="Calibri"/>
        <i/>
        <color theme="1"/>
        <sz val="11.0"/>
      </rPr>
      <t xml:space="preserve"> Public campaign</t>
    </r>
    <r>
      <rPr>
        <rFont val="Calibri"/>
        <color theme="1"/>
        <sz val="11.0"/>
      </rPr>
      <t xml:space="preserve"> telah dilakukan secara berkala
b. </t>
    </r>
    <r>
      <rPr>
        <rFont val="Calibri"/>
        <i/>
        <color theme="1"/>
        <sz val="11.0"/>
      </rPr>
      <t>Public campaign</t>
    </r>
    <r>
      <rPr>
        <rFont val="Calibri"/>
        <color theme="1"/>
        <sz val="11.0"/>
      </rPr>
      <t xml:space="preserve"> dilakukan tidak secara berkala
c. Belum dilakukan </t>
    </r>
    <r>
      <rPr>
        <rFont val="Calibri"/>
        <i/>
        <color theme="1"/>
        <sz val="11.0"/>
      </rPr>
      <t xml:space="preserve">public campaign </t>
    </r>
  </si>
  <si>
    <t>https://drive.google.com/drive/folders/1UYK6nrRkxNFOO2zLKD3pUo6idI9GUsi6</t>
  </si>
  <si>
    <t>SK RTP Kec. Baltim</t>
  </si>
  <si>
    <t>https://drive.google.com/drive/folders/1UXJ-F03AxMCIS1eL2EvkBMlCHCdnBiTW</t>
  </si>
  <si>
    <t>Register Risiko Kec. Baltim</t>
  </si>
  <si>
    <t xml:space="preserve">Register Risiko Kec. Baltim, RTP </t>
  </si>
  <si>
    <t>https://drive.google.com/drive/folders/1UWtU2UDBrbANBvERajAmPTOxOzk_uOQT</t>
  </si>
  <si>
    <r>
      <rPr>
        <rFont val="Calibri"/>
        <i/>
        <color theme="1"/>
        <sz val="11.0"/>
      </rPr>
      <t>Whistle Blowing System</t>
    </r>
    <r>
      <rPr>
        <rFont val="Calibri"/>
        <color theme="1"/>
        <sz val="11.0"/>
      </rPr>
      <t xml:space="preserve"> telah disosialisasikan</t>
    </r>
  </si>
  <si>
    <r>
      <rPr>
        <rFont val="Calibri"/>
        <color theme="1"/>
        <sz val="11.0"/>
      </rPr>
      <t xml:space="preserve">a. </t>
    </r>
    <r>
      <rPr>
        <rFont val="Calibri"/>
        <i/>
        <color theme="1"/>
        <sz val="11.0"/>
      </rPr>
      <t>Whistle blowing system</t>
    </r>
    <r>
      <rPr>
        <rFont val="Calibri"/>
        <color theme="1"/>
        <sz val="11.0"/>
      </rPr>
      <t xml:space="preserve"> disosialisasikan ke seluruh pegawai
b. </t>
    </r>
    <r>
      <rPr>
        <rFont val="Calibri"/>
        <i/>
        <color theme="1"/>
        <sz val="11.0"/>
      </rPr>
      <t>Whistle blowing system</t>
    </r>
    <r>
      <rPr>
        <rFont val="Calibri"/>
        <color theme="1"/>
        <sz val="11.0"/>
      </rPr>
      <t xml:space="preserve"> disosialisasikan ke sebagian besar pegawai
c. </t>
    </r>
    <r>
      <rPr>
        <rFont val="Calibri"/>
        <i/>
        <color theme="1"/>
        <sz val="11.0"/>
      </rPr>
      <t>Whistle blowing system</t>
    </r>
    <r>
      <rPr>
        <rFont val="Calibri"/>
        <color theme="1"/>
        <sz val="11.0"/>
      </rPr>
      <t xml:space="preserve"> disosialisasikan ke sebagian kecil pegawai 
d. </t>
    </r>
    <r>
      <rPr>
        <rFont val="Calibri"/>
        <i/>
        <color theme="1"/>
        <sz val="11.0"/>
      </rPr>
      <t>Whistle blowing system</t>
    </r>
    <r>
      <rPr>
        <rFont val="Calibri"/>
        <color theme="1"/>
        <sz val="11.0"/>
      </rPr>
      <t xml:space="preserve"> belum disosialisasikan</t>
    </r>
  </si>
  <si>
    <t>https://drive.google.com/drive/folders/1UVeIADZKvvx6GPdJOvQs8tGTiWp3PSOL</t>
  </si>
  <si>
    <t>https://drive.google.com/drive/folders/1UU5MotEBQgMRaylqwreTuk9PNawiAX9Z</t>
  </si>
  <si>
    <t>Penanganan benturan kepentingan telah diimplementasikan</t>
  </si>
  <si>
    <t>Penanganan benturan kepentingan telah dievaluasi</t>
  </si>
  <si>
    <t>https://drive.google.com/drive/folders/1UOAWv22kjYJAjo0Rx97svXh6tbr9NwPz</t>
  </si>
  <si>
    <t>Dokumen Standar Pelayanan Kecamatan Baltim</t>
  </si>
  <si>
    <t>https://drive.google.com/drive/folders/1SeC44lthQCszVjUC_IfQyjwH2dXPhmTU</t>
  </si>
  <si>
    <t>Dokumen Standar Pelayanan Kecamatan Baltim dan Kelurahan di lingkungan Kecamatan Baltim, laporan SKM Kecamatan dan kelurahan</t>
  </si>
  <si>
    <t>https://drive.google.com/drive/folders/1SUSZWQtqeKbADUftDuxNdR8tflxG2g0N</t>
  </si>
  <si>
    <r>
      <rPr>
        <rFont val="Calibri"/>
        <color theme="1"/>
        <sz val="11.0"/>
      </rPr>
      <t xml:space="preserve">a.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dan terhubung dengan sistem informasi pelayanan publik nasional
b. Seluruh Informasi tentang pelayanan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/media sosial), namun belum terhubung dengan sistem informasi pelayanan publik nasional
c. Seluruh Informasi tentang pelayanan belum </t>
    </r>
    <r>
      <rPr>
        <rFont val="Calibri"/>
        <i/>
        <color theme="1"/>
        <sz val="11.0"/>
      </rPr>
      <t>online</t>
    </r>
    <r>
      <rPr>
        <rFont val="Calibri"/>
        <color theme="1"/>
        <sz val="11.0"/>
      </rPr>
      <t>, hanya dapat diakses di tempat layanan (</t>
    </r>
    <r>
      <rPr>
        <rFont val="Calibri"/>
        <i/>
        <color theme="1"/>
        <sz val="11.0"/>
      </rPr>
      <t>intranet</t>
    </r>
    <r>
      <rPr>
        <rFont val="Calibri"/>
        <color theme="1"/>
        <sz val="11.0"/>
      </rPr>
      <t xml:space="preserve"> dan non elektronik)
d. Informasi tentang pelayanan sulit diakses</t>
    </r>
  </si>
  <si>
    <t>Direct Message melalui media sosial Instagram Kecamatan Balikpapan Timur</t>
  </si>
  <si>
    <t>https://drive.google.com/drive/folders/1SU3_dAXkMVnyUCk0nVr1N0ntwyxYZ3LI</t>
  </si>
  <si>
    <t>Keputusan Camat Balikpapan Timur Nomor :                                                 tentang Tim Pengelola Aspirasi dan Aduan Masyarakat melalui SP4N LAPOR</t>
  </si>
  <si>
    <t>https://drive.google.com/drive/folders/1ST6666sSpVP22TpVvn6lFN916hLIt7Z7</t>
  </si>
  <si>
    <r>
      <rPr>
        <rFont val="Calibri"/>
        <color theme="1"/>
        <sz val="11.0"/>
      </rPr>
      <t xml:space="preserve">a. Hasil survei kepuasan masyarakat dapat diakses secara </t>
    </r>
    <r>
      <rPr>
        <rFont val="Calibri"/>
        <i/>
        <color theme="1"/>
        <sz val="11.0"/>
      </rPr>
      <t>online</t>
    </r>
    <r>
      <rPr>
        <rFont val="Calibri"/>
        <color theme="1"/>
        <sz val="11.0"/>
      </rPr>
      <t xml:space="preserve"> (</t>
    </r>
    <r>
      <rPr>
        <rFont val="Calibri"/>
        <i/>
        <color theme="1"/>
        <sz val="11.0"/>
      </rPr>
      <t>website</t>
    </r>
    <r>
      <rPr>
        <rFont val="Calibri"/>
        <color theme="1"/>
        <sz val="11.0"/>
      </rPr>
      <t xml:space="preserve">, media sosial, dll) dan </t>
    </r>
    <r>
      <rPr>
        <rFont val="Calibri"/>
        <i/>
        <color theme="1"/>
        <sz val="11.0"/>
      </rPr>
      <t>offline</t>
    </r>
    <r>
      <rPr>
        <rFont val="Calibri"/>
        <color theme="1"/>
        <sz val="11.0"/>
      </rPr>
      <t xml:space="preserve">
b. Hasil survei kepuasan masyarakat hanya dapat diakses secara </t>
    </r>
    <r>
      <rPr>
        <rFont val="Calibri"/>
        <i/>
        <color theme="1"/>
        <sz val="11.0"/>
      </rPr>
      <t>offline</t>
    </r>
    <r>
      <rPr>
        <rFont val="Calibri"/>
        <color theme="1"/>
        <sz val="11.0"/>
      </rPr>
      <t xml:space="preserve"> di tempat layanan
c. Hasil survei kepuasan masyarakat tidak dipublikasi</t>
    </r>
  </si>
  <si>
    <t>https://drive.google.com/drive/folders/1SQauk_3zXXpc7tXWpFF1hIf40qbDdG4t</t>
  </si>
  <si>
    <t>https://drive.google.com/drive/folders/1T1fmBmtkZ4E70sAX0AnuczHSDUbcVxmZ</t>
  </si>
  <si>
    <t>Agen Perubahan belum mengikuti pelatihan revolusi mental</t>
  </si>
  <si>
    <t>Dokumen Renstra Kec. Baltim 2021-2026 dan Renja Pelaksanaan RB Tahun 2022</t>
  </si>
  <si>
    <t>https://drive.google.com/drive/folders/1SzvH9tBEPC22TrLqd4UwTweR1fmQEspl</t>
  </si>
  <si>
    <t>https://drive.google.com/drive/folders/1SuybbFQ3UNWRfH5sDTv0kBiJiKtLYcYU</t>
  </si>
  <si>
    <t>https://drive.google.com/drive/folders/1SsPffKFkok10CUns87eRU_V90T_Q3D36</t>
  </si>
  <si>
    <t>https://drive.google.com/drive/folders/1TGP_isAQl4rFBVh2brzNCf0MAJY4cHi8</t>
  </si>
  <si>
    <t>https://drive.google.com/drive/folders/1TKhdr0s52hn5wazVeiSj5UYMABE5JtAc</t>
  </si>
  <si>
    <t>https://drive.google.com/drive/folders/1TJkZrjRN89jlgj0vymzK0hrMbcDvDPUM</t>
  </si>
  <si>
    <t>https://drive.google.com/drive/folders/1TIAKxAJxYL9pu7G95Fbztj2VNw-OqPp_</t>
  </si>
  <si>
    <t>Penerbitan surat imbauan penguunaan aplikasi eoffice di lingkungan Kecamatan Baltim</t>
  </si>
  <si>
    <t>https://drive.google.com/drive/folders/1SntJ2YWg0EWhCZjAzZ1wI6B5QdUHaWau</t>
  </si>
  <si>
    <r>
      <rPr>
        <rFont val="Calibri"/>
        <b/>
        <i/>
        <color theme="1"/>
        <sz val="11.0"/>
      </rPr>
      <t>Assessment</t>
    </r>
    <r>
      <rPr>
        <rFont val="Calibri"/>
        <b/>
        <color theme="1"/>
        <sz val="11.0"/>
      </rPr>
      <t xml:space="preserve"> Pegawai</t>
    </r>
  </si>
  <si>
    <r>
      <rPr>
        <rFont val="Calibri"/>
        <color theme="1"/>
        <sz val="11.0"/>
      </rPr>
      <t xml:space="preserve">Hasil </t>
    </r>
    <r>
      <rPr>
        <rFont val="Calibri"/>
        <i/>
        <color theme="1"/>
        <sz val="11.0"/>
      </rPr>
      <t>assessment</t>
    </r>
    <r>
      <rPr>
        <rFont val="Calibri"/>
        <color theme="1"/>
        <sz val="11.0"/>
      </rPr>
      <t xml:space="preserve"> telah dijadikan pertimbangan untuk mutasi dan pengembangan karir pegawai
</t>
    </r>
  </si>
  <si>
    <r>
      <rPr>
        <rFont val="Calibri"/>
        <color theme="1"/>
        <sz val="11.0"/>
      </rPr>
      <t xml:space="preserve">a. Seluruh hasil </t>
    </r>
    <r>
      <rPr>
        <rFont val="Calibri"/>
        <i/>
        <color theme="1"/>
        <sz val="11.0"/>
      </rPr>
      <t>assessment</t>
    </r>
    <r>
      <rPr>
        <rFont val="Calibri"/>
        <color theme="1"/>
        <sz val="11.0"/>
      </rPr>
      <t xml:space="preserve"> dijadikan dasar mutasi internal dan pengembangan kompetensi pegawai
b. Hasil </t>
    </r>
    <r>
      <rPr>
        <rFont val="Calibri"/>
        <i/>
        <color theme="1"/>
        <sz val="11.0"/>
      </rPr>
      <t>assessment</t>
    </r>
    <r>
      <rPr>
        <rFont val="Calibri"/>
        <color theme="1"/>
        <sz val="11.0"/>
      </rPr>
      <t xml:space="preserve"> belum seluruhnya dijadikan mutasi internal dan pengembangan kompetensi pegawai
c. Hasil </t>
    </r>
    <r>
      <rPr>
        <rFont val="Calibri"/>
        <i/>
        <color theme="1"/>
        <sz val="11.0"/>
      </rPr>
      <t>assessment</t>
    </r>
    <r>
      <rPr>
        <rFont val="Calibri"/>
        <color theme="1"/>
        <sz val="11.0"/>
      </rPr>
      <t xml:space="preserve"> belum dijadikan dasar mutasi internal dan pengembangan kompetensi pegawai</t>
    </r>
  </si>
  <si>
    <t>https://drive.google.com/drive/folders/1Sn-b7URahvQjdKI3BnJ2zkEqKblP31kU</t>
  </si>
  <si>
    <t>https://drive.google.com/drive/folders/1Sf9E24vKMEfCcxK5pI4T9ZGiGpaHS57k</t>
  </si>
  <si>
    <t>https://drive.google.com/drive/folders/1TBQQbK4EdKHOIqwUk_naKAKD_vAxw6BX</t>
  </si>
  <si>
    <t>https://drive.google.com/drive/folders/1TBw1WR06bKsOaXtjE_KKvPUyRZEbIDty</t>
  </si>
  <si>
    <r>
      <rPr>
        <rFont val="Calibri"/>
        <b/>
        <color theme="1"/>
        <sz val="11.0"/>
      </rPr>
      <t xml:space="preserve">Pemberian </t>
    </r>
    <r>
      <rPr>
        <rFont val="Calibri"/>
        <b/>
        <i/>
        <color theme="1"/>
        <sz val="11.0"/>
      </rPr>
      <t>Reward and Punishment</t>
    </r>
  </si>
  <si>
    <r>
      <rPr>
        <rFont val="Calibri"/>
        <color theme="1"/>
        <sz val="11.0"/>
      </rPr>
      <t>Hasil Capaian/Monitoring Perjanjian Kinerja telah dijadikan dasar sebagai pemberian</t>
    </r>
    <r>
      <rPr>
        <rFont val="Calibri"/>
        <i/>
        <color theme="1"/>
        <sz val="11.0"/>
      </rPr>
      <t xml:space="preserve"> reward and punishment </t>
    </r>
    <r>
      <rPr>
        <rFont val="Calibri"/>
        <color theme="1"/>
        <sz val="11.0"/>
      </rPr>
      <t>oleh unit kerja</t>
    </r>
  </si>
  <si>
    <r>
      <rPr>
        <rFont val="Calibri"/>
        <color theme="1"/>
        <sz val="11.0"/>
      </rPr>
      <t xml:space="preserve">a. Seluruh capaian kinerja (Perjanjian Kinerja) merupakan unsur dalam pemberian </t>
    </r>
    <r>
      <rPr>
        <rFont val="Calibri"/>
        <i/>
        <color theme="1"/>
        <sz val="11.0"/>
      </rPr>
      <t>reward and punishment</t>
    </r>
    <r>
      <rPr>
        <rFont val="Calibri"/>
        <color theme="1"/>
        <sz val="11.0"/>
      </rPr>
      <t xml:space="preserve">;
b. Sebagian besar Capaian Kinerja (lebih dari 50% Perjanjian kinerja) merupakan unsur dalam pemberian </t>
    </r>
    <r>
      <rPr>
        <rFont val="Calibri"/>
        <i/>
        <color theme="1"/>
        <sz val="11.0"/>
      </rPr>
      <t>reward and punishment</t>
    </r>
    <r>
      <rPr>
        <rFont val="Calibri"/>
        <color theme="1"/>
        <sz val="11.0"/>
      </rPr>
      <t>;
c. Sebagian kecil Capaian Kinerja (kurang dari 50% Perjanjian kinerja) merupakan unsur dalam pemberian</t>
    </r>
    <r>
      <rPr>
        <rFont val="Calibri"/>
        <i/>
        <color theme="1"/>
        <sz val="11.0"/>
      </rPr>
      <t xml:space="preserve"> reward and punishment</t>
    </r>
    <r>
      <rPr>
        <rFont val="Calibri"/>
        <color theme="1"/>
        <sz val="11.0"/>
      </rPr>
      <t xml:space="preserve">;
d. Capaian Kinerja (Perjanjian kinerja) belum menjadi unsur dalam pemberian </t>
    </r>
    <r>
      <rPr>
        <rFont val="Calibri"/>
        <i/>
        <color theme="1"/>
        <sz val="11.0"/>
      </rPr>
      <t>reward and punishment</t>
    </r>
    <r>
      <rPr>
        <rFont val="Calibri"/>
        <color theme="1"/>
        <sz val="11.0"/>
      </rPr>
      <t>.</t>
    </r>
  </si>
  <si>
    <t>https://drive.google.com/drive/folders/1T8odCJaUQh3lpAo3vScqCmEuoLQN99hJ</t>
  </si>
  <si>
    <t>Telah disusun Casading Kinerja Kec. Baltim</t>
  </si>
  <si>
    <t>https://drive.google.com/drive/folders/1T8Ksai1_gfirw-uCpoh2eorBLmXy8q02</t>
  </si>
  <si>
    <t>https://drive.google.com/drive/folders/1UDOTY80La_PmPTx12XTJ2c3zm4x_MN91</t>
  </si>
  <si>
    <t>LHKASN terlaporkan 100%</t>
  </si>
  <si>
    <t>https://drive.google.com/drive/folders/1UD1G_CpKGq605fINFU-RXmkC2P3c2o5E</t>
  </si>
  <si>
    <t>https://drive.google.com/drive/folders/1U74i8zO8GCSSodA4T-yEEoABRrLZSAfQ</t>
  </si>
  <si>
    <t>https://drive.google.com/drive/folders/1U24LlgztT2JQuHKR5GeF82iW9er7wIwO</t>
  </si>
  <si>
    <r>
      <rPr>
        <rFont val="Calibri"/>
        <color rgb="FF000000"/>
        <sz val="11.0"/>
      </rPr>
      <t xml:space="preserve">Upaya untuk mempermudah pelayanan perizinan salah satunya dilakukan pengintegrasian aplikasi, yaitu aplikasi SIAK (Sistem Informasi Administrasi Kependudukan) yang dikelola oleh Dirjen Otda Kemendagri dengan aplikasi </t>
    </r>
    <r>
      <rPr>
        <rFont val="Calibri"/>
        <color rgb="FF1155CC"/>
        <sz val="11.0"/>
        <u/>
      </rPr>
      <t>simantan.balikpapan.go.id</t>
    </r>
    <r>
      <rPr>
        <rFont val="Calibri"/>
        <color rgb="FF000000"/>
        <sz val="11.0"/>
      </rPr>
      <t xml:space="preserve"> yang merupakan aplikasi yang digunakan untuk mengajukan permohonan Izin Membuka Tanah Negara (IMTN). Sehingga data pemohon IMTN dapat dikonfirmasi dengan data kependudukan yang ada di SIAK</t>
    </r>
  </si>
  <si>
    <t>Kecamatan Balikpapan Timur telah menyediakan berbagai kanal sebagai sarana penyampaian pengaduan masyarakat serta telah mengatur tata laksana penanganan pengaduan masyarakat yang telah diformalkan dalam keputusan Camat Balikpapan Timur.</t>
  </si>
  <si>
    <t>https://drive.google.com/drive/folders/1U0OKvi0hPgtqcQEqmYna30lUeBfOn5ue</t>
  </si>
  <si>
    <t>36.30</t>
  </si>
  <si>
    <t>31.79</t>
  </si>
  <si>
    <t>87.57%</t>
  </si>
  <si>
    <t>14.60</t>
  </si>
  <si>
    <t>13.48</t>
  </si>
  <si>
    <t>0.92</t>
  </si>
  <si>
    <t>2.00</t>
  </si>
  <si>
    <t>1.91</t>
  </si>
  <si>
    <t>0.96</t>
  </si>
  <si>
    <t>0.40</t>
  </si>
  <si>
    <t>1.00</t>
  </si>
  <si>
    <t>Laporan hasil pemantauan dan evaluasi pelaksanaan reformasi birokrasi OPD</t>
  </si>
  <si>
    <t>0.31</t>
  </si>
  <si>
    <t>0.78</t>
  </si>
  <si>
    <t>0.33</t>
  </si>
  <si>
    <t xml:space="preserve"> Undangan/ Notulen/ Daftar Hadir/ Laporan Kegiatan/ Dokumentasi Kegiatan</t>
  </si>
  <si>
    <t>a. Rencana Kerja telah menyajikan prioritas perbaikan, target waktu, penanggungjawab, dan telah diformalkan serta telah selaras dengan Road Map
b. Rencana Kerja telah menyajikan prioritas perbaikan, target waktu, penanggungjawab, dan telah diformalkan, namun belum selaras dengan Road Map 
c. Rencana Kerja belum menyajikan prioritas perbaikan, target waktu, dan penanggungjawab</t>
  </si>
  <si>
    <t xml:space="preserve">Dokumen Rencana Kerja Pelaksanaan RB OPD,  SK Road Map Reformasi Birokrasi Pemerintah Kota Balikpapan </t>
  </si>
  <si>
    <t>0.80</t>
  </si>
  <si>
    <t>a. Mayoritas koordinator assessor mencapai konsensus dan seluruh kriteria dibahas 
b. Tidak seluruh koordinator assessor mencapai konsensus dan/atau tidak seluruh kriteria dibahas
c. Para asesor ebelum menetapkan nilai PMPRB dan/atau tidak ada kriteria yang dibahas</t>
  </si>
  <si>
    <t>a. Terdapat Rencana Aksi dan Tindak Lanjut (RATL) yang telah dikomunikasikan dan dilaksanakan
b. Terdapat Rencana Aksi dan Tindak Lanjut (RATL) namun belum dikomunikasikan dan dilaksanakan
c. Belum terdapat Rencana Aksi Tindak Lanjut (RATL)</t>
  </si>
  <si>
    <t>Undangan/ Notulen/ / Dokumentasi Rapat Evaluasi Hasil PMPRB OPD</t>
  </si>
  <si>
    <t>Dokumentasi Rapat Evaluasi Rencana Kerja OPD/Notulen/Laporan monev</t>
  </si>
  <si>
    <t xml:space="preserve"> Undangan/ Notulen/ / Dokumentasi Rapat pelaksanaan RB OPD/Narasi Penjelasan/Banner-banner</t>
  </si>
  <si>
    <r>
      <rPr>
        <rFont val="Calibri"/>
        <color rgb="FF000000"/>
        <sz val="11.0"/>
      </rPr>
      <t xml:space="preserve">Terdapat upaya untuk menggerakkan unit kerja dalam melakukan perubahan melalui pembentukan </t>
    </r>
    <r>
      <rPr>
        <rFont val="Calibri"/>
        <i/>
        <color rgb="FF000000"/>
        <sz val="11.0"/>
      </rPr>
      <t xml:space="preserve">agent of change </t>
    </r>
    <r>
      <rPr>
        <rFont val="Calibri"/>
        <color rgb="FF000000"/>
        <sz val="11.0"/>
      </rPr>
      <t>ataupun</t>
    </r>
    <r>
      <rPr>
        <rFont val="Calibri"/>
        <i/>
        <color rgb="FF000000"/>
        <sz val="11.0"/>
      </rPr>
      <t xml:space="preserve"> role model</t>
    </r>
  </si>
  <si>
    <r>
      <rPr>
        <rFont val="Calibri"/>
        <color rgb="FF000000"/>
        <sz val="11.0"/>
      </rPr>
      <t xml:space="preserve">a. Telah terdapat </t>
    </r>
    <r>
      <rPr>
        <rFont val="Calibri"/>
        <i/>
        <color rgb="FF000000"/>
        <sz val="11.0"/>
      </rPr>
      <t xml:space="preserve">Agent of Change </t>
    </r>
    <r>
      <rPr>
        <rFont val="Calibri"/>
        <color rgb="FF000000"/>
        <sz val="11.0"/>
      </rPr>
      <t>dan</t>
    </r>
    <r>
      <rPr>
        <rFont val="Calibri"/>
        <i/>
        <color rgb="FF000000"/>
        <sz val="11.0"/>
      </rPr>
      <t xml:space="preserve"> role model</t>
    </r>
    <r>
      <rPr>
        <rFont val="Calibri"/>
        <color rgb="FF000000"/>
        <sz val="11.0"/>
      </rPr>
      <t xml:space="preserve"> yang dibentuk secara formal dan telah memberikan kontribusi perubahan terhadap unit kerja
b. Telah terdapat</t>
    </r>
    <r>
      <rPr>
        <rFont val="Calibri"/>
        <i/>
        <color rgb="FF000000"/>
        <sz val="11.0"/>
      </rPr>
      <t xml:space="preserve"> Agent of Change </t>
    </r>
    <r>
      <rPr>
        <rFont val="Calibri"/>
        <color rgb="FF000000"/>
        <sz val="11.0"/>
      </rPr>
      <t>dan</t>
    </r>
    <r>
      <rPr>
        <rFont val="Calibri"/>
        <i/>
        <color rgb="FF000000"/>
        <sz val="11.0"/>
      </rPr>
      <t xml:space="preserve"> role model </t>
    </r>
    <r>
      <rPr>
        <rFont val="Calibri"/>
        <color rgb="FF000000"/>
        <sz val="11.0"/>
      </rPr>
      <t xml:space="preserve">yang dibentuk secara formal namun belum memberikan kontribusi perubahan terhadap unit kerja
c. Sudah terdapat upaya pembentukan </t>
    </r>
    <r>
      <rPr>
        <rFont val="Calibri"/>
        <i/>
        <color rgb="FF000000"/>
        <sz val="11.0"/>
      </rPr>
      <t xml:space="preserve">Agent of Change </t>
    </r>
    <r>
      <rPr>
        <rFont val="Calibri"/>
        <color rgb="FF000000"/>
        <sz val="11.0"/>
      </rPr>
      <t>dan</t>
    </r>
    <r>
      <rPr>
        <rFont val="Calibri"/>
        <i/>
        <color rgb="FF000000"/>
        <sz val="11.0"/>
      </rPr>
      <t xml:space="preserve"> role model </t>
    </r>
    <r>
      <rPr>
        <rFont val="Calibri"/>
        <color rgb="FF000000"/>
        <sz val="11.0"/>
      </rPr>
      <t xml:space="preserve">namun secara formal belum dilakukan
d. Belum ada upaya untuk membentuk </t>
    </r>
    <r>
      <rPr>
        <rFont val="Calibri"/>
        <i/>
        <color rgb="FF000000"/>
        <sz val="11.0"/>
      </rPr>
      <t xml:space="preserve">Agent of Change </t>
    </r>
    <r>
      <rPr>
        <rFont val="Calibri"/>
        <color rgb="FF000000"/>
        <sz val="11.0"/>
      </rPr>
      <t>dan</t>
    </r>
    <r>
      <rPr>
        <rFont val="Calibri"/>
        <i/>
        <color rgb="FF000000"/>
        <sz val="11.0"/>
      </rPr>
      <t xml:space="preserve"> role model </t>
    </r>
  </si>
  <si>
    <t>Perwal Uraian Tugas OPD, Undangan Rapat/Daftar hadir/Dokumentasi kegiatan pembahasan penyusunan perwal OPD</t>
  </si>
  <si>
    <t>a. Telah dilakukan evaluasi yang menganalisis kemungkinan seluruh pejabat melapor kepada lebih dari seorang atasan
b. Telah dilakukan evaluasi yang menganalisis kemungkinan sebagian pejabat melapor kepada lebih dari seorang atasan
c. Belum dilakukan evaluasi yang menganalisis kemungkinan adanya pejabat yang melapor kepada lebih dari seorang atasan</t>
  </si>
  <si>
    <t>a. Telah dilakukan evaluasi atas kesesuaian seluruh struktur organisasi dengan mandat
b. Telah dilakukan evaluasi atas kesesuaian sebagian struktur organisasi dengan mandat
c. Belum dilakukan evaluasi atas kesesuaian struktur organisasi dengan mandat</t>
  </si>
  <si>
    <t>a. Seluruh hasil evaluasi telah ditindaklanjuti dengan mengajukan penyederhanaan birokrasi 
b. Sebagian besar hasil evaluasi telah ditindaklanjuti dengan mengajukan penyederhanaan birokrasi 
c. Sebagian kecil hasil evaluasi telah ditindaklanjuti dengan mengajukan penyederhanaan birokrasi 
d. Hasil evaluasi belum ditindaklanjuti</t>
  </si>
  <si>
    <t>Berita Acara Pelaksanaan Identifikasi Penyederhanaan Struktur Organisasi Pemerintah Kota Balikapapan, Hasil Identifikasi Penyederhanaan Struktur Organisasi Perangkat Daerah/Surat Rekom Penyetaraan Jabatan/SK Pelantikan 31 Desember 2021</t>
  </si>
  <si>
    <t>0.91</t>
  </si>
  <si>
    <t>0.50</t>
  </si>
  <si>
    <t>0.41</t>
  </si>
  <si>
    <t>0.81</t>
  </si>
  <si>
    <t>Peta Proses Bisnis OPD, Renstra OPD</t>
  </si>
  <si>
    <t>a. Setiap jenjang organisasi telah memiliki peta proses bisnis yang selaras dengan kinerja
b. Sebagian besar jenjang organisasi telah memiliki peta proses bisnis yang selaras dengan kinerja
c. Sebagian kecil jenjang organisasi telah memiliki peta proses bisnis yang selaras dengan kinerja
d. Peta proses bisnis belum selaras dengan kinerja</t>
  </si>
  <si>
    <t>Peta Proses Bisnis OPD, PK OPD</t>
  </si>
  <si>
    <t>a. Monitoring dan evaluasi pelaksanaan kebijakan keterbukaan informasi publik dilakukan secara berkala
b. Monitoring dan evaluasi pelaksanaan kebijakan keterbukaan informasi publik dilakukan tidak berkala
c. Belum ada monitoring dan evaluasi pelaksanaan kebijakan keterbukaan informasi publik</t>
  </si>
  <si>
    <t>Hasil Monev PPID OPD/Dokumentasi Rapat Internal OPD/Screenshoot website OPD</t>
  </si>
  <si>
    <t>1.40</t>
  </si>
  <si>
    <t>1.31</t>
  </si>
  <si>
    <t>0.94</t>
  </si>
  <si>
    <t>0.20</t>
  </si>
  <si>
    <t>a. Analisis seluruh jabatan dan beban kerja telah dilakukan
b. Analisis sebagian jabatan dan beban kerja telah dilakukan
c. Analisis jabatan dan analisis beban kerja belum dilakukan</t>
  </si>
  <si>
    <t>a. Analisis jabatan dan analisis beban kerja telah sesuai kinerja yang dihasilkan
b. Analisis jabatan dan analisis beban kerja telah dilakukan kepada seluruh jabatan namun belum sesuai kinerja yang dihasilkan
c. Analisis jabatan dan analisis beban kerja hanya dilakukan kepada sebagian jabatan
d. Analisis jabatan dan analisis beban kerja belum dilakukan</t>
  </si>
  <si>
    <t>0.17</t>
  </si>
  <si>
    <t>0.84</t>
  </si>
  <si>
    <t>a. Telah diidentifikasi kebutuhan pengembangan kompetensi kepada seluruh pegawai 
b. Telah diidentifikasi kebutuhan pengembangan kompetensi kepada sebagian besar pegawai
c. Telah diidentifikasi kebutuhan pengembangan kompetensi kepada sebagian kecil pegawai 
d. Belum dilakukan identifikasi kebutuhan pengembangan kompetensi pegawai</t>
  </si>
  <si>
    <t>Telah dilakukan pengembangan pegawai berbasis kompetensi sesuai dengan rencana dan kebutuhan pengembangan kompetensi</t>
  </si>
  <si>
    <t>a. Telah dilakukan pengembangan berbasis kompetensi kepada seluruh pegawai sesuai dengan rencana dan kebutuhan pengembangan kompetensi 
b. Telah dilakukan pengembangan berbasis kompetensi kepada sebagian besar pegawai sesuai dengan rencana dan kebutuhan pengembangan kompetensi 
c. Telah dilakukan pengembangan berbasis kompetensi kepada sebagian kecil pegawai sesuai dengan rencana dan kebutuhan pengembangan kompetensi 
d. Belum ada pengembangan pegawai berbasis kompetensi</t>
  </si>
  <si>
    <t>0.67</t>
  </si>
  <si>
    <t>0.34</t>
  </si>
  <si>
    <t>0.86</t>
  </si>
  <si>
    <t>a. Penerapan penetapan kinerja individu telah dilakukan terhadap seluruh pegawai
b. Penerapan penetapan kinerja individu telah dilakukan terhadap sebagian besar pegawai
c. Penerapan penetapan kinerja individu telah dilakukan terhadap sebagian kecil pegawai
d. Belum ada penerapan penetapan kinerja individu</t>
  </si>
  <si>
    <t>0.75</t>
  </si>
  <si>
    <t>Pengukuran Kinerja, SKP</t>
  </si>
  <si>
    <t>Monev IKU, Pengukuran Kinerja, screenshot Capaian Kinerja OPD di aplikasi esakip.balikpapan.go.id, SKP</t>
  </si>
  <si>
    <r>
      <rPr>
        <rFont val="Calibri"/>
        <color rgb="FF000000"/>
        <sz val="11.0"/>
      </rPr>
      <t xml:space="preserve">a. Seluruh hasil penilaian kinerja individu telah dijadikan dasar untuk pengembangan karir individu/pemberian </t>
    </r>
    <r>
      <rPr>
        <rFont val="Calibri"/>
        <i/>
        <color rgb="FF000000"/>
        <sz val="11.0"/>
      </rPr>
      <t>reward</t>
    </r>
    <r>
      <rPr>
        <rFont val="Calibri"/>
        <color rgb="FF000000"/>
        <sz val="11.0"/>
      </rPr>
      <t xml:space="preserve"> </t>
    </r>
    <r>
      <rPr>
        <rFont val="Calibri"/>
        <i/>
        <color rgb="FF000000"/>
        <sz val="11.0"/>
      </rPr>
      <t xml:space="preserve">and punishment </t>
    </r>
    <r>
      <rPr>
        <rFont val="Calibri"/>
        <color rgb="FF000000"/>
        <sz val="11.0"/>
      </rPr>
      <t xml:space="preserve">lainnya
b. Sebagian besar hasil penilaian kinerja individu telah dijadikan dasar untuk pengembangan karir individu/pemberian </t>
    </r>
    <r>
      <rPr>
        <rFont val="Calibri"/>
        <i/>
        <color rgb="FF000000"/>
        <sz val="11.0"/>
      </rPr>
      <t>reward and punishment</t>
    </r>
    <r>
      <rPr>
        <rFont val="Calibri"/>
        <color rgb="FF000000"/>
        <sz val="11.0"/>
      </rPr>
      <t xml:space="preserve"> lainnya
c. Sebagian kecil penilaian kinerja individu telah dijadikan dasar untuk pengembangan karir individu/pemberian r</t>
    </r>
    <r>
      <rPr>
        <rFont val="Calibri"/>
        <i/>
        <color rgb="FF000000"/>
        <sz val="11.0"/>
      </rPr>
      <t xml:space="preserve">eward and punishment </t>
    </r>
    <r>
      <rPr>
        <rFont val="Calibri"/>
        <color rgb="FF000000"/>
        <sz val="11.0"/>
      </rPr>
      <t>lainnya
d. Hasil penilaian kinerja individu belum dijadikan dasar untuk pemberian r</t>
    </r>
    <r>
      <rPr>
        <rFont val="Calibri"/>
        <i/>
        <color rgb="FF000000"/>
        <sz val="11.0"/>
      </rPr>
      <t>eward and punishment</t>
    </r>
    <r>
      <rPr>
        <rFont val="Calibri"/>
        <color rgb="FF000000"/>
        <sz val="11.0"/>
      </rPr>
      <t xml:space="preserve"> lainnya</t>
    </r>
  </si>
  <si>
    <t>Perwal TKD, SK pemberian reward dan punishment OPD (Jika ada)</t>
  </si>
  <si>
    <t>Perwal Kode Etik, aturan terkait disiplin/kode etik/kode perilaku yang di keluarkan oleh OPD, narasi penjelasan terkait pemotongan tunjangan kinerja, pemberian surat teguran</t>
  </si>
  <si>
    <t>a. Adanya monev atas pelaksanaan aturan disiplin/kode etik/kode perilaku secara berkala
b. Adanya monev atas pelaksanaan aturan disiplin/kode etik/kode perilaku tidak berkala
c. Belum ada monev atas pelaksanaan aturan disiplin/kode etik/kode perilaku</t>
  </si>
  <si>
    <t>Rekap Daftar Presensi OPD, Pemotongan tunjangan yang terlambat hadir kerja OPD, Undangan Rapat Kepegawaian dan foto kegiatan yang dilaksanakan OPD</t>
  </si>
  <si>
    <t>a. Unit kerja telah mengimplementasikan SKJ pada seluruh jabatan sesuai kebutuhan unit kerja 
b. Unit kerja mengimplementasikan SKJ pada seluruh jabatan sesuai kebijakan pusat
c. Unit kerja hanya mengimplementasikan SKJ pada sebagian jabatan
d. SKJ belum diimplementasi</t>
  </si>
  <si>
    <t>Narasi penjelasan dari Tim RB Kota</t>
  </si>
  <si>
    <t>Unit kerja telah melaksanakan evaluasi jabatan berdasarkan SKJ</t>
  </si>
  <si>
    <t>Narasi penjelasan oleh Tim RB Kota</t>
  </si>
  <si>
    <t>2.50</t>
  </si>
  <si>
    <t>2.31</t>
  </si>
  <si>
    <t>0.93</t>
  </si>
  <si>
    <t>Undangan/ Edaran/ Daftar Hadir/ Laporan/ Notulen/ Dokumentasi Kegiatan Penyusunan Renstra</t>
  </si>
  <si>
    <t>Undangan/ Edaran/ Daftar Hadir/ Laporan/ Notulen/ Dokumentasi Kegiatan Penyusunan Penetapan Kinerja/Berita Acara (Jika Ada)</t>
  </si>
  <si>
    <t>a. Pimpinan unit kerja memahami kinerja serta strategi pencapaiannya dalam jangka menengah
b. Pimpinan unit kerja terlibat secara langsung dalam setiap proses penyusunan dan atau revisi dokumen perencanaan jangka menengah, namun tidak memahami kinerja serta strategi pencapaiannya dalam jangka menengah
c. Peran pimpinan unit kerja hanya menandatangani dokumen perencanaan jangka menengah
d. Dokumen perencanaan jangka menengah tidak ada</t>
  </si>
  <si>
    <t>a. Pimpinan unit kerja memahami kinerja yang harus dicapai setiap tahun
b. Pimpinan unit kerja terlibat secara langsung dalam setiap proses penyusunan dan atau revisi dokumen perencanaan kinerja tahunan, namun tidak memahami kinerja yang harus dicapai setiap tahun
c. Peran pimpinan unit kerja hanya menandatangani dokumen perencanaan kinerja tahunan
d. Dokumen perencanaan kinerja tahunan tidak ada</t>
  </si>
  <si>
    <t>Narasi penjelasan, PK OPD</t>
  </si>
  <si>
    <t>Narasi penjelasan, Rencana Aksi OPD</t>
  </si>
  <si>
    <t>1.50</t>
  </si>
  <si>
    <t>0.88</t>
  </si>
  <si>
    <t>Laporan monev triwulan</t>
  </si>
  <si>
    <t>2.20</t>
  </si>
  <si>
    <t>1.89</t>
  </si>
  <si>
    <t>0.30</t>
  </si>
  <si>
    <r>
      <rPr>
        <rFont val="Calibri"/>
        <color rgb="FF000000"/>
        <sz val="11.0"/>
      </rPr>
      <t xml:space="preserve">Telah dilakukan </t>
    </r>
    <r>
      <rPr>
        <rFont val="Calibri"/>
        <i/>
        <color rgb="FF000000"/>
        <sz val="11.0"/>
      </rPr>
      <t xml:space="preserve">public campaign </t>
    </r>
  </si>
  <si>
    <r>
      <rPr>
        <rFont val="Calibri"/>
        <color rgb="FF000000"/>
        <sz val="11.0"/>
      </rPr>
      <t>a.</t>
    </r>
    <r>
      <rPr>
        <rFont val="Calibri"/>
        <i/>
        <color rgb="FF000000"/>
        <sz val="11.0"/>
      </rPr>
      <t xml:space="preserve"> Public campaign</t>
    </r>
    <r>
      <rPr>
        <rFont val="Calibri"/>
        <color rgb="FF000000"/>
        <sz val="11.0"/>
      </rPr>
      <t xml:space="preserve"> telah dilakukan secara berkala
b. </t>
    </r>
    <r>
      <rPr>
        <rFont val="Calibri"/>
        <i/>
        <color rgb="FF000000"/>
        <sz val="11.0"/>
      </rPr>
      <t>Public campaign</t>
    </r>
    <r>
      <rPr>
        <rFont val="Calibri"/>
        <color rgb="FF000000"/>
        <sz val="11.0"/>
      </rPr>
      <t xml:space="preserve"> dilakukan tidak secara berkala
c. Belum dilakukan </t>
    </r>
    <r>
      <rPr>
        <rFont val="Calibri"/>
        <i/>
        <color rgb="FF000000"/>
        <sz val="11.0"/>
      </rPr>
      <t xml:space="preserve">public campaign </t>
    </r>
  </si>
  <si>
    <t>Banner, Foto-foto, poster dan Imbauan tentang public campaign</t>
  </si>
  <si>
    <t>SK Unit Pengendalian Gratifikasi OPD, Laporan Penanganan Gratifikasi, pakta integritas</t>
  </si>
  <si>
    <t>Hasil evaluasi atas penanganan gratifikasi telah ditindaklanjuti</t>
  </si>
  <si>
    <t>Ya, apabila terdapat laporan tindak lanjut</t>
  </si>
  <si>
    <t>0.28</t>
  </si>
  <si>
    <t>0.95</t>
  </si>
  <si>
    <t>a. Unit kerja telah menilai seluruh risiko 
b. Unit kerja telah menilai sebagian besar risiko 
c. Unit kerja telah menilai sebagian kecil risiko 
d. Unit kerja belum melaksanakan penilaian risiko</t>
  </si>
  <si>
    <t>a. Sistem pengendalian intern dimonitoring dan evaluasi secara berkala 
b. Sistem pengendalian intern dimonitoring dan evaluasi tidak secara berkala
c. Belum ada monitoring dan evaluasi terhadap sistem pengendalian intern</t>
  </si>
  <si>
    <t xml:space="preserve">Laporan monitoring dan evaluasi SPIP </t>
  </si>
  <si>
    <r>
      <rPr>
        <rFont val="Calibri"/>
        <i/>
        <color rgb="FF000000"/>
        <sz val="11.0"/>
      </rPr>
      <t>Whistle Blowing System</t>
    </r>
    <r>
      <rPr>
        <rFont val="Calibri"/>
        <i val="0"/>
        <color rgb="FF000000"/>
        <sz val="11.0"/>
      </rPr>
      <t xml:space="preserve"> telah disosialisasikan</t>
    </r>
  </si>
  <si>
    <r>
      <rPr>
        <rFont val="Calibri"/>
        <color rgb="FF000000"/>
        <sz val="11.0"/>
      </rPr>
      <t xml:space="preserve">a. </t>
    </r>
    <r>
      <rPr>
        <rFont val="Calibri"/>
        <i/>
        <color rgb="FF000000"/>
        <sz val="11.0"/>
      </rPr>
      <t>Whistle blowing system</t>
    </r>
    <r>
      <rPr>
        <rFont val="Calibri"/>
        <color rgb="FF000000"/>
        <sz val="11.0"/>
      </rPr>
      <t xml:space="preserve"> disosialisasikan ke seluruh pegawai
b. </t>
    </r>
    <r>
      <rPr>
        <rFont val="Calibri"/>
        <i/>
        <color rgb="FF000000"/>
        <sz val="11.0"/>
      </rPr>
      <t>Whistle blowing system</t>
    </r>
    <r>
      <rPr>
        <rFont val="Calibri"/>
        <color rgb="FF000000"/>
        <sz val="11.0"/>
      </rPr>
      <t xml:space="preserve"> disosialisasikan ke sebagian besar pegawai
c. </t>
    </r>
    <r>
      <rPr>
        <rFont val="Calibri"/>
        <i/>
        <color rgb="FF000000"/>
        <sz val="11.0"/>
      </rPr>
      <t>Whistle blowing system</t>
    </r>
    <r>
      <rPr>
        <rFont val="Calibri"/>
        <color rgb="FF000000"/>
        <sz val="11.0"/>
      </rPr>
      <t xml:space="preserve"> disosialisasikan ke sebagian kecil pegawai 
d. </t>
    </r>
    <r>
      <rPr>
        <rFont val="Calibri"/>
        <i/>
        <color rgb="FF000000"/>
        <sz val="11.0"/>
      </rPr>
      <t>Whistle blowing system</t>
    </r>
    <r>
      <rPr>
        <rFont val="Calibri"/>
        <color rgb="FF000000"/>
        <sz val="11.0"/>
      </rPr>
      <t xml:space="preserve"> belum disosialisasikan</t>
    </r>
  </si>
  <si>
    <t>Narasi penjelasan oleh OPD kegiatan-kegiatan yang dilakukan untuk pembangunan zona integritas (apabila sudah)</t>
  </si>
  <si>
    <t>Narasi penjelasan oleh OPD pembangunan zona integritas telah dimonitor dan evaluasi (apabila ada)</t>
  </si>
  <si>
    <t>2.15</t>
  </si>
  <si>
    <t>0.36</t>
  </si>
  <si>
    <t>0.89</t>
  </si>
  <si>
    <t>Perwal/SK ttg kebijakan standar pelayanan OPD,  SOP</t>
  </si>
  <si>
    <t>a. Standar pelayanan telah dimaklumatkan pada seluruh jenis pelayanan dan dipublikasikan minimal di website
b. Standar pelayanan telah dimaklumatkan pada sebagian besar jenis pelayanan dan dipublikasikan minimal di website
c. Standar pelayanan telah dimaklumatkan pada sebagian kecil jenis pelayanan dan belum dipublikasikan
d. Standar pelayanan belum dimaklumatkan pada seluruh jenis pelayanan dan belum dipublikasikan</t>
  </si>
  <si>
    <t>a. Dilakukan reviu dan perbaikan atas standar pelayanan dan dilakukan dengan melibatkan stakeholders (antara lain : tokoh masyarakat, akademisi, dunia usaha, dan lembaga swadaya masyarakat), serta memanfaatkan masukan hasil SKM dan pengaduan masyarakat
b. Dilakukan reviu dan perbaikan atas standar pelayanan dan dilakukan dengan memanfaatkan masukan hasil SKM dan pengaduan masyarakat, namun tanpa melibatkan stakeholders
c. Dilakukan reviu dan perbaikan atas standar pelayanan, namun dilakukan tanpa memanfaatkan masukan hasil SKM dan pengaduan masyarakat, serta tanpa melibatkan stakeholders
d. Belum dilakukan reviu dan perbaikan atas standar pelayanan</t>
  </si>
  <si>
    <t>Perwal/SK ttg kebijakan standar pelayanan OPD, SOP, Hasil SKM</t>
  </si>
  <si>
    <t>0.27</t>
  </si>
  <si>
    <t xml:space="preserve">Undangan sosialisasi/daftar hadir/ dokumentasi kegiatan </t>
  </si>
  <si>
    <t>Informasi tentang pelayanan mudah diakses melalui berbagai media</t>
  </si>
  <si>
    <r>
      <rPr>
        <rFont val="Calibri"/>
        <color rgb="FF000000"/>
        <sz val="11.0"/>
      </rPr>
      <t xml:space="preserve">a. Seluruh Informasi tentang pelayanan dapat diakses secara </t>
    </r>
    <r>
      <rPr>
        <rFont val="Calibri"/>
        <i/>
        <color rgb="FF000000"/>
        <sz val="11.0"/>
      </rPr>
      <t>online</t>
    </r>
    <r>
      <rPr>
        <rFont val="Calibri"/>
        <color rgb="FF000000"/>
        <sz val="11.0"/>
      </rPr>
      <t xml:space="preserve"> (</t>
    </r>
    <r>
      <rPr>
        <rFont val="Calibri"/>
        <i/>
        <color rgb="FF000000"/>
        <sz val="11.0"/>
      </rPr>
      <t>website</t>
    </r>
    <r>
      <rPr>
        <rFont val="Calibri"/>
        <color rgb="FF000000"/>
        <sz val="11.0"/>
      </rPr>
      <t xml:space="preserve">/media sosial) dan terhubung dengan sistem informasi pelayanan publik nasional
b. Seluruh Informasi tentang pelayanan dapat diakses secara </t>
    </r>
    <r>
      <rPr>
        <rFont val="Calibri"/>
        <i/>
        <color rgb="FF000000"/>
        <sz val="11.0"/>
      </rPr>
      <t>online</t>
    </r>
    <r>
      <rPr>
        <rFont val="Calibri"/>
        <color rgb="FF000000"/>
        <sz val="11.0"/>
      </rPr>
      <t xml:space="preserve"> (</t>
    </r>
    <r>
      <rPr>
        <rFont val="Calibri"/>
        <i/>
        <color rgb="FF000000"/>
        <sz val="11.0"/>
      </rPr>
      <t>website</t>
    </r>
    <r>
      <rPr>
        <rFont val="Calibri"/>
        <color rgb="FF000000"/>
        <sz val="11.0"/>
      </rPr>
      <t xml:space="preserve">/media sosial), namun belum terhubung dengan sistem informasi pelayanan publik nasional
c. Seluruh Informasi tentang pelayanan belum </t>
    </r>
    <r>
      <rPr>
        <rFont val="Calibri"/>
        <i/>
        <color rgb="FF000000"/>
        <sz val="11.0"/>
      </rPr>
      <t>online</t>
    </r>
    <r>
      <rPr>
        <rFont val="Calibri"/>
        <color rgb="FF000000"/>
        <sz val="11.0"/>
      </rPr>
      <t>, hanya dapat diakses di tempat layanan (</t>
    </r>
    <r>
      <rPr>
        <rFont val="Calibri"/>
        <i/>
        <color rgb="FF000000"/>
        <sz val="11.0"/>
      </rPr>
      <t>intranet</t>
    </r>
    <r>
      <rPr>
        <rFont val="Calibri"/>
        <color rgb="FF000000"/>
        <sz val="11.0"/>
      </rPr>
      <t xml:space="preserve"> dan non elektronik)
d. Informasi tentang pelayanan sulit diakses</t>
    </r>
  </si>
  <si>
    <t>Kebijakan pemberian penghargaan dan saksi OPD</t>
  </si>
  <si>
    <t>0.00</t>
  </si>
  <si>
    <t>Kebijakan pemberian kompensasi pelayanan OPD</t>
  </si>
  <si>
    <t>Data saraya layanan terpadu/integrasi OPD</t>
  </si>
  <si>
    <t>0.60</t>
  </si>
  <si>
    <t>Media pengaduan dan konsultasi pelayanan OPD</t>
  </si>
  <si>
    <t>a. Telah dilakukan tindak lanjut atas seluruh pengaduan pelayanan untuk perbaikan kualitas pelayanan
b. Telah dilakukan tindak lanjut atas sebagian besar pengaduan pelayanan untuk perbaikan kualitas pelayanan
c. Telah dilakukan tindak lanjut atas sebagian kecil pengaduan pelayanan unutk perbaikan kualitas pelayanan 
d. Belum dilakukan tindak lanjut atas pengaduan pelayanan</t>
  </si>
  <si>
    <t>a. Evaluasi atas penanganan keluhan/masukan dan konsultasi dilakukan secara berkala
b. Evaluasi atas penanganan keluhan/masukan dan konsultasi dilakukan tidak berkala
c. Belum dilakukan evaluasi penanganan keluhan/masukan dan konsultasi</t>
  </si>
  <si>
    <t>0.70</t>
  </si>
  <si>
    <t>0.53</t>
  </si>
  <si>
    <t>0.25</t>
  </si>
  <si>
    <r>
      <rPr>
        <rFont val="Calibri"/>
        <color rgb="FF000000"/>
        <sz val="11.0"/>
      </rPr>
      <t xml:space="preserve">a. Hasil survei kepuasan masyarakat dapat diakses secara </t>
    </r>
    <r>
      <rPr>
        <rFont val="Calibri"/>
        <i/>
        <color rgb="FF000000"/>
        <sz val="11.0"/>
      </rPr>
      <t>online</t>
    </r>
    <r>
      <rPr>
        <rFont val="Calibri"/>
        <color rgb="FF000000"/>
        <sz val="11.0"/>
      </rPr>
      <t xml:space="preserve"> (</t>
    </r>
    <r>
      <rPr>
        <rFont val="Calibri"/>
        <i/>
        <color rgb="FF000000"/>
        <sz val="11.0"/>
      </rPr>
      <t>website</t>
    </r>
    <r>
      <rPr>
        <rFont val="Calibri"/>
        <color rgb="FF000000"/>
        <sz val="11.0"/>
      </rPr>
      <t xml:space="preserve">, media sosial, dll) dan </t>
    </r>
    <r>
      <rPr>
        <rFont val="Calibri"/>
        <i/>
        <color rgb="FF000000"/>
        <sz val="11.0"/>
      </rPr>
      <t>offline</t>
    </r>
    <r>
      <rPr>
        <rFont val="Calibri"/>
        <color rgb="FF000000"/>
        <sz val="11.0"/>
      </rPr>
      <t xml:space="preserve">
b. Hasil survei kepuasan masyarakat hanya dapat diakses secara </t>
    </r>
    <r>
      <rPr>
        <rFont val="Calibri"/>
        <i/>
        <color rgb="FF000000"/>
        <sz val="11.0"/>
      </rPr>
      <t>offline</t>
    </r>
    <r>
      <rPr>
        <rFont val="Calibri"/>
        <color rgb="FF000000"/>
        <sz val="11.0"/>
      </rPr>
      <t xml:space="preserve"> di tempat layanan
c. Hasil survei kepuasan masyarakat tidak dipublikasi</t>
    </r>
  </si>
  <si>
    <t>a. Perbaikan dilakukan secara terus-menerus
b. Perbaikan dilakukan tidak secara terus menerus
c. Belum dilakukan perbaikan</t>
  </si>
  <si>
    <t>21.70</t>
  </si>
  <si>
    <t>18.31</t>
  </si>
  <si>
    <t>3.00</t>
  </si>
  <si>
    <t>100.00%</t>
  </si>
  <si>
    <t>5.00</t>
  </si>
  <si>
    <t>Penyesuaian organisasi dalam rangka mewujudkan organisasi yang efektif, efisien dan tepat ukuran sesuai dengan proses bisnis, dengan mempertimbangkan kinerja utama yang dihasilkan.</t>
  </si>
  <si>
    <t>a. Sudah ada usulan perubahan organisasi sesuai dengan proses bisnis, dengan mempertimbangkan kinerja utama yang dihasilkan
b. Sudah ada usulan perubahan organisasi namun belum mengacu pada proses bisnis/kinerja utama yang dihasilkan
c. Belum ada usulan</t>
  </si>
  <si>
    <t>3.75</t>
  </si>
  <si>
    <t>2.75</t>
  </si>
  <si>
    <t>0.73</t>
  </si>
  <si>
    <t>a. Peta proses bisnis telah disusun dan mempengaruhi penyederhanaan seluruh jabatan
b. Peta proses bisnis telah disusun dan mempengaruhi penyederhanaan sebagian besar (lebih dari 50%) jabatan
c. Peta proses bisnis telah disusun dan mempengaruhi penyederhanaan sebagian kecil (kurang dari 50%) jabatan
d. Peta proses bisnis telah disusun dan belum mempengaruhi penyederhanaan jabatan</t>
  </si>
  <si>
    <t>Peta Proses Bisnis OPD, Hasil Identifikasi Penyederhanaan Struktur Organisasi Perangkat Daerah</t>
  </si>
  <si>
    <t>1.25</t>
  </si>
  <si>
    <t>1.69</t>
  </si>
  <si>
    <r>
      <rPr>
        <rFont val="Calibri"/>
        <b/>
        <i/>
        <color rgb="FF000000"/>
        <sz val="11.0"/>
      </rPr>
      <t>Assessment</t>
    </r>
    <r>
      <rPr>
        <rFont val="Calibri"/>
        <b/>
        <i val="0"/>
        <color rgb="FF000000"/>
        <sz val="11.0"/>
      </rPr>
      <t xml:space="preserve"> Pegawai</t>
    </r>
  </si>
  <si>
    <r>
      <rPr>
        <rFont val="Calibri"/>
        <color rgb="FF000000"/>
        <sz val="11.0"/>
      </rPr>
      <t xml:space="preserve">Hasil </t>
    </r>
    <r>
      <rPr>
        <rFont val="Calibri"/>
        <i/>
        <color rgb="FF000000"/>
        <sz val="11.0"/>
      </rPr>
      <t>assessment</t>
    </r>
    <r>
      <rPr>
        <rFont val="Calibri"/>
        <color rgb="FF000000"/>
        <sz val="11.0"/>
      </rPr>
      <t xml:space="preserve"> telah dijadikan pertimbangan untuk mutasi dan pengembangan karir pegawai
</t>
    </r>
  </si>
  <si>
    <r>
      <rPr>
        <rFont val="Calibri"/>
        <color rgb="FF000000"/>
        <sz val="11.0"/>
      </rPr>
      <t xml:space="preserve">a. Seluruh hasil </t>
    </r>
    <r>
      <rPr>
        <rFont val="Calibri"/>
        <i/>
        <color rgb="FF000000"/>
        <sz val="11.0"/>
      </rPr>
      <t>assessment</t>
    </r>
    <r>
      <rPr>
        <rFont val="Calibri"/>
        <color rgb="FF000000"/>
        <sz val="11.0"/>
      </rPr>
      <t xml:space="preserve"> dijadikan dasar mutasi internal dan pengembangan kompetensi pegawai
b. Hasil </t>
    </r>
    <r>
      <rPr>
        <rFont val="Calibri"/>
        <i/>
        <color rgb="FF000000"/>
        <sz val="11.0"/>
      </rPr>
      <t>assessment</t>
    </r>
    <r>
      <rPr>
        <rFont val="Calibri"/>
        <color rgb="FF000000"/>
        <sz val="11.0"/>
      </rPr>
      <t xml:space="preserve"> belum seluruhnya dijadikan mutasi internal dan pengembangan kompetensi pegawai
c. Hasil </t>
    </r>
    <r>
      <rPr>
        <rFont val="Calibri"/>
        <i/>
        <color rgb="FF000000"/>
        <sz val="11.0"/>
      </rPr>
      <t>assessment</t>
    </r>
    <r>
      <rPr>
        <rFont val="Calibri"/>
        <color rgb="FF000000"/>
        <sz val="11.0"/>
      </rPr>
      <t xml:space="preserve"> belum dijadikan dasar mutasi internal dan pengembangan kompetensi pegawai</t>
    </r>
  </si>
  <si>
    <t>0.44</t>
  </si>
  <si>
    <t>87.88%</t>
  </si>
  <si>
    <t>99.00</t>
  </si>
  <si>
    <t>12.00</t>
  </si>
  <si>
    <t>111.00</t>
  </si>
  <si>
    <t>3.21</t>
  </si>
  <si>
    <t>0.79</t>
  </si>
  <si>
    <t>Renja OPD,  DPA OPD</t>
  </si>
  <si>
    <t>34.00</t>
  </si>
  <si>
    <t>Jumlah Program dan Kegiatan tertera dalam dokumen DPA Tahun 2020</t>
  </si>
  <si>
    <t>88.00</t>
  </si>
  <si>
    <t>19.00</t>
  </si>
  <si>
    <t>55.00</t>
  </si>
  <si>
    <t>90.91%</t>
  </si>
  <si>
    <t>LAKIP/ LKjIP OPD,</t>
  </si>
  <si>
    <t>11.00</t>
  </si>
  <si>
    <t>10.00</t>
  </si>
  <si>
    <t>67.71%</t>
  </si>
  <si>
    <t>0.68</t>
  </si>
  <si>
    <t>110,587,709,700</t>
  </si>
  <si>
    <t>74,878,122,750</t>
  </si>
  <si>
    <t>Screenshoot aplikasi akuntabilitas kinerja</t>
  </si>
  <si>
    <r>
      <rPr>
        <rFont val="Calibri"/>
        <b/>
        <color rgb="FF000000"/>
        <sz val="11.0"/>
      </rPr>
      <t xml:space="preserve">Pemberian </t>
    </r>
    <r>
      <rPr>
        <rFont val="Calibri"/>
        <b/>
        <i/>
        <color rgb="FF000000"/>
        <sz val="11.0"/>
      </rPr>
      <t>Reward and Punishment</t>
    </r>
  </si>
  <si>
    <r>
      <rPr>
        <rFont val="Calibri"/>
        <color rgb="FF000000"/>
        <sz val="11.0"/>
      </rPr>
      <t>Hasil Capaian/Monitoring Perjanjian Kinerja telah dijadikan dasar sebagai pemberian</t>
    </r>
    <r>
      <rPr>
        <rFont val="Calibri"/>
        <i/>
        <color rgb="FF000000"/>
        <sz val="11.0"/>
      </rPr>
      <t xml:space="preserve"> reward and punishment </t>
    </r>
    <r>
      <rPr>
        <rFont val="Calibri"/>
        <color rgb="FF000000"/>
        <sz val="11.0"/>
      </rPr>
      <t>oleh unit kerja</t>
    </r>
  </si>
  <si>
    <r>
      <rPr>
        <rFont val="Calibri"/>
        <color rgb="FF000000"/>
        <sz val="11.0"/>
      </rPr>
      <t xml:space="preserve">a. Seluruh capaian kinerja (Perjanjian Kinerja) merupakan unsur dalam pemberian </t>
    </r>
    <r>
      <rPr>
        <rFont val="Calibri"/>
        <i/>
        <color rgb="FF000000"/>
        <sz val="11.0"/>
      </rPr>
      <t>reward and punishment</t>
    </r>
    <r>
      <rPr>
        <rFont val="Calibri"/>
        <color rgb="FF000000"/>
        <sz val="11.0"/>
      </rPr>
      <t xml:space="preserve">;
b. Sebagian besar Capaian Kinerja (lebih dari 50% Perjanjian kinerja) merupakan unsur dalam pemberian </t>
    </r>
    <r>
      <rPr>
        <rFont val="Calibri"/>
        <i/>
        <color rgb="FF000000"/>
        <sz val="11.0"/>
      </rPr>
      <t>reward and punishment</t>
    </r>
    <r>
      <rPr>
        <rFont val="Calibri"/>
        <color rgb="FF000000"/>
        <sz val="11.0"/>
      </rPr>
      <t>;
c. Sebagian kecil Capaian Kinerja (kurang dari 50% Perjanjian kinerja) merupakan unsur dalam pemberian</t>
    </r>
    <r>
      <rPr>
        <rFont val="Calibri"/>
        <i/>
        <color rgb="FF000000"/>
        <sz val="11.0"/>
      </rPr>
      <t xml:space="preserve"> reward and punishment</t>
    </r>
    <r>
      <rPr>
        <rFont val="Calibri"/>
        <color rgb="FF000000"/>
        <sz val="11.0"/>
      </rPr>
      <t xml:space="preserve">;
d. Capaian Kinerja (Perjanjian kinerja) belum menjadi unsur dalam pemberian </t>
    </r>
    <r>
      <rPr>
        <rFont val="Calibri"/>
        <i/>
        <color rgb="FF000000"/>
        <sz val="11.0"/>
      </rPr>
      <t>reward and punishment</t>
    </r>
    <r>
      <rPr>
        <rFont val="Calibri"/>
        <color rgb="FF000000"/>
        <sz val="11.0"/>
      </rPr>
      <t>.</t>
    </r>
  </si>
  <si>
    <t>Perwal TKD, Ssk Pemberiann reward dan punishment OPD (jika ada)</t>
  </si>
  <si>
    <t>a. Peta strategis (Kerangka Logis) ada dan mengacu pada kinerja utama organisasi dan digunakan dalam penjabaran kinerja seluruh pegawai;
b. Peta strategis (Kerangka Logis) ada dan mengacu pada kinerja utama organisasi namun belum digunakan dalam penjabaran kinerja seluruh pegawai;
c. Peta strategis (Kerangka Logis) ada namun belum mengacu pada kinerja utama organisasi dan belum digunakan dalam penjabaran kinerja seluruh pegawai;
d. Peta strategis (Kerangka Logis) belum ada.</t>
  </si>
  <si>
    <t>Perjanjian Kinerja, cascading kinerja</t>
  </si>
  <si>
    <t>1.95</t>
  </si>
  <si>
    <t>1.57</t>
  </si>
  <si>
    <t>54.00</t>
  </si>
  <si>
    <t>7.00</t>
  </si>
  <si>
    <t>47.00</t>
  </si>
  <si>
    <t>5.56</t>
  </si>
  <si>
    <t>0.22</t>
  </si>
  <si>
    <t>36.05%</t>
  </si>
  <si>
    <t>86.00</t>
  </si>
  <si>
    <t>31.00</t>
  </si>
  <si>
    <t>65.00</t>
  </si>
  <si>
    <t>- Jumlah pengaduan masyarakat yang selesai ditindaklanjuti</t>
  </si>
  <si>
    <t>3.34</t>
  </si>
  <si>
    <t>Upaya dan/atau inovasi telah mendorong perbaikan pelayanan publik pada:
1. Kesesuaian Persyaratan
2. Kemudahan Sistem, Mekanisme, dan Prosedur
3. Kecepatan Waktu Penyelesaian
4. Kejelasan Biaya/Tarif, Gratis
5. Kualitas Produk Spesifikasi Jenis Pelayanan
6. Kompetensi Pelaksana/Web
7. Perilaku Pelaksana/Web
8. Kualitas Sarana dan prasarana
9. Penanganan Pengaduan, Saran dan Masukan</t>
  </si>
  <si>
    <t>a. Pengaduan pelayanan dan konsultasi telah direspon dengan cepat melalui berbagai kanal/media
b. Pengaduan pelayanan dan konsultasi telah direspon dengan cepat melalui kanal/media yang terbatas
c. Pengaduan pelayanan dan konsultasi direspon lambat melalui berbagai kanal/media
d. Pengaduan pelayanan dan konsultasi direspon lambat dan kanal/media terbatas</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</si>
</sst>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0.0"/>
    <numFmt numFmtId="165" formatCode="dd/MM/yyyy H:mm:ss"/>
    <numFmt numFmtId="166" formatCode="m/d/yyyy h:mm:ss"/>
    <numFmt numFmtId="167" formatCode="0.000"/>
    <numFmt numFmtId="168" formatCode="_(* #,##0_);_(* \(#,##0\);_(* &quot;-&quot;_);_(@_)"/>
    <numFmt numFmtId="169" formatCode="0.000%"/>
    <numFmt numFmtId="170" formatCode="[$Rp-421]#,##0.00"/>
    <numFmt numFmtId="171" formatCode="#,##0.00;(#,##0.00)"/>
  </numFmts>
  <fonts count="252">
    <font>
      <sz val="11.0"/>
      <color theme="1"/>
      <name val="Calibri"/>
      <scheme val="minor"/>
    </font>
    <font>
      <sz val="11.0"/>
      <color theme="1"/>
      <name val="Calibri"/>
    </font>
    <font>
      <b/>
      <sz val="11.0"/>
      <color theme="0"/>
      <name val="Calibri"/>
    </font>
    <font/>
    <font>
      <b/>
      <sz val="11.0"/>
      <color theme="1"/>
      <name val="Calibri"/>
    </font>
    <font>
      <b/>
      <sz val="12.0"/>
      <color theme="1"/>
      <name val="Calibri"/>
    </font>
    <font>
      <b/>
      <sz val="11.0"/>
      <color rgb="FFFFFFFF"/>
      <name val="Calibri"/>
    </font>
    <font>
      <b/>
      <sz val="12.0"/>
      <color theme="0"/>
      <name val="Calibri"/>
    </font>
    <font>
      <b/>
      <sz val="18.0"/>
      <color theme="1"/>
      <name val="Calibri"/>
      <scheme val="minor"/>
    </font>
    <font>
      <b/>
      <color theme="1"/>
      <name val="Calibri"/>
      <scheme val="minor"/>
    </font>
    <font>
      <b/>
      <color rgb="FFFFFFFF"/>
      <name val="Calibri"/>
      <scheme val="minor"/>
    </font>
    <font>
      <color theme="1"/>
      <name val="Calibri"/>
      <scheme val="minor"/>
    </font>
    <font>
      <b/>
      <sz val="17.0"/>
      <color theme="1"/>
      <name val="Calibri"/>
      <scheme val="minor"/>
    </font>
    <font>
      <color theme="0"/>
      <name val="Calibri"/>
      <scheme val="minor"/>
    </font>
    <font>
      <sz val="6.0"/>
      <color theme="0"/>
      <name val="Calibri"/>
    </font>
    <font>
      <b/>
      <sz val="10.0"/>
      <color theme="1"/>
      <name val="Calibri"/>
    </font>
    <font>
      <b/>
      <sz val="12.0"/>
      <color rgb="FFFFFFFF"/>
      <name val="Calibri"/>
    </font>
    <font>
      <b/>
      <sz val="11.0"/>
      <color rgb="FF000000"/>
      <name val="Calibri"/>
    </font>
    <font>
      <u/>
      <sz val="11.0"/>
      <color rgb="FF1155CC"/>
      <name val="Calibri"/>
    </font>
    <font>
      <sz val="11.0"/>
      <color rgb="FF000000"/>
      <name val="Calibri"/>
    </font>
    <font>
      <u/>
      <sz val="11.0"/>
      <color theme="1"/>
      <name val="Calibri"/>
    </font>
    <font>
      <u/>
      <sz val="11.0"/>
      <color rgb="FFFF0000"/>
      <name val="Calibri"/>
    </font>
    <font>
      <sz val="11.0"/>
      <color rgb="FFFF0000"/>
      <name val="Calibri"/>
    </font>
    <font>
      <u/>
      <sz val="11.0"/>
      <color rgb="FFFF0000"/>
      <name val="Calibri"/>
    </font>
    <font>
      <u/>
      <sz val="11.0"/>
      <color theme="1"/>
      <name val="Calibri"/>
    </font>
    <font>
      <sz val="12.0"/>
      <color theme="1"/>
      <name val="Calibri"/>
    </font>
    <font>
      <sz val="12.0"/>
      <color rgb="FFFF0000"/>
      <name val="Calibri"/>
    </font>
    <font>
      <u/>
      <sz val="11.0"/>
      <color rgb="FF000000"/>
      <name val="Docs-Calibri"/>
    </font>
    <font>
      <sz val="11.0"/>
      <color rgb="FFFF00FF"/>
      <name val="Calibri"/>
    </font>
    <font>
      <u/>
      <sz val="11.0"/>
      <color rgb="FF000000"/>
      <name val="Calibri"/>
    </font>
    <font>
      <u/>
      <sz val="11.0"/>
      <color rgb="FF000000"/>
      <name val="Calibri"/>
    </font>
    <font>
      <u/>
      <sz val="11.0"/>
      <color rgb="FF1155CC"/>
      <name val="Calibri"/>
    </font>
    <font>
      <u/>
      <sz val="11.0"/>
      <color theme="1"/>
      <name val="Calibri"/>
    </font>
    <font>
      <u/>
      <sz val="11.0"/>
      <color rgb="FFFF0000"/>
      <name val="Calibri"/>
    </font>
    <font>
      <u/>
      <sz val="11.0"/>
      <color rgb="FF000000"/>
      <name val="Calibri"/>
    </font>
    <font>
      <sz val="11.0"/>
      <color rgb="FF1155CC"/>
      <name val="Calibri"/>
    </font>
    <font>
      <u/>
      <sz val="11.0"/>
      <color theme="1"/>
      <name val="Calibri"/>
    </font>
    <font>
      <u/>
      <sz val="11.0"/>
      <color rgb="FF000000"/>
      <name val="Calibri"/>
    </font>
    <font>
      <b/>
      <i/>
      <sz val="11.0"/>
      <color theme="1"/>
      <name val="Calibri"/>
    </font>
    <font>
      <u/>
      <sz val="11.0"/>
      <color rgb="FF000000"/>
      <name val="Calibri"/>
    </font>
    <font>
      <u/>
      <sz val="11.0"/>
      <color rgb="FF000000"/>
      <name val="Calibri"/>
    </font>
    <font>
      <b/>
      <sz val="12.0"/>
      <color rgb="FF000000"/>
      <name val="Calibri"/>
    </font>
    <font>
      <u/>
      <sz val="11.0"/>
      <color rgb="FF000000"/>
      <name val="Calibri"/>
    </font>
    <font>
      <u/>
      <sz val="11.0"/>
      <color rgb="FF0000FF"/>
      <name val="Calibri"/>
    </font>
    <font>
      <u/>
      <sz val="11.0"/>
      <color theme="1"/>
      <name val="Calibri"/>
    </font>
    <font>
      <u/>
      <sz val="11.0"/>
      <color theme="1"/>
    </font>
    <font>
      <sz val="11.0"/>
      <color theme="8"/>
      <name val="Calibri"/>
    </font>
    <font>
      <sz val="11.0"/>
      <color rgb="FFFFC000"/>
      <name val="Calibri"/>
    </font>
    <font>
      <sz val="11.0"/>
      <color rgb="FF92D050"/>
      <name val="Calibri"/>
    </font>
    <font>
      <b/>
      <sz val="18.0"/>
      <color theme="1"/>
      <name val="Calibri"/>
    </font>
    <font>
      <b/>
      <sz val="14.0"/>
      <color theme="1"/>
      <name val="Calibri"/>
    </font>
    <font>
      <sz val="11.0"/>
      <color theme="0"/>
      <name val="Calibri"/>
    </font>
    <font>
      <sz val="14.0"/>
      <color theme="0"/>
      <name val="Calibri"/>
    </font>
    <font>
      <sz val="24.0"/>
      <color theme="0"/>
      <name val="Calibri"/>
    </font>
    <font>
      <b/>
      <sz val="10.0"/>
      <color theme="0"/>
      <name val="Calibri"/>
    </font>
    <font>
      <sz val="14.0"/>
      <color theme="1"/>
      <name val="Calibri"/>
    </font>
    <font>
      <u/>
      <sz val="11.0"/>
      <color theme="1"/>
      <name val="Calibri"/>
    </font>
    <font>
      <u/>
      <sz val="11.0"/>
      <color theme="1"/>
      <name val="Calibri"/>
    </font>
    <font>
      <u/>
      <sz val="11.0"/>
      <color theme="1"/>
      <name val="Calibri"/>
    </font>
    <font>
      <u/>
      <sz val="11.0"/>
      <color theme="1"/>
      <name val="Calibri"/>
    </font>
    <font>
      <u/>
      <sz val="11.0"/>
      <color theme="1"/>
      <name val="Calibri"/>
    </font>
    <font>
      <u/>
      <sz val="11.0"/>
      <color rgb="FF1155CC"/>
      <name val="Calibri"/>
    </font>
    <font>
      <u/>
      <sz val="11.0"/>
      <color theme="1"/>
      <name val="Calibri"/>
    </font>
    <font>
      <u/>
      <sz val="11.0"/>
      <color rgb="FF000000"/>
      <name val="Calibri"/>
    </font>
    <font>
      <u/>
      <sz val="11.0"/>
      <color rgb="FF1155CC"/>
      <name val="Calibri"/>
    </font>
    <font>
      <u/>
      <sz val="11.0"/>
      <color rgb="FF000000"/>
      <name val="Calibri"/>
    </font>
    <font>
      <b/>
      <sz val="24.0"/>
      <color theme="1"/>
      <name val="Calibri"/>
    </font>
    <font>
      <sz val="11.0"/>
      <color rgb="FF000000"/>
      <name val="Arial"/>
    </font>
    <font>
      <u/>
      <sz val="11.0"/>
      <color theme="1"/>
      <name val="Calibri"/>
    </font>
    <font>
      <u/>
      <sz val="11.0"/>
      <color rgb="FF000000"/>
      <name val="Calibri"/>
    </font>
    <font>
      <sz val="11.0"/>
      <color rgb="FF000000"/>
      <name val="Roboto"/>
    </font>
    <font>
      <u/>
      <sz val="11.0"/>
      <color rgb="FF000000"/>
      <name val="Calibri"/>
    </font>
    <font>
      <u/>
      <sz val="11.0"/>
      <color rgb="FF000000"/>
      <name val="Calibri"/>
    </font>
    <font>
      <u/>
      <sz val="11.0"/>
      <color rgb="FF000000"/>
      <name val="Calibri"/>
    </font>
    <font>
      <u/>
      <sz val="11.0"/>
      <color theme="1"/>
      <name val="Calibri"/>
    </font>
    <font>
      <u/>
      <sz val="11.0"/>
      <color theme="1"/>
      <name val="Calibri"/>
    </font>
    <font>
      <u/>
      <sz val="11.0"/>
      <color rgb="FF000000"/>
      <name val="Calibri"/>
    </font>
    <font>
      <u/>
      <sz val="11.0"/>
      <color theme="1"/>
      <name val="Calibri"/>
    </font>
    <font>
      <u/>
      <sz val="11.0"/>
      <color rgb="FF1155CC"/>
      <name val="Calibri"/>
    </font>
    <font>
      <u/>
      <sz val="11.0"/>
      <color theme="1"/>
      <name val="Calibri"/>
    </font>
    <font>
      <sz val="11.0"/>
      <color rgb="FF000000"/>
      <name val="Docs-Calibri"/>
    </font>
    <font>
      <u/>
      <sz val="11.0"/>
      <color theme="4"/>
      <name val="Calibri"/>
    </font>
    <font>
      <u/>
      <sz val="11.0"/>
      <color theme="4"/>
      <name val="Calibri"/>
    </font>
    <font>
      <sz val="11.0"/>
      <color theme="4"/>
      <name val="Calibri"/>
    </font>
    <font>
      <u/>
      <sz val="11.0"/>
      <color theme="4"/>
      <name val="Calibri"/>
    </font>
    <font>
      <u/>
      <sz val="11.0"/>
      <color rgb="FF1155CC"/>
      <name val="Calibri"/>
    </font>
    <font>
      <u/>
      <sz val="11.0"/>
      <color theme="1"/>
      <name val="Calibri"/>
    </font>
    <font>
      <color rgb="FF000000"/>
      <name val="Roboto"/>
    </font>
    <font>
      <b/>
      <sz val="9.0"/>
      <color rgb="FF000000"/>
      <name val="&quot;Arial Narrow&quot;"/>
    </font>
    <font>
      <u/>
      <sz val="11.0"/>
      <color rgb="FF1155CC"/>
      <name val="Calibri"/>
    </font>
    <font>
      <sz val="11.0"/>
      <color rgb="FF000000"/>
      <name val="Calibri"/>
      <scheme val="minor"/>
    </font>
    <font>
      <u/>
      <sz val="11.0"/>
      <color rgb="FF1155CC"/>
      <name val="Calibri"/>
    </font>
    <font>
      <u/>
      <sz val="11.0"/>
      <color rgb="FF000000"/>
    </font>
    <font>
      <u/>
      <sz val="11.0"/>
      <color theme="1"/>
    </font>
    <font>
      <u/>
      <sz val="11.0"/>
      <color rgb="FF0000FF"/>
      <name val="Calibri"/>
    </font>
    <font>
      <i/>
      <u/>
      <sz val="11.0"/>
      <color theme="1"/>
      <name val="Calibri"/>
    </font>
    <font>
      <i/>
      <sz val="11.0"/>
      <color theme="1"/>
      <name val="Calibri"/>
    </font>
    <font>
      <u/>
      <color rgb="FF0000FF"/>
    </font>
    <font>
      <u/>
      <color rgb="FF0000FF"/>
    </font>
    <font>
      <i/>
      <u/>
      <sz val="11.0"/>
      <color theme="1"/>
      <name val="Calibri"/>
    </font>
    <font>
      <u/>
      <color rgb="FF0563C1"/>
    </font>
    <font>
      <u/>
      <color rgb="FF0563C1"/>
    </font>
    <font>
      <u/>
      <color rgb="FF0000FF"/>
    </font>
    <font>
      <u/>
      <sz val="11.0"/>
      <color rgb="FFFF0000"/>
      <name val="Calibri"/>
    </font>
    <font>
      <u/>
      <sz val="11.0"/>
      <color rgb="FF000000"/>
      <name val="Calibri"/>
    </font>
    <font>
      <color rgb="FF434343"/>
      <name val="Roboto"/>
    </font>
    <font>
      <u/>
      <sz val="11.0"/>
      <color theme="1"/>
      <name val="Calibri"/>
    </font>
    <font>
      <u/>
      <sz val="11.0"/>
      <color theme="1"/>
      <name val="Calibri"/>
    </font>
    <font>
      <u/>
      <sz val="11.0"/>
      <color theme="1"/>
      <name val="Calibri"/>
    </font>
    <font>
      <color rgb="FFCFE2F3"/>
      <name val="Calibri"/>
      <scheme val="minor"/>
    </font>
    <font>
      <u/>
      <sz val="11.0"/>
      <color theme="1"/>
      <name val="Calibri"/>
    </font>
    <font>
      <u/>
      <sz val="11.0"/>
      <color rgb="FF1155CC"/>
      <name val="Calibri"/>
    </font>
    <font>
      <u/>
      <sz val="11.0"/>
      <color rgb="FF1155CC"/>
      <name val="Calibri"/>
    </font>
    <font>
      <b/>
      <sz val="11.0"/>
      <color rgb="FFFF0000"/>
      <name val="Calibri"/>
    </font>
    <font>
      <b/>
      <sz val="12.0"/>
      <color rgb="FFFF0000"/>
      <name val="Calibri"/>
    </font>
    <font>
      <u/>
      <sz val="11.0"/>
      <color rgb="FF000000"/>
      <name val="Calibri"/>
    </font>
    <font>
      <u/>
      <sz val="11.0"/>
      <color rgb="FF1155CC"/>
      <name val="Calibri"/>
    </font>
    <font>
      <u/>
      <color rgb="FF000000"/>
      <name val="Roboto"/>
    </font>
    <font>
      <u/>
      <color rgb="FF000000"/>
      <name val="Roboto"/>
    </font>
    <font>
      <b/>
      <sz val="22.0"/>
      <color theme="1"/>
      <name val="Calibri"/>
    </font>
    <font>
      <u/>
      <sz val="11.0"/>
      <color rgb="FF000000"/>
      <name val="Calibri"/>
    </font>
    <font>
      <u/>
      <color rgb="FF0000FF"/>
    </font>
    <font>
      <u/>
      <color rgb="FF0000FF"/>
    </font>
    <font>
      <u/>
      <sz val="11.0"/>
      <color rgb="FF000000"/>
      <name val="Calibri"/>
    </font>
    <font>
      <u/>
      <sz val="11.0"/>
      <color theme="1"/>
      <name val="Calibri"/>
    </font>
    <font>
      <u/>
      <sz val="11.0"/>
      <color rgb="FF000000"/>
      <name val="Calibri"/>
    </font>
    <font>
      <u/>
      <sz val="11.0"/>
      <color rgb="FF000000"/>
      <name val="Calibri"/>
    </font>
    <font>
      <u/>
      <sz val="11.0"/>
      <color theme="1"/>
      <name val="Calibri"/>
    </font>
    <font>
      <u/>
      <sz val="11.0"/>
      <color rgb="FF000000"/>
      <name val="Calibri"/>
    </font>
    <font>
      <u/>
      <sz val="11.0"/>
      <color rgb="FF000000"/>
      <name val="Calibri"/>
    </font>
    <font>
      <u/>
      <sz val="11.0"/>
      <color rgb="FF000000"/>
      <name val="Calibri"/>
    </font>
    <font>
      <u/>
      <sz val="11.0"/>
      <color rgb="FF000000"/>
      <name val="Calibri"/>
    </font>
    <font>
      <u/>
      <color rgb="FF0563C1"/>
    </font>
    <font>
      <u/>
      <color rgb="FF0563C1"/>
    </font>
    <font>
      <u/>
      <color rgb="FF0563C1"/>
    </font>
    <font>
      <u/>
      <color rgb="FF0563C1"/>
    </font>
    <font>
      <u/>
      <sz val="11.0"/>
      <color rgb="FF000000"/>
      <name val="Calibri"/>
    </font>
    <font>
      <u/>
      <sz val="11.0"/>
      <color theme="1"/>
      <name val="Calibri"/>
    </font>
    <font>
      <u/>
      <sz val="11.0"/>
      <color rgb="FF000000"/>
      <name val="Calibri"/>
    </font>
    <font>
      <u/>
      <sz val="11.0"/>
      <color theme="1"/>
      <name val="Calibri"/>
    </font>
    <font>
      <u/>
      <sz val="11.0"/>
      <color theme="1"/>
      <name val="Calibri"/>
    </font>
    <font>
      <u/>
      <sz val="11.0"/>
      <color rgb="FF000000"/>
      <name val="Calibri"/>
    </font>
    <font>
      <u/>
      <sz val="11.0"/>
      <color rgb="FF000000"/>
      <name val="Calibri"/>
    </font>
    <font>
      <u/>
      <sz val="11.0"/>
      <color rgb="FF000000"/>
      <name val="Calibri"/>
    </font>
    <font>
      <u/>
      <sz val="11.0"/>
      <color rgb="FFFF0000"/>
      <name val="Calibri"/>
    </font>
    <font>
      <u/>
      <sz val="11.0"/>
      <color rgb="FF000000"/>
      <name val="Calibri"/>
    </font>
    <font>
      <b/>
      <sz val="11.0"/>
      <color rgb="FFFF00FF"/>
      <name val="Calibri"/>
    </font>
    <font>
      <u/>
      <sz val="11.0"/>
      <color rgb="FF1155CC"/>
      <name val="Calibri"/>
    </font>
    <font>
      <sz val="11.0"/>
      <color rgb="FF000000"/>
      <name val="&quot;docs-Calibri&quot;"/>
    </font>
    <font>
      <u/>
      <sz val="11.0"/>
      <color rgb="FF000000"/>
      <name val="Calibri"/>
    </font>
    <font>
      <u/>
      <sz val="11.0"/>
      <color rgb="FF000000"/>
      <name val="Calibri"/>
    </font>
    <font>
      <sz val="10.0"/>
      <color theme="1"/>
      <name val="Calibri"/>
    </font>
    <font>
      <u/>
      <sz val="11.0"/>
      <color rgb="FF000000"/>
      <name val="Calibri"/>
    </font>
    <font>
      <u/>
      <sz val="11.0"/>
      <color rgb="FF000000"/>
      <name val="Calibri"/>
    </font>
    <font>
      <u/>
      <sz val="11.0"/>
      <color rgb="FF000000"/>
      <name val="Calibri"/>
    </font>
    <font>
      <u/>
      <sz val="11.0"/>
      <color theme="1"/>
      <name val="Calibri"/>
    </font>
    <font>
      <u/>
      <sz val="11.0"/>
      <color theme="1"/>
      <name val="Calibri"/>
    </font>
    <font>
      <sz val="12.0"/>
      <color rgb="FF000000"/>
      <name val="Calibri"/>
    </font>
    <font>
      <u/>
      <sz val="11.0"/>
      <color theme="1"/>
      <name val="Calibri"/>
    </font>
    <font>
      <sz val="11.0"/>
      <color rgb="FF000000"/>
      <name val="Inconsolata"/>
    </font>
    <font>
      <b/>
      <color rgb="FF000000"/>
      <name val="&quot;Cambria&quot;"/>
    </font>
    <font>
      <u/>
      <sz val="11.0"/>
      <color rgb="FF1155CC"/>
      <name val="Calibri"/>
    </font>
    <font>
      <u/>
      <sz val="11.0"/>
      <color rgb="FF1155CC"/>
      <name val="Calibri"/>
    </font>
    <font>
      <u/>
      <sz val="11.0"/>
      <color rgb="FF000000"/>
      <name val="Calibri"/>
    </font>
    <font>
      <sz val="11.0"/>
      <color rgb="FF000000"/>
      <name val="&quot;Calibri"/>
    </font>
    <font>
      <sz val="10.0"/>
      <color rgb="FF000000"/>
      <name val="Calibri"/>
    </font>
    <font>
      <sz val="12.0"/>
      <color rgb="FF000000"/>
      <name val="Arial"/>
    </font>
    <font>
      <u/>
      <sz val="11.0"/>
      <color rgb="FF000000"/>
      <name val="Calibri"/>
    </font>
    <font>
      <u/>
      <sz val="11.0"/>
      <color rgb="FF000000"/>
      <name val="Calibri"/>
    </font>
    <font>
      <u/>
      <sz val="11.0"/>
      <color rgb="FF000000"/>
      <name val="Calibri"/>
    </font>
    <font>
      <u/>
      <color rgb="FF000000"/>
      <name val="Roboto"/>
    </font>
    <font>
      <u/>
      <color theme="1"/>
      <name val="Roboto"/>
    </font>
    <font>
      <u/>
      <sz val="12.0"/>
      <color theme="1"/>
      <name val="Calibri"/>
    </font>
    <font>
      <u/>
      <sz val="12.0"/>
      <color rgb="FF000000"/>
      <name val="Calibri"/>
    </font>
    <font>
      <u/>
      <sz val="12.0"/>
      <color rgb="FF000000"/>
      <name val="Calibri"/>
    </font>
    <font>
      <u/>
      <sz val="12.0"/>
      <color theme="1"/>
      <name val="Calibri"/>
    </font>
    <font>
      <u/>
      <sz val="12.0"/>
      <color theme="1"/>
      <name val="Calibri"/>
    </font>
    <font>
      <u/>
      <color rgb="FF000000"/>
      <name val="Roboto"/>
    </font>
    <font>
      <u/>
      <sz val="11.0"/>
      <color rgb="FF000000"/>
      <name val="Calibri"/>
    </font>
    <font>
      <u/>
      <sz val="12.0"/>
      <color theme="1"/>
      <name val="Calibri"/>
    </font>
    <font>
      <color rgb="FF000000"/>
      <name val="Calibri"/>
    </font>
    <font>
      <u/>
      <sz val="11.0"/>
      <color theme="1"/>
      <name val="Calibri"/>
    </font>
    <font>
      <u/>
      <sz val="11.0"/>
      <color theme="1"/>
      <name val="Calibri"/>
    </font>
    <font>
      <u/>
      <sz val="11.0"/>
      <color rgb="FF1155CC"/>
      <name val="Calibri"/>
    </font>
    <font>
      <u/>
      <sz val="11.0"/>
      <color rgb="FF1155CC"/>
      <name val="Calibri"/>
    </font>
    <font>
      <u/>
      <sz val="11.0"/>
      <color rgb="FF1155CC"/>
      <name val="Calibri"/>
    </font>
    <font>
      <u/>
      <sz val="11.0"/>
      <color rgb="FF1155CC"/>
      <name val="Calibri"/>
    </font>
    <font>
      <u/>
      <sz val="11.0"/>
      <color rgb="FF4A86E8"/>
      <name val="Calibri"/>
    </font>
    <font>
      <u/>
      <sz val="11.0"/>
      <color rgb="FF4A86E8"/>
      <name val="Calibri"/>
    </font>
    <font>
      <u/>
      <sz val="11.0"/>
      <color rgb="FF4A86E8"/>
      <name val="Calibri"/>
    </font>
    <font>
      <sz val="11.0"/>
      <color rgb="FF4A86E8"/>
      <name val="Calibri"/>
    </font>
    <font>
      <i/>
      <sz val="11.0"/>
      <color rgb="FF000000"/>
      <name val="Calibri"/>
    </font>
    <font>
      <u/>
      <sz val="11.0"/>
      <color rgb="FF6D9EEB"/>
      <name val="Calibri"/>
    </font>
    <font>
      <u/>
      <sz val="11.0"/>
      <color rgb="FF000000"/>
      <name val="Calibri"/>
    </font>
    <font>
      <u/>
      <sz val="11.0"/>
      <color rgb="FF1155CC"/>
      <name val="Calibri"/>
    </font>
    <font>
      <u/>
      <sz val="11.0"/>
      <color theme="1"/>
      <name val="Calibri"/>
    </font>
    <font>
      <u/>
      <color rgb="FF0000FF"/>
    </font>
    <font>
      <u/>
      <sz val="11.0"/>
      <color rgb="FF0000FF"/>
      <name val="Calibri"/>
    </font>
    <font>
      <u/>
      <sz val="11.0"/>
      <color rgb="FF1155CC"/>
      <name val="Calibri"/>
    </font>
    <font>
      <u/>
      <sz val="11.0"/>
      <color rgb="FF0000FF"/>
      <name val="Calibri"/>
    </font>
    <font>
      <u/>
      <sz val="11.0"/>
      <color rgb="FF0563C1"/>
      <name val="Calibri"/>
    </font>
    <font>
      <sz val="9.0"/>
      <color rgb="FF000000"/>
      <name val="Calibri"/>
    </font>
    <font>
      <u/>
      <sz val="11.0"/>
      <color rgb="FF0000FF"/>
      <name val="Calibri"/>
    </font>
    <font>
      <u/>
      <sz val="11.0"/>
      <color rgb="FF0000FF"/>
      <name val="Calibri"/>
    </font>
    <font>
      <b/>
      <sz val="18.0"/>
      <color theme="1"/>
      <name val="Arial"/>
    </font>
    <font>
      <sz val="9.0"/>
      <color rgb="FF000000"/>
      <name val="Docs-Calibri"/>
    </font>
    <font>
      <u/>
      <sz val="11.0"/>
      <color rgb="FF3C78D8"/>
      <name val="Calibri"/>
    </font>
    <font>
      <u/>
      <sz val="11.0"/>
      <color rgb="FF1155CC"/>
      <name val="Calibri"/>
    </font>
    <font>
      <u/>
      <color rgb="FF1155CC"/>
    </font>
    <font>
      <u/>
      <sz val="11.0"/>
      <color rgb="FF1155CC"/>
      <name val="Calibri"/>
    </font>
    <font>
      <u/>
      <sz val="11.0"/>
      <color rgb="FF1155CC"/>
      <name val="Calibri"/>
    </font>
    <font>
      <u/>
      <sz val="11.0"/>
      <color theme="4"/>
      <name val="Calibri"/>
    </font>
    <font>
      <color rgb="FF000000"/>
      <name val="Calibri"/>
      <scheme val="minor"/>
    </font>
    <font>
      <u/>
      <sz val="11.0"/>
      <color rgb="FF1155CC"/>
      <name val="Calibri"/>
    </font>
    <font>
      <u/>
      <sz val="11.0"/>
      <color rgb="FF0000FF"/>
      <name val="Calibri"/>
    </font>
    <font>
      <u/>
      <sz val="11.0"/>
      <color theme="4"/>
      <name val="Calibri"/>
    </font>
    <font>
      <u/>
      <sz val="11.0"/>
      <color rgb="FF4472C4"/>
      <name val="Calibri"/>
    </font>
    <font>
      <u/>
      <sz val="11.0"/>
      <color rgb="FF3C78D8"/>
      <name val="Calibri"/>
    </font>
    <font>
      <u/>
      <sz val="11.0"/>
      <color theme="4"/>
      <name val="Calibri"/>
    </font>
    <font>
      <sz val="10.0"/>
      <color rgb="FF000000"/>
      <name val="Roboto"/>
    </font>
    <font>
      <sz val="5.0"/>
      <color rgb="FF000000"/>
      <name val="Calibri"/>
    </font>
    <font>
      <sz val="12.0"/>
      <color rgb="FF000000"/>
      <name val="&quot;Bookman Old Style&quot;"/>
    </font>
    <font>
      <u/>
      <color rgb="FF000000"/>
      <name val="Roboto"/>
    </font>
    <font>
      <u/>
      <sz val="11.0"/>
      <color rgb="FF000000"/>
      <name val="Calibri"/>
    </font>
    <font>
      <u/>
      <sz val="11.0"/>
      <color rgb="FF000000"/>
      <name val="Calibri"/>
    </font>
    <font>
      <u/>
      <sz val="11.0"/>
      <color rgb="FF000000"/>
      <name val="Calibri"/>
    </font>
    <font>
      <u/>
      <sz val="11.0"/>
      <color theme="1"/>
      <name val="Calibri"/>
    </font>
    <font>
      <color theme="1"/>
      <name val="Roboto"/>
    </font>
    <font>
      <sz val="8.0"/>
      <color theme="1"/>
      <name val="Calibri"/>
    </font>
    <font>
      <u/>
      <sz val="11.0"/>
      <color theme="1"/>
      <name val="Calibri"/>
    </font>
    <font>
      <b/>
      <u/>
      <sz val="11.0"/>
      <color theme="1"/>
      <name val="Calibri"/>
    </font>
    <font>
      <b/>
      <u/>
      <sz val="11.0"/>
      <color rgb="FF0000FF"/>
      <name val="Calibri"/>
    </font>
    <font>
      <b/>
      <u/>
      <sz val="11.0"/>
      <color theme="1"/>
      <name val="Calibri"/>
    </font>
    <font>
      <u/>
      <sz val="11.0"/>
      <color rgb="FF000000"/>
      <name val="Calibri"/>
    </font>
    <font>
      <u/>
      <sz val="11.0"/>
      <color rgb="FF000000"/>
      <name val="Calibri"/>
    </font>
    <font>
      <b/>
      <u/>
      <sz val="11.0"/>
      <color rgb="FF000000"/>
      <name val="Calibri"/>
    </font>
    <font>
      <u/>
      <sz val="11.0"/>
      <color rgb="FF000000"/>
      <name val="Calibri"/>
    </font>
    <font>
      <u/>
      <sz val="11.0"/>
      <color theme="1"/>
      <name val="Calibri"/>
    </font>
    <font>
      <u/>
      <sz val="11.0"/>
      <color rgb="FF000000"/>
      <name val="Calibri"/>
    </font>
    <font>
      <b/>
      <sz val="12.0"/>
      <color rgb="FFFFFFFF"/>
      <name val="Docs-Calibri"/>
    </font>
    <font>
      <u/>
      <sz val="11.0"/>
      <color theme="1"/>
      <name val="Calibri"/>
    </font>
    <font>
      <u/>
      <sz val="11.0"/>
      <color rgb="FF000000"/>
      <name val="Calibri"/>
    </font>
    <font>
      <u/>
      <sz val="11.0"/>
      <color theme="1"/>
      <name val="Calibri"/>
    </font>
    <font>
      <u/>
      <sz val="11.0"/>
      <color theme="1"/>
      <name val="Calibri"/>
    </font>
    <font>
      <u/>
      <color theme="1"/>
      <name val="Roboto"/>
    </font>
    <font>
      <u/>
      <sz val="11.0"/>
      <color rgb="FF000000"/>
      <name val="Calibri"/>
    </font>
    <font>
      <u/>
      <sz val="11.0"/>
      <color theme="1"/>
      <name val="Calibri"/>
    </font>
    <font>
      <u/>
      <sz val="11.0"/>
      <color theme="1"/>
      <name val="Calibri"/>
    </font>
    <font>
      <u/>
      <sz val="11.0"/>
      <color rgb="FF000000"/>
      <name val="Calibri"/>
    </font>
    <font>
      <u/>
      <sz val="11.0"/>
      <color rgb="FF000000"/>
      <name val="Calibri"/>
    </font>
    <font>
      <u/>
      <color rgb="FF1155CC"/>
    </font>
    <font>
      <b/>
      <i/>
      <sz val="11.0"/>
      <color rgb="FF000000"/>
      <name val="Calibri"/>
    </font>
  </fonts>
  <fills count="31">
    <fill>
      <patternFill patternType="none"/>
    </fill>
    <fill>
      <patternFill patternType="lightGray"/>
    </fill>
    <fill>
      <patternFill patternType="solid">
        <fgColor rgb="FF44546A"/>
        <bgColor rgb="FF44546A"/>
      </patternFill>
    </fill>
    <fill>
      <patternFill patternType="solid">
        <fgColor rgb="FF8496B0"/>
        <bgColor rgb="FF8496B0"/>
      </patternFill>
    </fill>
    <fill>
      <patternFill patternType="solid">
        <fgColor rgb="FFADB9CA"/>
        <bgColor rgb="FFADB9CA"/>
      </patternFill>
    </fill>
    <fill>
      <patternFill patternType="solid">
        <fgColor rgb="FFD6DCE4"/>
        <bgColor rgb="FFD6DCE4"/>
      </patternFill>
    </fill>
    <fill>
      <patternFill patternType="solid">
        <fgColor rgb="FFFFF1CC"/>
        <bgColor rgb="FFFFF1CC"/>
      </patternFill>
    </fill>
    <fill>
      <patternFill patternType="solid">
        <fgColor rgb="FFFEF2CB"/>
        <bgColor rgb="FFFEF2CB"/>
      </patternFill>
    </fill>
    <fill>
      <patternFill patternType="solid">
        <fgColor rgb="FFD7DBE4"/>
        <bgColor rgb="FFD7DBE4"/>
      </patternFill>
    </fill>
    <fill>
      <patternFill patternType="solid">
        <fgColor rgb="FFFFF2CB"/>
        <bgColor rgb="FFFFF2CB"/>
      </patternFill>
    </fill>
    <fill>
      <patternFill patternType="solid">
        <fgColor theme="1"/>
        <bgColor theme="1"/>
      </patternFill>
    </fill>
    <fill>
      <patternFill patternType="solid">
        <fgColor rgb="FF00B0F0"/>
        <bgColor rgb="FF00B0F0"/>
      </patternFill>
    </fill>
    <fill>
      <patternFill patternType="solid">
        <fgColor rgb="FFABB9CA"/>
        <bgColor rgb="FFABB9CA"/>
      </patternFill>
    </fill>
    <fill>
      <patternFill patternType="solid">
        <fgColor rgb="FFDEEAF6"/>
        <bgColor rgb="FFDEEAF6"/>
      </patternFill>
    </fill>
    <fill>
      <patternFill patternType="solid">
        <fgColor rgb="FFD8DCE3"/>
        <bgColor rgb="FFD8DCE3"/>
      </patternFill>
    </fill>
    <fill>
      <patternFill patternType="solid">
        <fgColor rgb="FFFFFF00"/>
        <bgColor rgb="FFFFFF00"/>
      </patternFill>
    </fill>
    <fill>
      <patternFill patternType="solid">
        <fgColor theme="0"/>
        <bgColor theme="0"/>
      </patternFill>
    </fill>
    <fill>
      <patternFill patternType="solid">
        <fgColor rgb="FFDAEEF3"/>
        <bgColor rgb="FFDAEEF3"/>
      </patternFill>
    </fill>
    <fill>
      <patternFill patternType="solid">
        <fgColor rgb="FFFFC000"/>
        <bgColor rgb="FFFFC000"/>
      </patternFill>
    </fill>
    <fill>
      <patternFill patternType="solid">
        <fgColor rgb="FF92D050"/>
        <bgColor rgb="FF92D050"/>
      </patternFill>
    </fill>
    <fill>
      <patternFill patternType="solid">
        <fgColor rgb="FFDDEBF7"/>
        <bgColor rgb="FFDDEBF7"/>
      </patternFill>
    </fill>
    <fill>
      <patternFill patternType="solid">
        <fgColor rgb="FFD9EDF7"/>
        <bgColor rgb="FFD9EDF7"/>
      </patternFill>
    </fill>
    <fill>
      <patternFill patternType="solid">
        <fgColor rgb="FF2F5496"/>
        <bgColor rgb="FF2F5496"/>
      </patternFill>
    </fill>
    <fill>
      <patternFill patternType="solid">
        <fgColor rgb="FF76A5AF"/>
        <bgColor rgb="FF76A5AF"/>
      </patternFill>
    </fill>
    <fill>
      <patternFill patternType="solid">
        <fgColor rgb="FF134F5C"/>
        <bgColor rgb="FF134F5C"/>
      </patternFill>
    </fill>
    <fill>
      <patternFill patternType="solid">
        <fgColor rgb="FFFFFFFF"/>
        <bgColor rgb="FFFFFFFF"/>
      </patternFill>
    </fill>
    <fill>
      <patternFill patternType="solid">
        <fgColor rgb="FFCFE2F3"/>
        <bgColor rgb="FFCFE2F3"/>
      </patternFill>
    </fill>
    <fill>
      <patternFill patternType="solid">
        <fgColor rgb="FF0000FF"/>
        <bgColor rgb="FF0000FF"/>
      </patternFill>
    </fill>
    <fill>
      <patternFill patternType="solid">
        <fgColor rgb="FFFCE5CD"/>
        <bgColor rgb="FFFCE5CD"/>
      </patternFill>
    </fill>
    <fill>
      <patternFill patternType="solid">
        <fgColor rgb="FFD9E1F2"/>
        <bgColor rgb="FFD9E1F2"/>
      </patternFill>
    </fill>
    <fill>
      <patternFill patternType="solid">
        <fgColor rgb="FF9900FF"/>
        <bgColor rgb="FF9900FF"/>
      </patternFill>
    </fill>
  </fills>
  <borders count="61">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ttom/>
    </border>
    <border>
      <top style="thin">
        <color rgb="FF000000"/>
      </top>
      <bottom/>
    </border>
    <border>
      <right style="thin">
        <color rgb="FF000000"/>
      </right>
      <top style="thin">
        <color rgb="FF000000"/>
      </top>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right/>
      <top style="thin">
        <color rgb="FF000000"/>
      </top>
      <bottom style="thin">
        <color rgb="FF000000"/>
      </bottom>
    </border>
    <border>
      <left/>
      <right/>
      <top/>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bottom style="thin">
        <color rgb="FF000000"/>
      </bottom>
    </border>
    <border>
      <left style="thin">
        <color rgb="FF000000"/>
      </left>
      <right style="thin">
        <color rgb="FF000000"/>
      </right>
      <top style="thin">
        <color rgb="FF000000"/>
      </top>
      <bottom/>
    </border>
    <border>
      <left style="thin">
        <color rgb="FF000000"/>
      </left>
      <top/>
      <bottom/>
    </border>
    <border>
      <top/>
      <bottom/>
    </border>
    <border>
      <right style="thin">
        <color rgb="FF000000"/>
      </right>
      <top/>
      <bottom/>
    </border>
    <border>
      <right style="thin">
        <color rgb="FF000000"/>
      </right>
      <top/>
      <bottom style="thin">
        <color rgb="FF000000"/>
      </bottom>
    </border>
    <border>
      <right style="thin">
        <color rgb="FF000000"/>
      </right>
      <top/>
    </border>
    <border>
      <left style="thin">
        <color rgb="FF000000"/>
      </left>
      <right/>
      <top/>
      <bottom style="thin">
        <color rgb="FF000000"/>
      </bottom>
    </border>
    <border>
      <left/>
      <right/>
      <top/>
      <bottom style="thin">
        <color rgb="FF000000"/>
      </bottom>
    </border>
    <border>
      <left/>
      <right style="thin">
        <color rgb="FF000000"/>
      </right>
      <top/>
      <bottom style="thin">
        <color rgb="FF000000"/>
      </bottom>
    </border>
    <border>
      <left style="thin">
        <color rgb="FF000000"/>
      </left>
      <right style="thin">
        <color rgb="FF000000"/>
      </right>
    </border>
    <border>
      <left style="thin">
        <color rgb="FF000000"/>
      </left>
      <top/>
      <bottom style="thin">
        <color rgb="FF000000"/>
      </bottom>
    </border>
    <border>
      <top/>
      <bottom style="thin">
        <color rgb="FF000000"/>
      </bottom>
    </border>
    <border>
      <left/>
      <right style="thin">
        <color rgb="FF000000"/>
      </right>
      <bottom style="thin">
        <color rgb="FF000000"/>
      </bottom>
    </border>
    <border>
      <left style="medium">
        <color rgb="FF000000"/>
      </left>
      <right style="medium">
        <color rgb="FF000000"/>
      </right>
      <top style="medium">
        <color rgb="FF000000"/>
      </top>
      <bottom style="medium">
        <color rgb="FF000000"/>
      </bottom>
    </border>
    <border>
      <left/>
      <right style="thin">
        <color rgb="FF000000"/>
      </right>
      <top/>
      <bottom/>
    </border>
    <border>
      <left/>
      <right style="thin">
        <color rgb="FF000000"/>
      </right>
      <top style="thin">
        <color rgb="FF000000"/>
      </top>
      <bottom/>
    </border>
    <border>
      <right/>
      <top style="thin">
        <color rgb="FF000000"/>
      </top>
      <bottom/>
    </border>
    <border>
      <bottom/>
    </border>
    <border>
      <left style="medium">
        <color rgb="FF000000"/>
      </left>
      <top style="medium">
        <color rgb="FF000000"/>
      </top>
      <bottom style="medium">
        <color rgb="FFCCCCCC"/>
      </bottom>
    </border>
    <border>
      <top style="medium">
        <color rgb="FF000000"/>
      </top>
      <bottom style="medium">
        <color rgb="FFCCCCCC"/>
      </bottom>
    </border>
    <border>
      <right style="medium">
        <color rgb="FF000000"/>
      </right>
      <top style="medium">
        <color rgb="FF000000"/>
      </top>
      <bottom style="medium">
        <color rgb="FFCCCCCC"/>
      </bottom>
    </border>
    <border>
      <left style="medium">
        <color rgb="FFCCCCCC"/>
      </left>
      <right style="medium">
        <color rgb="FF000000"/>
      </right>
      <top style="medium">
        <color rgb="FF000000"/>
      </top>
      <bottom style="medium">
        <color rgb="FFCCCCCC"/>
      </bottom>
    </border>
    <border>
      <left style="medium">
        <color rgb="FFCCCCCC"/>
      </left>
      <right style="medium">
        <color rgb="FF000000"/>
      </right>
      <top style="medium">
        <color rgb="FFCCCCCC"/>
      </top>
      <bottom style="medium">
        <color rgb="FFCCCCCC"/>
      </bottom>
    </border>
    <border>
      <left style="medium">
        <color rgb="FFCCCCCC"/>
      </left>
      <right style="medium">
        <color rgb="FFCCCCCC"/>
      </right>
      <top style="medium">
        <color rgb="FFCCCCCC"/>
      </top>
      <bottom style="medium">
        <color rgb="FFCCCCCC"/>
      </bottom>
    </border>
    <border>
      <left style="medium">
        <color rgb="FFCCCCCC"/>
      </left>
      <right style="medium">
        <color rgb="FFCCCCCC"/>
      </right>
      <top style="medium">
        <color rgb="FFCCCCCC"/>
      </top>
      <bottom style="medium">
        <color rgb="FF000000"/>
      </bottom>
    </border>
    <border>
      <left style="medium">
        <color rgb="FF000000"/>
      </left>
      <right style="medium">
        <color rgb="FF000000"/>
      </right>
      <top style="medium">
        <color rgb="FFCCCCCC"/>
      </top>
      <bottom style="medium">
        <color rgb="FF000000"/>
      </bottom>
    </border>
    <border>
      <left style="medium">
        <color rgb="FF000000"/>
      </left>
      <top style="medium">
        <color rgb="FFCCCCCC"/>
      </top>
      <bottom style="medium">
        <color rgb="FF000000"/>
      </bottom>
    </border>
    <border>
      <top style="medium">
        <color rgb="FFCCCCCC"/>
      </top>
      <bottom style="medium">
        <color rgb="FF000000"/>
      </bottom>
    </border>
    <border>
      <right style="medium">
        <color rgb="FF000000"/>
      </right>
      <top style="medium">
        <color rgb="FFCCCCCC"/>
      </top>
      <bottom style="medium">
        <color rgb="FF000000"/>
      </bottom>
    </border>
    <border>
      <left style="medium">
        <color rgb="FFCCCCCC"/>
      </left>
      <right style="medium">
        <color rgb="FF000000"/>
      </right>
      <top style="medium">
        <color rgb="FFCCCCCC"/>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medium">
        <color rgb="FF000000"/>
      </right>
      <top style="medium">
        <color rgb="FF000000"/>
      </top>
    </border>
    <border>
      <left style="medium">
        <color rgb="FF000000"/>
      </left>
      <right style="medium">
        <color rgb="FF000000"/>
      </right>
    </border>
    <border>
      <left style="medium">
        <color rgb="FF000000"/>
      </left>
      <right style="medium">
        <color rgb="FF000000"/>
      </right>
      <bottom style="medium">
        <color rgb="FF000000"/>
      </bottom>
    </border>
    <border>
      <left style="medium">
        <color rgb="FFCCCCCC"/>
      </left>
      <right style="medium">
        <color rgb="FF000000"/>
      </right>
      <top/>
      <bottom style="medium">
        <color rgb="FF000000"/>
      </bottom>
    </border>
  </borders>
  <cellStyleXfs count="1">
    <xf borderId="0" fillId="0" fontId="0" numFmtId="0" applyAlignment="1" applyFont="1"/>
  </cellStyleXfs>
  <cellXfs count="1248">
    <xf borderId="0" fillId="0" fontId="0" numFmtId="0" xfId="0" applyAlignment="1" applyFont="1">
      <alignment readingOrder="0" shrinkToFit="0" vertical="bottom" wrapText="0"/>
    </xf>
    <xf borderId="0" fillId="0" fontId="1" numFmtId="0" xfId="0" applyFont="1"/>
    <xf borderId="1" fillId="2" fontId="2" numFmtId="0" xfId="0" applyAlignment="1" applyBorder="1" applyFill="1" applyFont="1">
      <alignment horizontal="center" vertical="center"/>
    </xf>
    <xf borderId="2" fillId="0" fontId="3" numFmtId="0" xfId="0" applyBorder="1" applyFont="1"/>
    <xf borderId="3" fillId="0" fontId="3" numFmtId="0" xfId="0" applyBorder="1" applyFont="1"/>
    <xf borderId="4" fillId="2" fontId="2" numFmtId="2" xfId="0" applyAlignment="1" applyBorder="1" applyFont="1" applyNumberFormat="1">
      <alignment horizontal="center" shrinkToFit="0" vertical="center" wrapText="1"/>
    </xf>
    <xf borderId="4" fillId="0" fontId="2" numFmtId="0" xfId="0" applyAlignment="1" applyBorder="1" applyFont="1">
      <alignment horizontal="center" vertical="center"/>
    </xf>
    <xf borderId="5" fillId="0" fontId="2" numFmtId="0" xfId="0" applyAlignment="1" applyBorder="1" applyFont="1">
      <alignment horizontal="center" vertical="center"/>
    </xf>
    <xf borderId="4" fillId="0" fontId="2" numFmtId="2" xfId="0" applyAlignment="1" applyBorder="1" applyFont="1" applyNumberFormat="1">
      <alignment horizontal="center" shrinkToFit="0" vertical="center" wrapText="1"/>
    </xf>
    <xf borderId="4" fillId="3" fontId="4" numFmtId="0" xfId="0" applyAlignment="1" applyBorder="1" applyFill="1" applyFont="1">
      <alignment vertical="top"/>
    </xf>
    <xf borderId="6" fillId="3" fontId="4" numFmtId="0" xfId="0" applyAlignment="1" applyBorder="1" applyFont="1">
      <alignment horizontal="left" vertical="top"/>
    </xf>
    <xf borderId="7" fillId="0" fontId="3" numFmtId="0" xfId="0" applyBorder="1" applyFont="1"/>
    <xf borderId="8" fillId="0" fontId="3" numFmtId="0" xfId="0" applyBorder="1" applyFont="1"/>
    <xf borderId="4" fillId="3" fontId="4" numFmtId="2" xfId="0" applyAlignment="1" applyBorder="1" applyFont="1" applyNumberFormat="1">
      <alignment horizontal="center" shrinkToFit="0" vertical="center" wrapText="1"/>
    </xf>
    <xf borderId="4" fillId="3" fontId="4" numFmtId="2" xfId="0" applyAlignment="1" applyBorder="1" applyFont="1" applyNumberFormat="1">
      <alignment horizontal="center" shrinkToFit="0" vertical="top" wrapText="1"/>
    </xf>
    <xf borderId="4" fillId="4" fontId="4" numFmtId="0" xfId="0" applyAlignment="1" applyBorder="1" applyFill="1" applyFont="1">
      <alignment horizontal="center" vertical="top"/>
    </xf>
    <xf borderId="9" fillId="4" fontId="4" numFmtId="0" xfId="0" applyAlignment="1" applyBorder="1" applyFont="1">
      <alignment vertical="top"/>
    </xf>
    <xf borderId="10" fillId="4" fontId="4" numFmtId="2" xfId="0" applyAlignment="1" applyBorder="1" applyFont="1" applyNumberFormat="1">
      <alignment horizontal="center" vertical="center"/>
    </xf>
    <xf borderId="10" fillId="4" fontId="4" numFmtId="2" xfId="0" applyAlignment="1" applyBorder="1" applyFont="1" applyNumberFormat="1">
      <alignment horizontal="center" vertical="top"/>
    </xf>
    <xf borderId="4" fillId="5" fontId="4" numFmtId="0" xfId="0" applyAlignment="1" applyBorder="1" applyFill="1" applyFont="1">
      <alignment vertical="top"/>
    </xf>
    <xf borderId="4" fillId="5" fontId="4" numFmtId="0" xfId="0" applyAlignment="1" applyBorder="1" applyFont="1">
      <alignment horizontal="center" vertical="top"/>
    </xf>
    <xf borderId="11" fillId="5" fontId="4" numFmtId="1" xfId="0" applyAlignment="1" applyBorder="1" applyFont="1" applyNumberFormat="1">
      <alignment horizontal="center" vertical="top"/>
    </xf>
    <xf borderId="1" fillId="5" fontId="4" numFmtId="0" xfId="0" applyAlignment="1" applyBorder="1" applyFont="1">
      <alignment horizontal="left" vertical="top"/>
    </xf>
    <xf borderId="4" fillId="5" fontId="4" numFmtId="2" xfId="0" applyAlignment="1" applyBorder="1" applyFont="1" applyNumberFormat="1">
      <alignment horizontal="center" shrinkToFit="0" vertical="center" wrapText="1"/>
    </xf>
    <xf borderId="4" fillId="5" fontId="4" numFmtId="2" xfId="0" applyAlignment="1" applyBorder="1" applyFont="1" applyNumberFormat="1">
      <alignment horizontal="center" shrinkToFit="0" vertical="top" wrapText="1"/>
    </xf>
    <xf borderId="4" fillId="6" fontId="4" numFmtId="0" xfId="0" applyAlignment="1" applyBorder="1" applyFill="1" applyFont="1">
      <alignment vertical="top"/>
    </xf>
    <xf borderId="4" fillId="6" fontId="4" numFmtId="0" xfId="0" applyAlignment="1" applyBorder="1" applyFont="1">
      <alignment horizontal="center" vertical="top"/>
    </xf>
    <xf borderId="4" fillId="7" fontId="4" numFmtId="0" xfId="0" applyAlignment="1" applyBorder="1" applyFill="1" applyFont="1">
      <alignment horizontal="center" vertical="top"/>
    </xf>
    <xf borderId="1" fillId="7" fontId="4" numFmtId="0" xfId="0" applyAlignment="1" applyBorder="1" applyFont="1">
      <alignment horizontal="left" shrinkToFit="0" vertical="top" wrapText="1"/>
    </xf>
    <xf borderId="4" fillId="7" fontId="4" numFmtId="2" xfId="0" applyAlignment="1" applyBorder="1" applyFont="1" applyNumberFormat="1">
      <alignment vertical="center"/>
    </xf>
    <xf borderId="4" fillId="7" fontId="1" numFmtId="2" xfId="0" applyBorder="1" applyFont="1" applyNumberFormat="1"/>
    <xf borderId="4" fillId="7" fontId="4" numFmtId="0" xfId="0" applyAlignment="1" applyBorder="1" applyFont="1">
      <alignment horizontal="center" vertical="center"/>
    </xf>
    <xf borderId="1" fillId="7" fontId="4" numFmtId="0" xfId="0" applyAlignment="1" applyBorder="1" applyFont="1">
      <alignment horizontal="left" shrinkToFit="0" vertical="center" wrapText="1"/>
    </xf>
    <xf borderId="4" fillId="7" fontId="4" numFmtId="0" xfId="0" applyAlignment="1" applyBorder="1" applyFont="1">
      <alignment vertical="top"/>
    </xf>
    <xf borderId="4" fillId="8" fontId="4" numFmtId="0" xfId="0" applyAlignment="1" applyBorder="1" applyFill="1" applyFont="1">
      <alignment vertical="top"/>
    </xf>
    <xf borderId="4" fillId="8" fontId="4" numFmtId="0" xfId="0" applyAlignment="1" applyBorder="1" applyFont="1">
      <alignment horizontal="center" vertical="top"/>
    </xf>
    <xf borderId="1" fillId="8" fontId="4" numFmtId="0" xfId="0" applyAlignment="1" applyBorder="1" applyFont="1">
      <alignment horizontal="left" vertical="top"/>
    </xf>
    <xf borderId="4" fillId="8" fontId="4" numFmtId="2" xfId="0" applyAlignment="1" applyBorder="1" applyFont="1" applyNumberFormat="1">
      <alignment horizontal="center" shrinkToFit="0" vertical="center" wrapText="1"/>
    </xf>
    <xf borderId="4" fillId="8" fontId="4" numFmtId="2" xfId="0" applyAlignment="1" applyBorder="1" applyFont="1" applyNumberFormat="1">
      <alignment horizontal="center" shrinkToFit="0" vertical="top" wrapText="1"/>
    </xf>
    <xf borderId="4" fillId="7" fontId="1" numFmtId="2" xfId="0" applyAlignment="1" applyBorder="1" applyFont="1" applyNumberFormat="1">
      <alignment vertical="center"/>
    </xf>
    <xf borderId="4" fillId="7" fontId="4" numFmtId="1" xfId="0" applyAlignment="1" applyBorder="1" applyFont="1" applyNumberFormat="1">
      <alignment horizontal="center" vertical="center"/>
    </xf>
    <xf borderId="1" fillId="7" fontId="4" numFmtId="2" xfId="0" applyAlignment="1" applyBorder="1" applyFont="1" applyNumberFormat="1">
      <alignment horizontal="left" vertical="top"/>
    </xf>
    <xf borderId="4" fillId="7" fontId="4" numFmtId="2" xfId="0" applyAlignment="1" applyBorder="1" applyFont="1" applyNumberFormat="1">
      <alignment shrinkToFit="0" vertical="center" wrapText="1"/>
    </xf>
    <xf borderId="4" fillId="9" fontId="4" numFmtId="0" xfId="0" applyAlignment="1" applyBorder="1" applyFill="1" applyFont="1">
      <alignment vertical="top"/>
    </xf>
    <xf borderId="4" fillId="9" fontId="4" numFmtId="0" xfId="0" applyAlignment="1" applyBorder="1" applyFont="1">
      <alignment horizontal="center" vertical="top"/>
    </xf>
    <xf borderId="12" fillId="9" fontId="4" numFmtId="1" xfId="0" applyAlignment="1" applyBorder="1" applyFont="1" applyNumberFormat="1">
      <alignment horizontal="center" vertical="center"/>
    </xf>
    <xf borderId="9" fillId="9" fontId="4" numFmtId="2" xfId="0" applyAlignment="1" applyBorder="1" applyFont="1" applyNumberFormat="1">
      <alignment horizontal="left" vertical="top"/>
    </xf>
    <xf borderId="10" fillId="9" fontId="4" numFmtId="2" xfId="0" applyAlignment="1" applyBorder="1" applyFont="1" applyNumberFormat="1">
      <alignment horizontal="left" vertical="top"/>
    </xf>
    <xf borderId="4" fillId="9" fontId="4" numFmtId="2" xfId="0" applyAlignment="1" applyBorder="1" applyFont="1" applyNumberFormat="1">
      <alignment shrinkToFit="0" vertical="center" wrapText="1"/>
    </xf>
    <xf borderId="4" fillId="9" fontId="1" numFmtId="2" xfId="0" applyAlignment="1" applyBorder="1" applyFont="1" applyNumberFormat="1">
      <alignment vertical="center"/>
    </xf>
    <xf borderId="4" fillId="8" fontId="4" numFmtId="0" xfId="0" applyAlignment="1" applyBorder="1" applyFont="1">
      <alignment horizontal="left" vertical="top"/>
    </xf>
    <xf borderId="4" fillId="8" fontId="1" numFmtId="0" xfId="0" applyAlignment="1" applyBorder="1" applyFont="1">
      <alignment shrinkToFit="0" vertical="top" wrapText="1"/>
    </xf>
    <xf borderId="4" fillId="8" fontId="5" numFmtId="0" xfId="0" applyAlignment="1" applyBorder="1" applyFont="1">
      <alignment vertical="top"/>
    </xf>
    <xf borderId="4" fillId="8" fontId="5" numFmtId="2" xfId="0" applyAlignment="1" applyBorder="1" applyFont="1" applyNumberFormat="1">
      <alignment horizontal="center" shrinkToFit="0" vertical="center" wrapText="1"/>
    </xf>
    <xf borderId="4" fillId="8" fontId="5" numFmtId="2" xfId="0" applyAlignment="1" applyBorder="1" applyFont="1" applyNumberFormat="1">
      <alignment horizontal="center" shrinkToFit="0" vertical="top" wrapText="1"/>
    </xf>
    <xf borderId="11" fillId="7" fontId="4" numFmtId="2" xfId="0" applyAlignment="1" applyBorder="1" applyFont="1" applyNumberFormat="1">
      <alignment vertical="center"/>
    </xf>
    <xf borderId="1" fillId="7" fontId="4" numFmtId="0" xfId="0" applyAlignment="1" applyBorder="1" applyFont="1">
      <alignment horizontal="left" vertical="center"/>
    </xf>
    <xf borderId="4" fillId="7" fontId="4" numFmtId="2" xfId="0" applyAlignment="1" applyBorder="1" applyFont="1" applyNumberFormat="1">
      <alignment horizontal="right" shrinkToFit="0" vertical="center" wrapText="1"/>
    </xf>
    <xf borderId="4" fillId="7" fontId="1" numFmtId="2" xfId="0" applyAlignment="1" applyBorder="1" applyFont="1" applyNumberFormat="1">
      <alignment horizontal="right" shrinkToFit="0" vertical="center" wrapText="1"/>
    </xf>
    <xf quotePrefix="1" borderId="4" fillId="7" fontId="4" numFmtId="0" xfId="0" applyAlignment="1" applyBorder="1" applyFont="1">
      <alignment horizontal="center" vertical="top"/>
    </xf>
    <xf borderId="4" fillId="7" fontId="4" numFmtId="2" xfId="0" applyAlignment="1" applyBorder="1" applyFont="1" applyNumberFormat="1">
      <alignment horizontal="right" vertical="center"/>
    </xf>
    <xf borderId="1" fillId="4" fontId="4" numFmtId="0" xfId="0" applyAlignment="1" applyBorder="1" applyFont="1">
      <alignment horizontal="left" vertical="top"/>
    </xf>
    <xf borderId="13" fillId="0" fontId="3" numFmtId="0" xfId="0" applyBorder="1" applyFont="1"/>
    <xf borderId="11" fillId="8" fontId="4" numFmtId="0" xfId="0" applyAlignment="1" applyBorder="1" applyFont="1">
      <alignment horizontal="center" vertical="top"/>
    </xf>
    <xf borderId="4" fillId="8" fontId="4" numFmtId="10" xfId="0" applyAlignment="1" applyBorder="1" applyFont="1" applyNumberFormat="1">
      <alignment horizontal="center" shrinkToFit="0" vertical="top" wrapText="1"/>
    </xf>
    <xf borderId="4" fillId="10" fontId="4" numFmtId="0" xfId="0" applyAlignment="1" applyBorder="1" applyFill="1" applyFont="1">
      <alignment vertical="top"/>
    </xf>
    <xf borderId="4" fillId="10" fontId="4" numFmtId="0" xfId="0" applyAlignment="1" applyBorder="1" applyFont="1">
      <alignment horizontal="center" vertical="top"/>
    </xf>
    <xf borderId="4" fillId="10" fontId="4" numFmtId="0" xfId="0" applyAlignment="1" applyBorder="1" applyFont="1">
      <alignment shrinkToFit="0" vertical="top" wrapText="1"/>
    </xf>
    <xf borderId="4" fillId="10" fontId="4" numFmtId="2" xfId="0" applyAlignment="1" applyBorder="1" applyFont="1" applyNumberFormat="1">
      <alignment horizontal="center" shrinkToFit="0" vertical="top" wrapText="1"/>
    </xf>
    <xf borderId="4" fillId="10" fontId="4" numFmtId="2" xfId="0" applyAlignment="1" applyBorder="1" applyFont="1" applyNumberFormat="1">
      <alignment shrinkToFit="0" vertical="center" wrapText="1"/>
    </xf>
    <xf borderId="4" fillId="10" fontId="4" numFmtId="2" xfId="0" applyAlignment="1" applyBorder="1" applyFont="1" applyNumberFormat="1">
      <alignment shrinkToFit="0" vertical="top" wrapText="1"/>
    </xf>
    <xf borderId="1" fillId="3" fontId="4" numFmtId="0" xfId="0" applyAlignment="1" applyBorder="1" applyFont="1">
      <alignment horizontal="left" vertical="top"/>
    </xf>
    <xf borderId="14" fillId="8" fontId="4" numFmtId="0" xfId="0" applyAlignment="1" applyBorder="1" applyFont="1">
      <alignment horizontal="center"/>
    </xf>
    <xf borderId="1" fillId="6" fontId="4" numFmtId="0" xfId="0" applyAlignment="1" applyBorder="1" applyFont="1">
      <alignment horizontal="left" vertical="top"/>
    </xf>
    <xf borderId="4" fillId="6" fontId="1" numFmtId="2" xfId="0" applyAlignment="1" applyBorder="1" applyFont="1" applyNumberFormat="1">
      <alignment horizontal="right" shrinkToFit="0" vertical="center" wrapText="1"/>
    </xf>
    <xf quotePrefix="1" borderId="4" fillId="6" fontId="4" numFmtId="0" xfId="0" applyAlignment="1" applyBorder="1" applyFont="1">
      <alignment horizontal="center" vertical="top"/>
    </xf>
    <xf quotePrefix="1" borderId="4" fillId="6" fontId="1" numFmtId="2" xfId="0" applyAlignment="1" applyBorder="1" applyFont="1" applyNumberFormat="1">
      <alignment horizontal="right" shrinkToFit="0" vertical="center" wrapText="1"/>
    </xf>
    <xf borderId="4" fillId="6" fontId="1" numFmtId="2" xfId="0" applyAlignment="1" applyBorder="1" applyFont="1" applyNumberFormat="1">
      <alignment vertical="center"/>
    </xf>
    <xf borderId="4" fillId="6" fontId="1" numFmtId="2" xfId="0" applyAlignment="1" applyBorder="1" applyFont="1" applyNumberFormat="1">
      <alignment horizontal="right" vertical="top"/>
    </xf>
    <xf borderId="0" fillId="0" fontId="4" numFmtId="2" xfId="0" applyAlignment="1" applyFont="1" applyNumberFormat="1">
      <alignment vertical="center"/>
    </xf>
    <xf borderId="0" fillId="0" fontId="1" numFmtId="2" xfId="0" applyFont="1" applyNumberFormat="1"/>
    <xf borderId="15" fillId="11" fontId="1" numFmtId="0" xfId="0" applyAlignment="1" applyBorder="1" applyFill="1" applyFont="1">
      <alignment horizontal="center" readingOrder="0" shrinkToFit="0" wrapText="1"/>
    </xf>
    <xf borderId="16" fillId="0" fontId="3" numFmtId="0" xfId="0" applyBorder="1" applyFont="1"/>
    <xf borderId="17" fillId="0" fontId="3" numFmtId="0" xfId="0" applyBorder="1" applyFont="1"/>
    <xf borderId="18" fillId="0" fontId="3" numFmtId="0" xfId="0" applyBorder="1" applyFont="1"/>
    <xf borderId="19" fillId="0" fontId="3" numFmtId="0" xfId="0" applyBorder="1" applyFont="1"/>
    <xf borderId="20" fillId="0" fontId="3" numFmtId="0" xfId="0" applyBorder="1" applyFont="1"/>
    <xf borderId="21" fillId="0" fontId="3" numFmtId="0" xfId="0" applyBorder="1" applyFont="1"/>
    <xf borderId="22" fillId="0" fontId="3" numFmtId="0" xfId="0" applyBorder="1" applyFont="1"/>
    <xf borderId="0" fillId="0" fontId="1" numFmtId="0" xfId="0" applyAlignment="1" applyFont="1">
      <alignment shrinkToFit="0" wrapText="1"/>
    </xf>
    <xf borderId="15" fillId="2" fontId="2" numFmtId="0" xfId="0" applyAlignment="1" applyBorder="1" applyFont="1">
      <alignment horizontal="center" shrinkToFit="0" vertical="center" wrapText="1"/>
    </xf>
    <xf borderId="5" fillId="2" fontId="2" numFmtId="2" xfId="0" applyAlignment="1" applyBorder="1" applyFont="1" applyNumberFormat="1">
      <alignment horizontal="center" shrinkToFit="0" vertical="center" wrapText="1"/>
    </xf>
    <xf borderId="0" fillId="0" fontId="2" numFmtId="2" xfId="0" applyAlignment="1" applyFont="1" applyNumberFormat="1">
      <alignment horizontal="center" shrinkToFit="0" vertical="center" wrapText="1"/>
    </xf>
    <xf borderId="1" fillId="2" fontId="2" numFmtId="2" xfId="0" applyAlignment="1" applyBorder="1" applyFont="1" applyNumberFormat="1">
      <alignment horizontal="center" shrinkToFit="0" vertical="center" wrapText="1"/>
    </xf>
    <xf borderId="23" fillId="0" fontId="3" numFmtId="0" xfId="0" applyBorder="1" applyFont="1"/>
    <xf borderId="4" fillId="2" fontId="6" numFmtId="1" xfId="0" applyAlignment="1" applyBorder="1" applyFont="1" applyNumberFormat="1">
      <alignment horizontal="center" readingOrder="0" shrinkToFit="0" vertical="center" wrapText="1"/>
    </xf>
    <xf borderId="24" fillId="2" fontId="2" numFmtId="0" xfId="0" applyAlignment="1" applyBorder="1" applyFont="1">
      <alignment horizontal="center" shrinkToFit="0" vertical="center" wrapText="1"/>
    </xf>
    <xf borderId="24" fillId="2" fontId="2" numFmtId="164" xfId="0" applyAlignment="1" applyBorder="1" applyFont="1" applyNumberFormat="1">
      <alignment horizontal="center" shrinkToFit="0" vertical="center" wrapText="1"/>
    </xf>
    <xf borderId="0" fillId="0" fontId="2" numFmtId="0" xfId="0" applyAlignment="1" applyFont="1">
      <alignment horizontal="center" shrinkToFit="0" vertical="center" wrapText="1"/>
    </xf>
    <xf borderId="0" fillId="0" fontId="4" numFmtId="2" xfId="0" applyAlignment="1" applyFont="1" applyNumberFormat="1">
      <alignment horizontal="center" shrinkToFit="0" vertical="center" wrapText="1"/>
    </xf>
    <xf borderId="0" fillId="0" fontId="2" numFmtId="0" xfId="0" applyAlignment="1" applyFont="1">
      <alignment horizontal="left" shrinkToFit="0" vertical="top" wrapText="1"/>
    </xf>
    <xf borderId="0" fillId="0" fontId="2" numFmtId="164" xfId="0" applyAlignment="1" applyFont="1" applyNumberFormat="1">
      <alignment horizontal="left" shrinkToFit="0" vertical="top" wrapText="1"/>
    </xf>
    <xf borderId="11" fillId="3" fontId="4" numFmtId="0" xfId="0" applyAlignment="1" applyBorder="1" applyFont="1">
      <alignment horizontal="center" shrinkToFit="0" vertical="top" wrapText="1"/>
    </xf>
    <xf borderId="25" fillId="3" fontId="4" numFmtId="0" xfId="0" applyAlignment="1" applyBorder="1" applyFont="1">
      <alignment horizontal="left" shrinkToFit="0" vertical="top" wrapText="1"/>
    </xf>
    <xf borderId="26" fillId="0" fontId="3" numFmtId="0" xfId="0" applyBorder="1" applyFont="1"/>
    <xf borderId="27" fillId="0" fontId="3" numFmtId="0" xfId="0" applyBorder="1" applyFont="1"/>
    <xf borderId="11" fillId="3" fontId="2" numFmtId="2" xfId="0" applyAlignment="1" applyBorder="1" applyFont="1" applyNumberFormat="1">
      <alignment horizontal="center" shrinkToFit="0" vertical="center" wrapText="1"/>
    </xf>
    <xf borderId="11" fillId="3" fontId="4" numFmtId="2" xfId="0" applyAlignment="1" applyBorder="1" applyFont="1" applyNumberFormat="1">
      <alignment horizontal="left" shrinkToFit="0" vertical="top" wrapText="1"/>
    </xf>
    <xf borderId="4" fillId="4" fontId="4" numFmtId="0" xfId="0" applyAlignment="1" applyBorder="1" applyFont="1">
      <alignment horizontal="center" shrinkToFit="0" vertical="top" wrapText="1"/>
    </xf>
    <xf borderId="1" fillId="4" fontId="4" numFmtId="0" xfId="0" applyAlignment="1" applyBorder="1" applyFont="1">
      <alignment horizontal="left" shrinkToFit="0" vertical="top" wrapText="1"/>
    </xf>
    <xf borderId="4" fillId="4" fontId="4" numFmtId="2" xfId="0" applyAlignment="1" applyBorder="1" applyFont="1" applyNumberFormat="1">
      <alignment horizontal="center" shrinkToFit="0" vertical="center" wrapText="1"/>
    </xf>
    <xf borderId="4" fillId="12" fontId="4" numFmtId="2" xfId="0" applyAlignment="1" applyBorder="1" applyFill="1" applyFont="1" applyNumberFormat="1">
      <alignment horizontal="center" shrinkToFit="0" vertical="center" wrapText="1"/>
    </xf>
    <xf borderId="4" fillId="12" fontId="4" numFmtId="2" xfId="0" applyAlignment="1" applyBorder="1" applyFont="1" applyNumberFormat="1">
      <alignment horizontal="left" shrinkToFit="0" vertical="top" wrapText="1"/>
    </xf>
    <xf borderId="4" fillId="0" fontId="1" numFmtId="0" xfId="0" applyAlignment="1" applyBorder="1" applyFont="1">
      <alignment shrinkToFit="0" vertical="top" wrapText="1"/>
    </xf>
    <xf borderId="4" fillId="0" fontId="1" numFmtId="0" xfId="0" applyAlignment="1" applyBorder="1" applyFont="1">
      <alignment horizontal="center" shrinkToFit="0" vertical="top" wrapText="1"/>
    </xf>
    <xf borderId="23" fillId="0" fontId="1" numFmtId="1" xfId="0" applyAlignment="1" applyBorder="1" applyFont="1" applyNumberFormat="1">
      <alignment horizontal="center" shrinkToFit="0" vertical="top" wrapText="1"/>
    </xf>
    <xf borderId="1" fillId="0" fontId="1" numFmtId="0" xfId="0" applyAlignment="1" applyBorder="1" applyFont="1">
      <alignment horizontal="left" shrinkToFit="0" vertical="top" wrapText="1"/>
    </xf>
    <xf borderId="4" fillId="0" fontId="1" numFmtId="2" xfId="0" applyAlignment="1" applyBorder="1" applyFont="1" applyNumberFormat="1">
      <alignment horizontal="center" shrinkToFit="0" vertical="center" wrapText="1"/>
    </xf>
    <xf borderId="0" fillId="0" fontId="1" numFmtId="2" xfId="0" applyAlignment="1" applyFont="1" applyNumberFormat="1">
      <alignment horizontal="center" shrinkToFit="0" vertical="center" wrapText="1"/>
    </xf>
    <xf borderId="11" fillId="13" fontId="1" numFmtId="2" xfId="0" applyAlignment="1" applyBorder="1" applyFill="1" applyFont="1" applyNumberFormat="1">
      <alignment horizontal="center" shrinkToFit="0" vertical="center" wrapText="1"/>
    </xf>
    <xf borderId="23" fillId="0" fontId="1" numFmtId="2" xfId="0" applyAlignment="1" applyBorder="1" applyFont="1" applyNumberFormat="1">
      <alignment horizontal="center" shrinkToFit="0" vertical="center" wrapText="1"/>
    </xf>
    <xf borderId="4" fillId="13" fontId="1" numFmtId="2" xfId="0" applyAlignment="1" applyBorder="1" applyFont="1" applyNumberFormat="1">
      <alignment horizontal="left" shrinkToFit="0" vertical="top" wrapText="1"/>
    </xf>
    <xf borderId="4" fillId="0" fontId="1" numFmtId="0" xfId="0" applyAlignment="1" applyBorder="1" applyFont="1">
      <alignment horizontal="left" vertical="top"/>
    </xf>
    <xf borderId="4" fillId="0" fontId="1" numFmtId="2" xfId="0" applyAlignment="1" applyBorder="1" applyFont="1" applyNumberFormat="1">
      <alignment horizontal="center" shrinkToFit="0" vertical="top" wrapText="1"/>
    </xf>
    <xf borderId="4" fillId="13" fontId="1" numFmtId="2" xfId="0" applyAlignment="1" applyBorder="1" applyFont="1" applyNumberFormat="1">
      <alignment horizontal="center" shrinkToFit="0" vertical="center" wrapText="1"/>
    </xf>
    <xf borderId="4" fillId="0" fontId="1" numFmtId="0" xfId="0" applyAlignment="1" applyBorder="1" applyFont="1">
      <alignment horizontal="left" shrinkToFit="0" vertical="top" wrapText="1"/>
    </xf>
    <xf borderId="1" fillId="3" fontId="2" numFmtId="0" xfId="0" applyAlignment="1" applyBorder="1" applyFont="1">
      <alignment horizontal="center" shrinkToFit="0" vertical="top" wrapText="1"/>
    </xf>
    <xf borderId="4" fillId="3" fontId="2" numFmtId="2" xfId="0" applyAlignment="1" applyBorder="1" applyFont="1" applyNumberFormat="1">
      <alignment horizontal="center" shrinkToFit="0" vertical="center" wrapText="1"/>
    </xf>
    <xf borderId="4" fillId="3" fontId="2" numFmtId="2" xfId="0" applyAlignment="1" applyBorder="1" applyFont="1" applyNumberFormat="1">
      <alignment horizontal="left" shrinkToFit="0" vertical="top" wrapText="1"/>
    </xf>
    <xf borderId="4" fillId="10" fontId="4" numFmtId="0" xfId="0" applyAlignment="1" applyBorder="1" applyFont="1">
      <alignment horizontal="center" shrinkToFit="0" vertical="top" wrapText="1"/>
    </xf>
    <xf borderId="4" fillId="10" fontId="4" numFmtId="2" xfId="0" applyAlignment="1" applyBorder="1" applyFont="1" applyNumberFormat="1">
      <alignment horizontal="center" shrinkToFit="0" vertical="center" wrapText="1"/>
    </xf>
    <xf borderId="4" fillId="10" fontId="2" numFmtId="0" xfId="0" applyAlignment="1" applyBorder="1" applyFont="1">
      <alignment horizontal="center" shrinkToFit="0" vertical="center" wrapText="1"/>
    </xf>
    <xf borderId="4" fillId="10" fontId="4" numFmtId="0" xfId="0" applyAlignment="1" applyBorder="1" applyFont="1">
      <alignment horizontal="left" shrinkToFit="0" vertical="top" wrapText="1"/>
    </xf>
    <xf borderId="24" fillId="10" fontId="4" numFmtId="0" xfId="0" applyAlignment="1" applyBorder="1" applyFont="1">
      <alignment horizontal="left" shrinkToFit="0" vertical="top" wrapText="1"/>
    </xf>
    <xf borderId="4" fillId="10" fontId="4" numFmtId="0" xfId="0" applyAlignment="1" applyBorder="1" applyFont="1">
      <alignment horizontal="center" shrinkToFit="0" vertical="center" wrapText="1"/>
    </xf>
    <xf borderId="4" fillId="3" fontId="4" numFmtId="0" xfId="0" applyAlignment="1" applyBorder="1" applyFont="1">
      <alignment horizontal="center" shrinkToFit="0" vertical="top" wrapText="1"/>
    </xf>
    <xf borderId="4" fillId="3" fontId="1" numFmtId="0" xfId="0" applyAlignment="1" applyBorder="1" applyFont="1">
      <alignment horizontal="center" shrinkToFit="0" vertical="center" wrapText="1"/>
    </xf>
    <xf borderId="4" fillId="3" fontId="1" numFmtId="0" xfId="0" applyAlignment="1" applyBorder="1" applyFont="1">
      <alignment horizontal="left" shrinkToFit="0" vertical="top" wrapText="1"/>
    </xf>
    <xf borderId="4" fillId="8" fontId="4" numFmtId="0" xfId="0" applyAlignment="1" applyBorder="1" applyFont="1">
      <alignment shrinkToFit="0" vertical="top" wrapText="1"/>
    </xf>
    <xf borderId="4" fillId="8" fontId="4" numFmtId="0" xfId="0" applyAlignment="1" applyBorder="1" applyFont="1">
      <alignment horizontal="center" shrinkToFit="0" vertical="top" wrapText="1"/>
    </xf>
    <xf borderId="14" fillId="8" fontId="4" numFmtId="0" xfId="0" applyAlignment="1" applyBorder="1" applyFont="1">
      <alignment horizontal="center" shrinkToFit="0" wrapText="1"/>
    </xf>
    <xf borderId="1" fillId="8" fontId="4" numFmtId="0" xfId="0" applyAlignment="1" applyBorder="1" applyFont="1">
      <alignment horizontal="left" shrinkToFit="0" vertical="top" wrapText="1"/>
    </xf>
    <xf borderId="4" fillId="5" fontId="4" numFmtId="2" xfId="0" applyAlignment="1" applyBorder="1" applyFont="1" applyNumberFormat="1">
      <alignment horizontal="left" shrinkToFit="0" vertical="top" wrapText="1"/>
    </xf>
    <xf borderId="4" fillId="0" fontId="1" numFmtId="0" xfId="0" applyAlignment="1" applyBorder="1" applyFont="1">
      <alignment vertical="top"/>
    </xf>
    <xf borderId="4" fillId="14" fontId="4" numFmtId="0" xfId="0" applyAlignment="1" applyBorder="1" applyFill="1" applyFont="1">
      <alignment shrinkToFit="0" vertical="top" wrapText="1"/>
    </xf>
    <xf borderId="4" fillId="14" fontId="4" numFmtId="0" xfId="0" applyAlignment="1" applyBorder="1" applyFont="1">
      <alignment horizontal="center" shrinkToFit="0" vertical="top" wrapText="1"/>
    </xf>
    <xf borderId="1" fillId="14" fontId="4" numFmtId="0" xfId="0" applyAlignment="1" applyBorder="1" applyFont="1">
      <alignment horizontal="left" shrinkToFit="0" vertical="top" wrapText="1"/>
    </xf>
    <xf borderId="4" fillId="14" fontId="4" numFmtId="2" xfId="0" applyAlignment="1" applyBorder="1" applyFont="1" applyNumberFormat="1">
      <alignment horizontal="center" shrinkToFit="0" vertical="center" wrapText="1"/>
    </xf>
    <xf borderId="4" fillId="14" fontId="4" numFmtId="2" xfId="0" applyAlignment="1" applyBorder="1" applyFont="1" applyNumberFormat="1">
      <alignment horizontal="left" shrinkToFit="0" vertical="top" wrapText="1"/>
    </xf>
    <xf borderId="6" fillId="3" fontId="2" numFmtId="0" xfId="0" applyAlignment="1" applyBorder="1" applyFont="1">
      <alignment horizontal="center" shrinkToFit="0" vertical="top" wrapText="1"/>
    </xf>
    <xf borderId="24" fillId="3" fontId="2" numFmtId="2" xfId="0" applyAlignment="1" applyBorder="1" applyFont="1" applyNumberFormat="1">
      <alignment horizontal="center" shrinkToFit="0" vertical="center" wrapText="1"/>
    </xf>
    <xf borderId="0" fillId="0" fontId="2" numFmtId="0" xfId="0" applyAlignment="1" applyFont="1">
      <alignment shrinkToFit="0" vertical="top" wrapText="1"/>
    </xf>
    <xf borderId="0" fillId="0" fontId="2" numFmtId="0" xfId="0" applyAlignment="1" applyFont="1">
      <alignment horizontal="center" shrinkToFit="0" vertical="top" wrapText="1"/>
    </xf>
    <xf borderId="0" fillId="0" fontId="1" numFmtId="0" xfId="0" applyAlignment="1" applyFont="1">
      <alignment horizontal="center" shrinkToFit="0" vertical="center" wrapText="1"/>
    </xf>
    <xf borderId="1" fillId="2" fontId="2" numFmtId="0" xfId="0" applyAlignment="1" applyBorder="1" applyFont="1">
      <alignment horizontal="center" shrinkToFit="0" vertical="top" wrapText="1"/>
    </xf>
    <xf borderId="4" fillId="2" fontId="7" numFmtId="2" xfId="0" applyAlignment="1" applyBorder="1" applyFont="1" applyNumberFormat="1">
      <alignment horizontal="center" shrinkToFit="0" vertical="center" wrapText="1"/>
    </xf>
    <xf borderId="4" fillId="2" fontId="2" numFmtId="2" xfId="0" applyAlignment="1" applyBorder="1" applyFont="1" applyNumberFormat="1">
      <alignment horizontal="left" shrinkToFit="0" vertical="top" wrapText="1"/>
    </xf>
    <xf borderId="0" fillId="0" fontId="1" numFmtId="0" xfId="0" applyAlignment="1" applyFont="1">
      <alignment horizontal="center" shrinkToFit="0" vertical="top" wrapText="1"/>
    </xf>
    <xf borderId="0" fillId="0" fontId="1" numFmtId="0" xfId="0" applyAlignment="1" applyFont="1">
      <alignment shrinkToFit="0" vertical="top" wrapText="1"/>
    </xf>
    <xf borderId="0" fillId="0" fontId="1" numFmtId="0" xfId="0" applyAlignment="1" applyFont="1">
      <alignment horizontal="left" shrinkToFit="0" vertical="top" wrapText="1"/>
    </xf>
    <xf borderId="0" fillId="15" fontId="8" numFmtId="0" xfId="0" applyAlignment="1" applyFill="1" applyFont="1">
      <alignment horizontal="center" readingOrder="0"/>
    </xf>
    <xf borderId="4" fillId="4" fontId="9" numFmtId="0" xfId="0" applyAlignment="1" applyBorder="1" applyFont="1">
      <alignment readingOrder="0"/>
    </xf>
    <xf borderId="4" fillId="4" fontId="4" numFmtId="0" xfId="0" applyAlignment="1" applyBorder="1" applyFont="1">
      <alignment horizontal="center" readingOrder="0" vertical="center"/>
    </xf>
    <xf borderId="0" fillId="0" fontId="1" numFmtId="0" xfId="0" applyAlignment="1" applyFont="1">
      <alignment horizontal="center" vertical="center"/>
    </xf>
    <xf borderId="4" fillId="2" fontId="10" numFmtId="0" xfId="0" applyAlignment="1" applyBorder="1" applyFont="1">
      <alignment horizontal="center" readingOrder="0" vertical="center"/>
    </xf>
    <xf borderId="23" fillId="2" fontId="6" numFmtId="0" xfId="0" applyAlignment="1" applyBorder="1" applyFont="1">
      <alignment horizontal="left" shrinkToFit="0" vertical="center" wrapText="1"/>
    </xf>
    <xf borderId="4" fillId="0" fontId="11" numFmtId="10" xfId="0" applyAlignment="1" applyBorder="1" applyFont="1" applyNumberFormat="1">
      <alignment horizontal="center" vertical="center"/>
    </xf>
    <xf borderId="4" fillId="0" fontId="11" numFmtId="2" xfId="0" applyAlignment="1" applyBorder="1" applyFont="1" applyNumberFormat="1">
      <alignment horizontal="center" vertical="center"/>
    </xf>
    <xf borderId="4" fillId="0" fontId="11" numFmtId="10" xfId="0" applyAlignment="1" applyBorder="1" applyFont="1" applyNumberFormat="1">
      <alignment vertical="center"/>
    </xf>
    <xf borderId="0" fillId="0" fontId="11" numFmtId="0" xfId="0" applyAlignment="1" applyFont="1">
      <alignment vertical="center"/>
    </xf>
    <xf borderId="11" fillId="2" fontId="6" numFmtId="0" xfId="0" applyAlignment="1" applyBorder="1" applyFont="1">
      <alignment horizontal="left" shrinkToFit="0" vertical="center" wrapText="1"/>
    </xf>
    <xf borderId="28" fillId="2" fontId="6" numFmtId="0" xfId="0" applyAlignment="1" applyBorder="1" applyFont="1">
      <alignment horizontal="left" shrinkToFit="0" wrapText="1"/>
    </xf>
    <xf borderId="29" fillId="2" fontId="6" numFmtId="0" xfId="0" applyAlignment="1" applyBorder="1" applyFont="1">
      <alignment horizontal="left" shrinkToFit="0" wrapText="1"/>
    </xf>
    <xf borderId="0" fillId="16" fontId="11" numFmtId="0" xfId="0" applyFill="1" applyFont="1"/>
    <xf borderId="0" fillId="16" fontId="1" numFmtId="0" xfId="0" applyAlignment="1" applyFont="1">
      <alignment horizontal="center" vertical="center"/>
    </xf>
    <xf borderId="0" fillId="16" fontId="11" numFmtId="0" xfId="0" applyAlignment="1" applyFont="1">
      <alignment horizontal="center" vertical="center"/>
    </xf>
    <xf borderId="0" fillId="16" fontId="11" numFmtId="0" xfId="0" applyAlignment="1" applyFont="1">
      <alignment vertical="center"/>
    </xf>
    <xf borderId="4" fillId="16" fontId="11" numFmtId="0" xfId="0" applyAlignment="1" applyBorder="1" applyFont="1">
      <alignment horizontal="center" vertical="center"/>
    </xf>
    <xf borderId="15" fillId="17" fontId="1" numFmtId="0" xfId="0" applyAlignment="1" applyBorder="1" applyFill="1" applyFont="1">
      <alignment horizontal="center" readingOrder="0" shrinkToFit="0" vertical="center" wrapText="1"/>
    </xf>
    <xf borderId="0" fillId="16" fontId="1" numFmtId="0" xfId="0" applyAlignment="1" applyFont="1">
      <alignment horizontal="center" readingOrder="0" vertical="center"/>
    </xf>
    <xf borderId="0" fillId="16" fontId="4" numFmtId="165" xfId="0" applyAlignment="1" applyFont="1" applyNumberFormat="1">
      <alignment horizontal="center" readingOrder="0" vertical="center"/>
    </xf>
    <xf borderId="0" fillId="6" fontId="9" numFmtId="0" xfId="0" applyAlignment="1" applyFont="1">
      <alignment readingOrder="0"/>
    </xf>
    <xf borderId="5" fillId="18" fontId="12" numFmtId="10" xfId="0" applyAlignment="1" applyBorder="1" applyFill="1" applyFont="1" applyNumberFormat="1">
      <alignment horizontal="center" vertical="center"/>
    </xf>
    <xf borderId="1" fillId="19" fontId="9" numFmtId="0" xfId="0" applyAlignment="1" applyBorder="1" applyFill="1" applyFont="1">
      <alignment horizontal="right" readingOrder="0"/>
    </xf>
    <xf borderId="1" fillId="19" fontId="9" numFmtId="166" xfId="0" applyAlignment="1" applyBorder="1" applyFont="1" applyNumberFormat="1">
      <alignment horizontal="left"/>
    </xf>
    <xf borderId="0" fillId="0" fontId="13" numFmtId="2" xfId="0" applyFont="1" applyNumberFormat="1"/>
    <xf borderId="0" fillId="0" fontId="13" numFmtId="0" xfId="0" applyFont="1"/>
    <xf borderId="1" fillId="2" fontId="2" numFmtId="164" xfId="0" applyAlignment="1" applyBorder="1" applyFont="1" applyNumberFormat="1">
      <alignment horizontal="center" shrinkToFit="0" vertical="center" wrapText="1"/>
    </xf>
    <xf borderId="0" fillId="0" fontId="2" numFmtId="164" xfId="0" applyAlignment="1" applyFont="1" applyNumberFormat="1">
      <alignment horizontal="center" shrinkToFit="0" vertical="center" wrapText="1"/>
    </xf>
    <xf borderId="11" fillId="14" fontId="4" numFmtId="1" xfId="0" applyAlignment="1" applyBorder="1" applyFont="1" applyNumberFormat="1">
      <alignment horizontal="center" shrinkToFit="0" vertical="top" wrapText="1"/>
    </xf>
    <xf borderId="11" fillId="14" fontId="4" numFmtId="2" xfId="0" applyAlignment="1" applyBorder="1" applyFont="1" applyNumberFormat="1">
      <alignment horizontal="center" shrinkToFit="0" vertical="center" wrapText="1"/>
    </xf>
    <xf borderId="4" fillId="0" fontId="1" numFmtId="2" xfId="0" applyAlignment="1" applyBorder="1" applyFont="1" applyNumberFormat="1">
      <alignment horizontal="left" shrinkToFit="0" vertical="top" wrapText="1"/>
    </xf>
    <xf borderId="4" fillId="0" fontId="1" numFmtId="0" xfId="0" applyAlignment="1" applyBorder="1" applyFont="1">
      <alignment shrinkToFit="0" vertical="center" wrapText="1"/>
    </xf>
    <xf borderId="4" fillId="0" fontId="1" numFmtId="0" xfId="0" applyAlignment="1" applyBorder="1" applyFont="1">
      <alignment horizontal="center" shrinkToFit="0" vertical="center" wrapText="1"/>
    </xf>
    <xf borderId="4" fillId="10" fontId="1" numFmtId="2" xfId="0" applyAlignment="1" applyBorder="1" applyFont="1" applyNumberFormat="1">
      <alignment horizontal="center" shrinkToFit="0" vertical="center" wrapText="1"/>
    </xf>
    <xf borderId="4" fillId="10" fontId="1" numFmtId="2" xfId="0" applyAlignment="1" applyBorder="1" applyFont="1" applyNumberFormat="1">
      <alignment horizontal="left" shrinkToFit="0" vertical="top" wrapText="1"/>
    </xf>
    <xf borderId="4" fillId="5" fontId="4" numFmtId="0" xfId="0" applyAlignment="1" applyBorder="1" applyFont="1">
      <alignment shrinkToFit="0" vertical="top" wrapText="1"/>
    </xf>
    <xf borderId="11" fillId="5" fontId="4" numFmtId="2" xfId="0" applyAlignment="1" applyBorder="1" applyFont="1" applyNumberFormat="1">
      <alignment horizontal="center" shrinkToFit="0" vertical="center" wrapText="1"/>
    </xf>
    <xf borderId="1" fillId="5" fontId="4" numFmtId="0" xfId="0" applyAlignment="1" applyBorder="1" applyFont="1">
      <alignment horizontal="left" shrinkToFit="0" vertical="top" wrapText="1"/>
    </xf>
    <xf borderId="4" fillId="5" fontId="4" numFmtId="0" xfId="0" applyAlignment="1" applyBorder="1" applyFont="1">
      <alignment horizontal="left" vertical="top"/>
    </xf>
    <xf borderId="4" fillId="5" fontId="4" numFmtId="0" xfId="0" applyAlignment="1" applyBorder="1" applyFont="1">
      <alignment horizontal="left" shrinkToFit="0" vertical="top" wrapText="1"/>
    </xf>
    <xf borderId="0" fillId="0" fontId="4" numFmtId="0" xfId="0" applyAlignment="1" applyFont="1">
      <alignment horizontal="center" shrinkToFit="0" vertical="center" wrapText="1"/>
    </xf>
    <xf borderId="4" fillId="5" fontId="4" numFmtId="0" xfId="0" applyAlignment="1" applyBorder="1" applyFont="1">
      <alignment horizontal="center" shrinkToFit="0" vertical="center" wrapText="1"/>
    </xf>
    <xf borderId="0" fillId="0" fontId="14" numFmtId="0" xfId="0" applyAlignment="1" applyFont="1">
      <alignment horizontal="center" shrinkToFit="0" vertical="center" wrapText="1"/>
    </xf>
    <xf borderId="4" fillId="10" fontId="4" numFmtId="2" xfId="0" applyAlignment="1" applyBorder="1" applyFont="1" applyNumberFormat="1">
      <alignment horizontal="left" shrinkToFit="0" vertical="top" wrapText="1"/>
    </xf>
    <xf borderId="4" fillId="14" fontId="15" numFmtId="0" xfId="0" applyAlignment="1" applyBorder="1" applyFont="1">
      <alignment horizontal="center" shrinkToFit="0" vertical="center" wrapText="1"/>
    </xf>
    <xf borderId="4" fillId="14" fontId="15" numFmtId="0" xfId="0" applyAlignment="1" applyBorder="1" applyFont="1">
      <alignment horizontal="left" shrinkToFit="0" vertical="top" wrapText="1"/>
    </xf>
    <xf borderId="4" fillId="0" fontId="2" numFmtId="0" xfId="0" applyAlignment="1" applyBorder="1" applyFont="1">
      <alignment shrinkToFit="0" vertical="top" wrapText="1"/>
    </xf>
    <xf borderId="4" fillId="0" fontId="2" numFmtId="0" xfId="0" applyAlignment="1" applyBorder="1" applyFont="1">
      <alignment horizontal="center" shrinkToFit="0" vertical="top" wrapText="1"/>
    </xf>
    <xf borderId="6" fillId="2" fontId="6" numFmtId="0" xfId="0" applyAlignment="1" applyBorder="1" applyFont="1">
      <alignment horizontal="center" readingOrder="0" shrinkToFit="0" vertical="center" wrapText="1"/>
    </xf>
    <xf borderId="24" fillId="2" fontId="2" numFmtId="2" xfId="0" applyAlignment="1" applyBorder="1" applyFont="1" applyNumberFormat="1">
      <alignment horizontal="center" shrinkToFit="0" vertical="center" wrapText="1"/>
    </xf>
    <xf borderId="24" fillId="2" fontId="16" numFmtId="2" xfId="0" applyAlignment="1" applyBorder="1" applyFont="1" applyNumberFormat="1">
      <alignment horizontal="center" readingOrder="0" shrinkToFit="0" vertical="center" wrapText="1"/>
    </xf>
    <xf borderId="0" fillId="0" fontId="4" numFmtId="0" xfId="0" applyAlignment="1" applyFont="1">
      <alignment horizontal="center"/>
    </xf>
    <xf borderId="24" fillId="2" fontId="4" numFmtId="2" xfId="0" applyAlignment="1" applyBorder="1" applyFont="1" applyNumberFormat="1">
      <alignment horizontal="center" readingOrder="0" shrinkToFit="0" vertical="center" wrapText="1"/>
    </xf>
    <xf borderId="4" fillId="2" fontId="2" numFmtId="0" xfId="0" applyAlignment="1" applyBorder="1" applyFont="1">
      <alignment horizontal="center" shrinkToFit="0" vertical="center" wrapText="1"/>
    </xf>
    <xf borderId="3" fillId="2" fontId="6" numFmtId="0" xfId="0" applyAlignment="1" applyBorder="1" applyFont="1">
      <alignment horizontal="center" readingOrder="0" vertical="center"/>
    </xf>
    <xf borderId="0" fillId="0" fontId="2" numFmtId="2" xfId="0" applyAlignment="1" applyFont="1" applyNumberFormat="1">
      <alignment horizontal="left" shrinkToFit="0" vertical="top" wrapText="1"/>
    </xf>
    <xf borderId="0" fillId="0" fontId="4" numFmtId="2" xfId="0" applyAlignment="1" applyFont="1" applyNumberFormat="1">
      <alignment horizontal="left" shrinkToFit="0" vertical="top" wrapText="1"/>
    </xf>
    <xf borderId="0" fillId="0" fontId="6" numFmtId="0" xfId="0" applyAlignment="1" applyFont="1">
      <alignment horizontal="left" vertical="top"/>
    </xf>
    <xf borderId="30" fillId="3" fontId="4" numFmtId="0" xfId="0" applyAlignment="1" applyBorder="1" applyFont="1">
      <alignment shrinkToFit="0" vertical="top" wrapText="1"/>
    </xf>
    <xf borderId="30" fillId="3" fontId="4" numFmtId="0" xfId="0" applyAlignment="1" applyBorder="1" applyFont="1">
      <alignment vertical="top"/>
    </xf>
    <xf borderId="31" fillId="3" fontId="4" numFmtId="0" xfId="0" applyAlignment="1" applyBorder="1" applyFont="1">
      <alignment shrinkToFit="0" vertical="top" wrapText="1"/>
    </xf>
    <xf borderId="32" fillId="3" fontId="4" numFmtId="0" xfId="0" applyAlignment="1" applyBorder="1" applyFont="1">
      <alignment shrinkToFit="0" vertical="top" wrapText="1"/>
    </xf>
    <xf borderId="32" fillId="3" fontId="4" numFmtId="2" xfId="0" applyAlignment="1" applyBorder="1" applyFont="1" applyNumberFormat="1">
      <alignment horizontal="center" shrinkToFit="0" vertical="center" wrapText="1"/>
    </xf>
    <xf borderId="11" fillId="3" fontId="4" numFmtId="2" xfId="0" applyAlignment="1" applyBorder="1" applyFont="1" applyNumberFormat="1">
      <alignment horizontal="center" shrinkToFit="0" vertical="center" wrapText="1"/>
    </xf>
    <xf borderId="4" fillId="3" fontId="1" numFmtId="0" xfId="0" applyAlignment="1" applyBorder="1" applyFont="1">
      <alignment shrinkToFit="0" vertical="center" wrapText="1"/>
    </xf>
    <xf borderId="22" fillId="3" fontId="17" numFmtId="0" xfId="0" applyAlignment="1" applyBorder="1" applyFont="1">
      <alignment horizontal="left" vertical="top"/>
    </xf>
    <xf borderId="11" fillId="4" fontId="4" numFmtId="0" xfId="0" applyAlignment="1" applyBorder="1" applyFont="1">
      <alignment horizontal="center" shrinkToFit="0" vertical="top" wrapText="1"/>
    </xf>
    <xf borderId="31" fillId="4" fontId="4" numFmtId="0" xfId="0" applyAlignment="1" applyBorder="1" applyFont="1">
      <alignment vertical="top"/>
    </xf>
    <xf borderId="31" fillId="4" fontId="4" numFmtId="0" xfId="0" applyAlignment="1" applyBorder="1" applyFont="1">
      <alignment shrinkToFit="0" vertical="top" wrapText="1"/>
    </xf>
    <xf borderId="10" fillId="4" fontId="4" numFmtId="2" xfId="0" applyAlignment="1" applyBorder="1" applyFont="1" applyNumberFormat="1">
      <alignment horizontal="left" shrinkToFit="0" vertical="top" wrapText="1"/>
    </xf>
    <xf borderId="10" fillId="4" fontId="4" numFmtId="2" xfId="0" applyAlignment="1" applyBorder="1" applyFont="1" applyNumberFormat="1">
      <alignment horizontal="center" shrinkToFit="0" vertical="center" wrapText="1"/>
    </xf>
    <xf borderId="4" fillId="4" fontId="1" numFmtId="0" xfId="0" applyAlignment="1" applyBorder="1" applyFont="1">
      <alignment shrinkToFit="0" vertical="center" wrapText="1"/>
    </xf>
    <xf borderId="22" fillId="4" fontId="17" numFmtId="0" xfId="0" applyAlignment="1" applyBorder="1" applyFont="1">
      <alignment horizontal="left" vertical="top"/>
    </xf>
    <xf borderId="4" fillId="5" fontId="4" numFmtId="0" xfId="0" applyAlignment="1" applyBorder="1" applyFont="1">
      <alignment horizontal="center" shrinkToFit="0" vertical="top" wrapText="1"/>
    </xf>
    <xf borderId="11" fillId="5" fontId="4" numFmtId="1" xfId="0" applyAlignment="1" applyBorder="1" applyFont="1" applyNumberFormat="1">
      <alignment horizontal="center" shrinkToFit="0" vertical="top" wrapText="1"/>
    </xf>
    <xf borderId="4" fillId="8" fontId="1" numFmtId="0" xfId="0" applyAlignment="1" applyBorder="1" applyFont="1">
      <alignment shrinkToFit="0" vertical="center" wrapText="1"/>
    </xf>
    <xf borderId="22" fillId="5" fontId="17" numFmtId="0" xfId="0" applyAlignment="1" applyBorder="1" applyFont="1">
      <alignment horizontal="left" vertical="top"/>
    </xf>
    <xf borderId="0" fillId="0" fontId="18" numFmtId="0" xfId="0" applyAlignment="1" applyFont="1">
      <alignment readingOrder="0" shrinkToFit="0" wrapText="1"/>
    </xf>
    <xf borderId="4" fillId="6" fontId="4" numFmtId="0" xfId="0" applyAlignment="1" applyBorder="1" applyFont="1">
      <alignment shrinkToFit="0" vertical="top" wrapText="1"/>
    </xf>
    <xf borderId="4" fillId="6" fontId="4" numFmtId="0" xfId="0" applyAlignment="1" applyBorder="1" applyFont="1">
      <alignment horizontal="center" shrinkToFit="0" vertical="top" wrapText="1"/>
    </xf>
    <xf borderId="4" fillId="7" fontId="4" numFmtId="0" xfId="0" applyAlignment="1" applyBorder="1" applyFont="1">
      <alignment horizontal="center" shrinkToFit="0" vertical="top" wrapText="1"/>
    </xf>
    <xf borderId="4" fillId="7" fontId="1" numFmtId="2" xfId="0" applyAlignment="1" applyBorder="1" applyFont="1" applyNumberFormat="1">
      <alignment horizontal="center" shrinkToFit="0" vertical="center" wrapText="1"/>
    </xf>
    <xf borderId="4" fillId="7" fontId="1" numFmtId="2" xfId="0" applyAlignment="1" applyBorder="1" applyFont="1" applyNumberFormat="1">
      <alignment horizontal="left" shrinkToFit="0" vertical="top" wrapText="1"/>
    </xf>
    <xf borderId="4" fillId="6" fontId="1" numFmtId="0" xfId="0" applyAlignment="1" applyBorder="1" applyFont="1">
      <alignment shrinkToFit="0" vertical="center" wrapText="1"/>
    </xf>
    <xf borderId="22" fillId="7" fontId="19" numFmtId="0" xfId="0" applyAlignment="1" applyBorder="1" applyFont="1">
      <alignment horizontal="left" vertical="top"/>
    </xf>
    <xf borderId="1" fillId="0" fontId="1" numFmtId="0" xfId="0" applyAlignment="1" applyBorder="1" applyFont="1">
      <alignment horizontal="center" shrinkToFit="0" vertical="top" wrapText="1"/>
    </xf>
    <xf borderId="4" fillId="13" fontId="1" numFmtId="167" xfId="0" applyAlignment="1" applyBorder="1" applyFont="1" applyNumberFormat="1">
      <alignment horizontal="center" readingOrder="0" shrinkToFit="0" vertical="center" wrapText="1"/>
    </xf>
    <xf borderId="0" fillId="0" fontId="1" numFmtId="0" xfId="0" applyAlignment="1" applyFont="1">
      <alignment horizontal="center" shrinkToFit="0" wrapText="1"/>
    </xf>
    <xf borderId="4" fillId="13" fontId="1" numFmtId="2" xfId="0" applyAlignment="1" applyBorder="1" applyFont="1" applyNumberFormat="1">
      <alignment horizontal="left" readingOrder="0" shrinkToFit="0" vertical="top" wrapText="1"/>
    </xf>
    <xf borderId="4" fillId="13" fontId="20" numFmtId="0" xfId="0" applyAlignment="1" applyBorder="1" applyFont="1">
      <alignment horizontal="left" readingOrder="0" shrinkToFit="0" vertical="center" wrapText="1"/>
    </xf>
    <xf borderId="22" fillId="13" fontId="19" numFmtId="0" xfId="0" applyAlignment="1" applyBorder="1" applyFont="1">
      <alignment horizontal="left" vertical="top"/>
    </xf>
    <xf borderId="4" fillId="13" fontId="1" numFmtId="167" xfId="0" applyAlignment="1" applyBorder="1" applyFont="1" applyNumberFormat="1">
      <alignment horizontal="center" shrinkToFit="0" vertical="center" wrapText="1"/>
    </xf>
    <xf borderId="4" fillId="13" fontId="21" numFmtId="0" xfId="0" applyAlignment="1" applyBorder="1" applyFont="1">
      <alignment horizontal="left" readingOrder="0" shrinkToFit="0" vertical="center" wrapText="1"/>
    </xf>
    <xf borderId="4" fillId="13" fontId="22" numFmtId="0" xfId="0" applyAlignment="1" applyBorder="1" applyFont="1">
      <alignment horizontal="left" readingOrder="0" shrinkToFit="0" vertical="center" wrapText="1"/>
    </xf>
    <xf borderId="4" fillId="7" fontId="4" numFmtId="0" xfId="0" applyAlignment="1" applyBorder="1" applyFont="1">
      <alignment horizontal="center" shrinkToFit="0" vertical="center" wrapText="1"/>
    </xf>
    <xf borderId="4" fillId="13" fontId="1" numFmtId="0" xfId="0" applyAlignment="1" applyBorder="1" applyFont="1">
      <alignment readingOrder="0" shrinkToFit="0" vertical="center" wrapText="1"/>
    </xf>
    <xf borderId="4" fillId="7" fontId="4" numFmtId="0" xfId="0" applyAlignment="1" applyBorder="1" applyFont="1">
      <alignment shrinkToFit="0" vertical="top" wrapText="1"/>
    </xf>
    <xf borderId="4" fillId="13" fontId="1" numFmtId="0" xfId="0" applyAlignment="1" applyBorder="1" applyFont="1">
      <alignment shrinkToFit="0" vertical="center" wrapText="1"/>
    </xf>
    <xf borderId="4" fillId="13" fontId="23" numFmtId="0" xfId="0" applyAlignment="1" applyBorder="1" applyFont="1">
      <alignment readingOrder="0" shrinkToFit="0" vertical="center" wrapText="1"/>
    </xf>
    <xf borderId="1" fillId="0" fontId="1" numFmtId="0" xfId="0" applyAlignment="1" applyBorder="1" applyFont="1">
      <alignment horizontal="center" shrinkToFit="0" vertical="center" wrapText="1"/>
    </xf>
    <xf borderId="4" fillId="13" fontId="24" numFmtId="0" xfId="0" applyAlignment="1" applyBorder="1" applyFont="1">
      <alignment readingOrder="0" shrinkToFit="0" vertical="center" wrapText="1"/>
    </xf>
    <xf borderId="4" fillId="8" fontId="4" numFmtId="2" xfId="0" applyAlignment="1" applyBorder="1" applyFont="1" applyNumberFormat="1">
      <alignment horizontal="left" shrinkToFit="0" vertical="top" wrapText="1"/>
    </xf>
    <xf borderId="22" fillId="8" fontId="17" numFmtId="0" xfId="0" applyAlignment="1" applyBorder="1" applyFont="1">
      <alignment horizontal="left" vertical="top"/>
    </xf>
    <xf borderId="4" fillId="13" fontId="25" numFmtId="0" xfId="0" applyAlignment="1" applyBorder="1" applyFont="1">
      <alignment readingOrder="0" shrinkToFit="0" vertical="center" wrapText="1"/>
    </xf>
    <xf borderId="1" fillId="0" fontId="1" numFmtId="0" xfId="0" applyAlignment="1" applyBorder="1" applyFont="1">
      <alignment horizontal="center" readingOrder="0" shrinkToFit="0" vertical="top" wrapText="1"/>
    </xf>
    <xf borderId="3" fillId="0" fontId="1" numFmtId="0" xfId="0" applyAlignment="1" applyBorder="1" applyFont="1">
      <alignment horizontal="left" shrinkToFit="0" vertical="top" wrapText="1"/>
    </xf>
    <xf borderId="4" fillId="13" fontId="26" numFmtId="0" xfId="0" applyAlignment="1" applyBorder="1" applyFont="1">
      <alignment readingOrder="0" shrinkToFit="0" vertical="center" wrapText="1"/>
    </xf>
    <xf borderId="3" fillId="0" fontId="1" numFmtId="0" xfId="0" applyAlignment="1" applyBorder="1" applyFont="1">
      <alignment horizontal="left" readingOrder="0" shrinkToFit="0" vertical="top" wrapText="1"/>
    </xf>
    <xf borderId="4" fillId="7" fontId="4" numFmtId="1" xfId="0" applyAlignment="1" applyBorder="1" applyFont="1" applyNumberFormat="1">
      <alignment horizontal="center" shrinkToFit="0" vertical="center" wrapText="1"/>
    </xf>
    <xf borderId="1" fillId="7" fontId="4" numFmtId="2" xfId="0" applyAlignment="1" applyBorder="1" applyFont="1" applyNumberFormat="1">
      <alignment horizontal="left" shrinkToFit="0" vertical="top" wrapText="1"/>
    </xf>
    <xf borderId="4" fillId="0" fontId="1" numFmtId="1" xfId="0" applyAlignment="1" applyBorder="1" applyFont="1" applyNumberFormat="1">
      <alignment horizontal="center" shrinkToFit="0" vertical="center" wrapText="1"/>
    </xf>
    <xf borderId="3" fillId="0" fontId="1" numFmtId="2" xfId="0" applyAlignment="1" applyBorder="1" applyFont="1" applyNumberFormat="1">
      <alignment horizontal="left" shrinkToFit="0" vertical="top" wrapText="1"/>
    </xf>
    <xf borderId="4" fillId="13" fontId="1" numFmtId="0" xfId="0" applyAlignment="1" applyBorder="1" applyFont="1">
      <alignment horizontal="left" shrinkToFit="0" vertical="top" wrapText="1"/>
    </xf>
    <xf borderId="4" fillId="13" fontId="1" numFmtId="0" xfId="0" applyAlignment="1" applyBorder="1" applyFont="1">
      <alignment readingOrder="0" shrinkToFit="0" vertical="center" wrapText="1"/>
    </xf>
    <xf borderId="4" fillId="13" fontId="27" numFmtId="0" xfId="0" applyAlignment="1" applyBorder="1" applyFont="1">
      <alignment horizontal="left" readingOrder="0" shrinkToFit="0" wrapText="1"/>
    </xf>
    <xf borderId="4" fillId="13" fontId="28" numFmtId="0" xfId="0" applyAlignment="1" applyBorder="1" applyFont="1">
      <alignment shrinkToFit="0" vertical="center" wrapText="1"/>
    </xf>
    <xf borderId="4" fillId="20" fontId="1" numFmtId="2" xfId="0" applyAlignment="1" applyBorder="1" applyFill="1" applyFont="1" applyNumberFormat="1">
      <alignment horizontal="left" readingOrder="0" shrinkToFit="0" vertical="top" wrapText="1"/>
    </xf>
    <xf borderId="4" fillId="9" fontId="4" numFmtId="0" xfId="0" applyAlignment="1" applyBorder="1" applyFont="1">
      <alignment shrinkToFit="0" vertical="top" wrapText="1"/>
    </xf>
    <xf borderId="4" fillId="9" fontId="4" numFmtId="0" xfId="0" applyAlignment="1" applyBorder="1" applyFont="1">
      <alignment horizontal="center" shrinkToFit="0" vertical="top" wrapText="1"/>
    </xf>
    <xf borderId="4" fillId="9" fontId="4" numFmtId="1" xfId="0" applyAlignment="1" applyBorder="1" applyFont="1" applyNumberFormat="1">
      <alignment horizontal="center" shrinkToFit="0" vertical="center" wrapText="1"/>
    </xf>
    <xf borderId="10" fillId="9" fontId="4" numFmtId="2" xfId="0" applyAlignment="1" applyBorder="1" applyFont="1" applyNumberFormat="1">
      <alignment horizontal="left" shrinkToFit="0" vertical="top" wrapText="1"/>
    </xf>
    <xf borderId="4" fillId="9" fontId="1" numFmtId="2" xfId="0" applyAlignment="1" applyBorder="1" applyFont="1" applyNumberFormat="1">
      <alignment horizontal="center" shrinkToFit="0" vertical="center" wrapText="1"/>
    </xf>
    <xf borderId="4" fillId="9" fontId="1" numFmtId="2" xfId="0" applyAlignment="1" applyBorder="1" applyFont="1" applyNumberFormat="1">
      <alignment horizontal="left" shrinkToFit="0" vertical="top" wrapText="1"/>
    </xf>
    <xf borderId="22" fillId="9" fontId="19" numFmtId="0" xfId="0" applyAlignment="1" applyBorder="1" applyFont="1">
      <alignment horizontal="left" vertical="top"/>
    </xf>
    <xf borderId="1" fillId="0" fontId="1" numFmtId="1" xfId="0" applyAlignment="1" applyBorder="1" applyFont="1" applyNumberFormat="1">
      <alignment horizontal="center" shrinkToFit="0" vertical="center" wrapText="1"/>
    </xf>
    <xf borderId="4" fillId="0" fontId="1" numFmtId="2" xfId="0" applyAlignment="1" applyBorder="1" applyFont="1" applyNumberFormat="1">
      <alignment horizontal="center" vertical="top"/>
    </xf>
    <xf borderId="4" fillId="13" fontId="1" numFmtId="0" xfId="0" applyAlignment="1" applyBorder="1" applyFont="1">
      <alignment horizontal="left" readingOrder="0" shrinkToFit="0" vertical="center" wrapText="1"/>
    </xf>
    <xf borderId="22" fillId="13" fontId="19" numFmtId="0" xfId="0" applyAlignment="1" applyBorder="1" applyFont="1">
      <alignment horizontal="left" readingOrder="0" vertical="top"/>
    </xf>
    <xf borderId="4" fillId="13" fontId="29" numFmtId="0" xfId="0" applyAlignment="1" applyBorder="1" applyFont="1">
      <alignment readingOrder="0" shrinkToFit="0" vertical="center" wrapText="1"/>
    </xf>
    <xf borderId="22" fillId="13" fontId="19" numFmtId="0" xfId="0" applyAlignment="1" applyBorder="1" applyFont="1">
      <alignment horizontal="left" readingOrder="0" vertical="top"/>
    </xf>
    <xf borderId="4" fillId="13" fontId="1" numFmtId="0" xfId="0" applyAlignment="1" applyBorder="1" applyFont="1">
      <alignment readingOrder="0" shrinkToFit="0" vertical="center" wrapText="1"/>
    </xf>
    <xf quotePrefix="1" borderId="4" fillId="13" fontId="1" numFmtId="0" xfId="0" applyAlignment="1" applyBorder="1" applyFont="1">
      <alignment horizontal="left" readingOrder="0" shrinkToFit="0" vertical="top" wrapText="1"/>
    </xf>
    <xf borderId="4" fillId="13" fontId="0" numFmtId="2" xfId="0" applyAlignment="1" applyBorder="1" applyFont="1" applyNumberFormat="1">
      <alignment horizontal="left" readingOrder="0" shrinkToFit="0" vertical="top" wrapText="1"/>
    </xf>
    <xf quotePrefix="1" borderId="4" fillId="13" fontId="1" numFmtId="0" xfId="0" applyAlignment="1" applyBorder="1" applyFont="1">
      <alignment horizontal="left" shrinkToFit="0" vertical="top" wrapText="1"/>
    </xf>
    <xf borderId="1" fillId="7" fontId="4" numFmtId="0" xfId="0" applyAlignment="1" applyBorder="1" applyFont="1">
      <alignment horizontal="left" readingOrder="0" shrinkToFit="0" vertical="center" wrapText="1"/>
    </xf>
    <xf borderId="4" fillId="13" fontId="1" numFmtId="2" xfId="0" applyAlignment="1" applyBorder="1" applyFont="1" applyNumberFormat="1">
      <alignment horizontal="center" readingOrder="0" shrinkToFit="0" vertical="center" wrapText="1"/>
    </xf>
    <xf borderId="4" fillId="13" fontId="19" numFmtId="0" xfId="0" applyAlignment="1" applyBorder="1" applyFont="1">
      <alignment readingOrder="0" shrinkToFit="0" vertical="center" wrapText="1"/>
    </xf>
    <xf borderId="22" fillId="13" fontId="30" numFmtId="0" xfId="0" applyAlignment="1" applyBorder="1" applyFont="1">
      <alignment horizontal="left" readingOrder="0" shrinkToFit="0" vertical="top" wrapText="1"/>
    </xf>
    <xf borderId="4" fillId="13" fontId="31" numFmtId="0" xfId="0" applyAlignment="1" applyBorder="1" applyFont="1">
      <alignment readingOrder="0" shrinkToFit="0" vertical="center" wrapText="1"/>
    </xf>
    <xf borderId="4" fillId="13" fontId="32" numFmtId="2" xfId="0" applyAlignment="1" applyBorder="1" applyFont="1" applyNumberFormat="1">
      <alignment horizontal="left" readingOrder="0" shrinkToFit="0" vertical="top" wrapText="1"/>
    </xf>
    <xf borderId="4" fillId="13" fontId="19" numFmtId="2" xfId="0" applyAlignment="1" applyBorder="1" applyFont="1" applyNumberFormat="1">
      <alignment horizontal="left" readingOrder="0" vertical="top"/>
    </xf>
    <xf borderId="3" fillId="13" fontId="33" numFmtId="0" xfId="0" applyAlignment="1" applyBorder="1" applyFont="1">
      <alignment horizontal="left" readingOrder="0" shrinkToFit="0" vertical="top" wrapText="1"/>
    </xf>
    <xf borderId="3" fillId="13" fontId="19" numFmtId="0" xfId="0" applyAlignment="1" applyBorder="1" applyFont="1">
      <alignment horizontal="left" readingOrder="0" shrinkToFit="0" vertical="top" wrapText="1"/>
    </xf>
    <xf borderId="4" fillId="20" fontId="1" numFmtId="2" xfId="0" applyAlignment="1" applyBorder="1" applyFont="1" applyNumberFormat="1">
      <alignment horizontal="left" readingOrder="0" shrinkToFit="0" vertical="top" wrapText="1"/>
    </xf>
    <xf borderId="4" fillId="20" fontId="34" numFmtId="2" xfId="0" applyAlignment="1" applyBorder="1" applyFont="1" applyNumberFormat="1">
      <alignment horizontal="left" readingOrder="0" shrinkToFit="0" vertical="top" wrapText="1"/>
    </xf>
    <xf borderId="23" fillId="20" fontId="1" numFmtId="2" xfId="0" applyAlignment="1" applyBorder="1" applyFont="1" applyNumberFormat="1">
      <alignment horizontal="left" readingOrder="0" shrinkToFit="0" vertical="top" wrapText="1"/>
    </xf>
    <xf borderId="4" fillId="13" fontId="35" numFmtId="0" xfId="0" applyAlignment="1" applyBorder="1" applyFont="1">
      <alignment readingOrder="0" shrinkToFit="0" vertical="center" wrapText="1"/>
    </xf>
    <xf borderId="4" fillId="13" fontId="1" numFmtId="0" xfId="0" applyAlignment="1" applyBorder="1" applyFont="1">
      <alignment readingOrder="0" shrinkToFit="0" vertical="center" wrapText="1"/>
    </xf>
    <xf borderId="4" fillId="13" fontId="25" numFmtId="167" xfId="0" applyAlignment="1" applyBorder="1" applyFont="1" applyNumberFormat="1">
      <alignment horizontal="center" shrinkToFit="0" vertical="center" wrapText="1"/>
    </xf>
    <xf borderId="4" fillId="13" fontId="1" numFmtId="2" xfId="0" applyAlignment="1" applyBorder="1" applyFont="1" applyNumberFormat="1">
      <alignment horizontal="left" readingOrder="0" shrinkToFit="0" vertical="top" wrapText="1"/>
    </xf>
    <xf borderId="0" fillId="16" fontId="1" numFmtId="0" xfId="0" applyAlignment="1" applyFont="1">
      <alignment shrinkToFit="0" wrapText="1"/>
    </xf>
    <xf borderId="4" fillId="13" fontId="19" numFmtId="0" xfId="0" applyAlignment="1" applyBorder="1" applyFont="1">
      <alignment readingOrder="0" shrinkToFit="0" vertical="top" wrapText="1"/>
    </xf>
    <xf borderId="4" fillId="13" fontId="36" numFmtId="0" xfId="0" applyAlignment="1" applyBorder="1" applyFont="1">
      <alignment readingOrder="0" shrinkToFit="0" vertical="top" wrapText="1"/>
    </xf>
    <xf borderId="4" fillId="13" fontId="1" numFmtId="2" xfId="0" applyAlignment="1" applyBorder="1" applyFont="1" applyNumberFormat="1">
      <alignment horizontal="left" readingOrder="0" shrinkToFit="0" vertical="top" wrapText="1"/>
    </xf>
    <xf borderId="4" fillId="13" fontId="37" numFmtId="0" xfId="0" applyAlignment="1" applyBorder="1" applyFont="1">
      <alignment horizontal="left" readingOrder="0" shrinkToFit="0" vertical="top" wrapText="1"/>
    </xf>
    <xf borderId="1" fillId="7" fontId="38" numFmtId="0" xfId="0" applyAlignment="1" applyBorder="1" applyFont="1">
      <alignment horizontal="left" shrinkToFit="0" vertical="center" wrapText="1"/>
    </xf>
    <xf borderId="4" fillId="13" fontId="39" numFmtId="0" xfId="0" applyAlignment="1" applyBorder="1" applyFont="1">
      <alignment horizontal="left" readingOrder="0" shrinkToFit="0" wrapText="1"/>
    </xf>
    <xf borderId="4" fillId="13" fontId="40" numFmtId="0" xfId="0" applyAlignment="1" applyBorder="1" applyFont="1">
      <alignment readingOrder="0" shrinkToFit="0" vertical="top" wrapText="1"/>
    </xf>
    <xf borderId="4" fillId="13" fontId="1" numFmtId="0" xfId="0" applyAlignment="1" applyBorder="1" applyFont="1">
      <alignment readingOrder="0" shrinkToFit="0" vertical="top" wrapText="1"/>
    </xf>
    <xf borderId="4" fillId="8" fontId="5" numFmtId="0" xfId="0" applyAlignment="1" applyBorder="1" applyFont="1">
      <alignment shrinkToFit="0" vertical="top" wrapText="1"/>
    </xf>
    <xf borderId="4" fillId="8" fontId="5" numFmtId="2" xfId="0" applyAlignment="1" applyBorder="1" applyFont="1" applyNumberFormat="1">
      <alignment horizontal="left" shrinkToFit="0" vertical="top" wrapText="1"/>
    </xf>
    <xf borderId="22" fillId="8" fontId="41" numFmtId="0" xfId="0" applyAlignment="1" applyBorder="1" applyFont="1">
      <alignment horizontal="left" vertical="top"/>
    </xf>
    <xf borderId="4" fillId="13" fontId="22" numFmtId="0" xfId="0" applyAlignment="1" applyBorder="1" applyFont="1">
      <alignment readingOrder="0" shrinkToFit="0" vertical="center" wrapText="1"/>
    </xf>
    <xf borderId="3" fillId="0" fontId="1" numFmtId="2" xfId="0" applyAlignment="1" applyBorder="1" applyFont="1" applyNumberFormat="1">
      <alignment horizontal="center" shrinkToFit="0" vertical="center" wrapText="1"/>
    </xf>
    <xf borderId="2" fillId="0" fontId="1" numFmtId="0" xfId="0" applyAlignment="1" applyBorder="1" applyFont="1">
      <alignment horizontal="center" shrinkToFit="0" vertical="top" wrapText="1"/>
    </xf>
    <xf borderId="2" fillId="0" fontId="1" numFmtId="0" xfId="0" applyAlignment="1" applyBorder="1" applyFont="1">
      <alignment horizontal="left" shrinkToFit="0" vertical="top" wrapText="1"/>
    </xf>
    <xf borderId="9" fillId="4" fontId="4" numFmtId="0" xfId="0" applyAlignment="1" applyBorder="1" applyFont="1">
      <alignment shrinkToFit="0" vertical="top" wrapText="1"/>
    </xf>
    <xf quotePrefix="1" borderId="4" fillId="0" fontId="1" numFmtId="0" xfId="0" applyAlignment="1" applyBorder="1" applyFont="1">
      <alignment horizontal="center" shrinkToFit="0" vertical="top" wrapText="1"/>
    </xf>
    <xf borderId="10" fillId="7" fontId="1" numFmtId="2" xfId="0" applyAlignment="1" applyBorder="1" applyFont="1" applyNumberFormat="1">
      <alignment horizontal="center" shrinkToFit="0" vertical="center" wrapText="1"/>
    </xf>
    <xf borderId="4" fillId="0" fontId="19" numFmtId="0" xfId="0" applyAlignment="1" applyBorder="1" applyFont="1">
      <alignment horizontal="left" shrinkToFit="0" vertical="center" wrapText="1"/>
    </xf>
    <xf quotePrefix="1" borderId="4" fillId="7" fontId="4" numFmtId="0" xfId="0" applyAlignment="1" applyBorder="1" applyFont="1">
      <alignment horizontal="center" shrinkToFit="0" vertical="top" wrapText="1"/>
    </xf>
    <xf borderId="10" fillId="13" fontId="1" numFmtId="2" xfId="0" applyAlignment="1" applyBorder="1" applyFont="1" applyNumberFormat="1">
      <alignment horizontal="center" shrinkToFit="0" vertical="center" wrapText="1"/>
    </xf>
    <xf borderId="4" fillId="0" fontId="19" numFmtId="0" xfId="0" applyAlignment="1" applyBorder="1" applyFont="1">
      <alignment horizontal="left" shrinkToFit="0" vertical="top" wrapText="1"/>
    </xf>
    <xf borderId="10" fillId="13" fontId="1" numFmtId="2" xfId="0" applyAlignment="1" applyBorder="1" applyFont="1" applyNumberFormat="1">
      <alignment horizontal="center" readingOrder="0" shrinkToFit="0" vertical="center" wrapText="1"/>
    </xf>
    <xf borderId="32" fillId="4" fontId="4" numFmtId="2" xfId="0" applyAlignment="1" applyBorder="1" applyFont="1" applyNumberFormat="1">
      <alignment horizontal="left" shrinkToFit="0" vertical="top" wrapText="1"/>
    </xf>
    <xf borderId="22" fillId="4" fontId="19" numFmtId="0" xfId="0" applyAlignment="1" applyBorder="1" applyFont="1">
      <alignment horizontal="left" vertical="top"/>
    </xf>
    <xf borderId="11" fillId="8" fontId="4" numFmtId="0" xfId="0" applyAlignment="1" applyBorder="1" applyFont="1">
      <alignment horizontal="center" shrinkToFit="0" vertical="top" wrapText="1"/>
    </xf>
    <xf borderId="22" fillId="8" fontId="19" numFmtId="0" xfId="0" applyAlignment="1" applyBorder="1" applyFont="1">
      <alignment horizontal="left" vertical="top"/>
    </xf>
    <xf borderId="4" fillId="0" fontId="1" numFmtId="9" xfId="0" applyAlignment="1" applyBorder="1" applyFont="1" applyNumberFormat="1">
      <alignment horizontal="center" shrinkToFit="0" vertical="center" wrapText="1"/>
    </xf>
    <xf borderId="4" fillId="0" fontId="1" numFmtId="10" xfId="0" applyAlignment="1" applyBorder="1" applyFont="1" applyNumberFormat="1">
      <alignment horizontal="center" shrinkToFit="0" vertical="center" wrapText="1"/>
    </xf>
    <xf quotePrefix="1" borderId="4" fillId="0" fontId="1" numFmtId="0" xfId="0" applyAlignment="1" applyBorder="1" applyFont="1">
      <alignment horizontal="left" shrinkToFit="0" vertical="top" wrapText="1"/>
    </xf>
    <xf borderId="4" fillId="13" fontId="1" numFmtId="1" xfId="0" applyAlignment="1" applyBorder="1" applyFont="1" applyNumberFormat="1">
      <alignment horizontal="center" readingOrder="0" shrinkToFit="0" vertical="center" wrapText="1"/>
    </xf>
    <xf borderId="22" fillId="20" fontId="17" numFmtId="0" xfId="0" applyAlignment="1" applyBorder="1" applyFont="1">
      <alignment horizontal="left" vertical="top"/>
    </xf>
    <xf borderId="22" fillId="20" fontId="19" numFmtId="0" xfId="0" applyAlignment="1" applyBorder="1" applyFont="1">
      <alignment horizontal="left" vertical="top"/>
    </xf>
    <xf borderId="4" fillId="13" fontId="1" numFmtId="1" xfId="0" applyAlignment="1" applyBorder="1" applyFont="1" applyNumberFormat="1">
      <alignment horizontal="center" shrinkToFit="0" vertical="center" wrapText="1"/>
    </xf>
    <xf quotePrefix="1" borderId="3" fillId="0" fontId="1" numFmtId="0" xfId="0" applyAlignment="1" applyBorder="1" applyFont="1">
      <alignment horizontal="left" shrinkToFit="0" vertical="top" wrapText="1"/>
    </xf>
    <xf borderId="23" fillId="0" fontId="1" numFmtId="0" xfId="0" applyAlignment="1" applyBorder="1" applyFont="1">
      <alignment horizontal="center" shrinkToFit="0" vertical="top" wrapText="1"/>
    </xf>
    <xf borderId="4" fillId="0" fontId="1" numFmtId="0" xfId="0" applyAlignment="1" applyBorder="1" applyFont="1">
      <alignment horizontal="right" shrinkToFit="0" vertical="top" wrapText="1"/>
    </xf>
    <xf borderId="4" fillId="13" fontId="1" numFmtId="0" xfId="0" applyAlignment="1" applyBorder="1" applyFont="1">
      <alignment horizontal="center" readingOrder="0" shrinkToFit="0" vertical="center" wrapText="1"/>
    </xf>
    <xf borderId="4" fillId="13" fontId="1" numFmtId="0" xfId="0" applyAlignment="1" applyBorder="1" applyFont="1">
      <alignment horizontal="center" shrinkToFit="0" vertical="center" wrapText="1"/>
    </xf>
    <xf borderId="4" fillId="13" fontId="1" numFmtId="4" xfId="0" applyAlignment="1" applyBorder="1" applyFont="1" applyNumberFormat="1">
      <alignment horizontal="center" shrinkToFit="0" vertical="center" wrapText="1"/>
    </xf>
    <xf borderId="4" fillId="13" fontId="1" numFmtId="0" xfId="0" applyAlignment="1" applyBorder="1" applyFont="1">
      <alignment horizontal="left" readingOrder="0" shrinkToFit="0" vertical="top" wrapText="1"/>
    </xf>
    <xf quotePrefix="1" borderId="4" fillId="13" fontId="0" numFmtId="0" xfId="0" applyAlignment="1" applyBorder="1" applyFont="1">
      <alignment horizontal="left" readingOrder="0" shrinkToFit="0" vertical="top" wrapText="1"/>
    </xf>
    <xf borderId="4" fillId="13" fontId="19" numFmtId="0" xfId="0" applyAlignment="1" applyBorder="1" applyFont="1">
      <alignment horizontal="left" readingOrder="0" shrinkToFit="0" vertical="center" wrapText="1"/>
    </xf>
    <xf borderId="4" fillId="13" fontId="19" numFmtId="0" xfId="0" applyAlignment="1" applyBorder="1" applyFont="1">
      <alignment horizontal="left" readingOrder="0" vertical="center"/>
    </xf>
    <xf borderId="4" fillId="13" fontId="42" numFmtId="0" xfId="0" applyAlignment="1" applyBorder="1" applyFont="1">
      <alignment horizontal="left" readingOrder="0" shrinkToFit="0" vertical="center" wrapText="1"/>
    </xf>
    <xf borderId="4" fillId="13" fontId="19" numFmtId="0" xfId="0" applyAlignment="1" applyBorder="1" applyFont="1">
      <alignment horizontal="left" vertical="center"/>
    </xf>
    <xf borderId="4" fillId="13" fontId="19" numFmtId="2" xfId="0" applyAlignment="1" applyBorder="1" applyFont="1" applyNumberFormat="1">
      <alignment horizontal="left" readingOrder="0" shrinkToFit="0" vertical="top" wrapText="1"/>
    </xf>
    <xf borderId="4" fillId="13" fontId="1" numFmtId="2" xfId="0" applyAlignment="1" applyBorder="1" applyFont="1" applyNumberFormat="1">
      <alignment horizontal="left" shrinkToFit="0" vertical="top" wrapText="0"/>
    </xf>
    <xf borderId="4" fillId="13" fontId="43" numFmtId="2" xfId="0" applyAlignment="1" applyBorder="1" applyFont="1" applyNumberFormat="1">
      <alignment readingOrder="0" shrinkToFit="0" vertical="top" wrapText="1"/>
    </xf>
    <xf quotePrefix="1" borderId="1" fillId="0" fontId="1" numFmtId="0" xfId="0" applyAlignment="1" applyBorder="1" applyFont="1">
      <alignment horizontal="center" shrinkToFit="0" vertical="top" wrapText="1"/>
    </xf>
    <xf quotePrefix="1" borderId="1" fillId="0" fontId="1" numFmtId="0" xfId="0" applyAlignment="1" applyBorder="1" applyFont="1">
      <alignment horizontal="right" shrinkToFit="0" vertical="top" wrapText="1"/>
    </xf>
    <xf borderId="4" fillId="13" fontId="1" numFmtId="168" xfId="0" applyAlignment="1" applyBorder="1" applyFont="1" applyNumberFormat="1">
      <alignment horizontal="center" readingOrder="0" shrinkToFit="0" vertical="center" wrapText="1"/>
    </xf>
    <xf borderId="4" fillId="13" fontId="44" numFmtId="2" xfId="0" applyAlignment="1" applyBorder="1" applyFont="1" applyNumberFormat="1">
      <alignment horizontal="left" readingOrder="0" shrinkToFit="0" vertical="center" wrapText="1"/>
    </xf>
    <xf quotePrefix="1" borderId="4" fillId="0" fontId="1" numFmtId="0" xfId="0" applyAlignment="1" applyBorder="1" applyFont="1">
      <alignment horizontal="right" shrinkToFit="0" vertical="top" wrapText="1"/>
    </xf>
    <xf borderId="0" fillId="21" fontId="1" numFmtId="1" xfId="0" applyAlignment="1" applyFill="1" applyFont="1" applyNumberFormat="1">
      <alignment horizontal="center" readingOrder="0"/>
    </xf>
    <xf borderId="4" fillId="0" fontId="1" numFmtId="2" xfId="0" applyAlignment="1" applyBorder="1" applyFont="1" applyNumberFormat="1">
      <alignment horizontal="center" readingOrder="0" shrinkToFit="0" vertical="center" wrapText="1"/>
    </xf>
    <xf borderId="4" fillId="20" fontId="1" numFmtId="2" xfId="0" applyAlignment="1" applyBorder="1" applyFont="1" applyNumberFormat="1">
      <alignment horizontal="left" shrinkToFit="0" vertical="top" wrapText="1"/>
    </xf>
    <xf borderId="18" fillId="13" fontId="11" numFmtId="2" xfId="0" applyAlignment="1" applyBorder="1" applyFont="1" applyNumberFormat="1">
      <alignment readingOrder="0" shrinkToFit="0" wrapText="1"/>
    </xf>
    <xf borderId="4" fillId="13" fontId="45" numFmtId="0" xfId="0" applyAlignment="1" applyBorder="1" applyFont="1">
      <alignment readingOrder="0" shrinkToFit="0" vertical="center" wrapText="1"/>
    </xf>
    <xf borderId="4" fillId="7" fontId="1" numFmtId="1" xfId="0" applyAlignment="1" applyBorder="1" applyFont="1" applyNumberFormat="1">
      <alignment horizontal="center" shrinkToFit="0" vertical="center" wrapText="1"/>
    </xf>
    <xf borderId="2" fillId="0" fontId="1" numFmtId="2" xfId="0" applyAlignment="1" applyBorder="1" applyFont="1" applyNumberFormat="1">
      <alignment horizontal="center" shrinkToFit="0" vertical="center" wrapText="1"/>
    </xf>
    <xf borderId="4" fillId="0" fontId="46" numFmtId="2" xfId="0" applyAlignment="1" applyBorder="1" applyFont="1" applyNumberFormat="1">
      <alignment horizontal="left" shrinkToFit="0" vertical="top" wrapText="1"/>
    </xf>
    <xf borderId="14" fillId="22" fontId="1" numFmtId="0" xfId="0" applyAlignment="1" applyBorder="1" applyFill="1" applyFont="1">
      <alignment shrinkToFit="0" wrapText="1"/>
    </xf>
    <xf borderId="1" fillId="3" fontId="6" numFmtId="2" xfId="0" applyAlignment="1" applyBorder="1" applyFont="1" applyNumberFormat="1">
      <alignment horizontal="center" shrinkToFit="0" vertical="top" wrapText="1"/>
    </xf>
    <xf borderId="4" fillId="3" fontId="2" numFmtId="2" xfId="0" applyAlignment="1" applyBorder="1" applyFont="1" applyNumberFormat="1">
      <alignment horizontal="center" shrinkToFit="0" vertical="top" wrapText="1"/>
    </xf>
    <xf borderId="4" fillId="3" fontId="4" numFmtId="2" xfId="0" applyAlignment="1" applyBorder="1" applyFont="1" applyNumberFormat="1">
      <alignment horizontal="left" shrinkToFit="0" vertical="top" wrapText="1"/>
    </xf>
    <xf borderId="22" fillId="10" fontId="19" numFmtId="0" xfId="0" applyAlignment="1" applyBorder="1" applyFont="1">
      <alignment horizontal="left" vertical="top"/>
    </xf>
    <xf borderId="4" fillId="3" fontId="4" numFmtId="0" xfId="0" applyAlignment="1" applyBorder="1" applyFont="1">
      <alignment shrinkToFit="0" vertical="top" wrapText="1"/>
    </xf>
    <xf borderId="1" fillId="3" fontId="4" numFmtId="0" xfId="0" applyAlignment="1" applyBorder="1" applyFont="1">
      <alignment horizontal="left" shrinkToFit="0" vertical="top" wrapText="1"/>
    </xf>
    <xf borderId="1" fillId="6" fontId="4" numFmtId="0" xfId="0" applyAlignment="1" applyBorder="1" applyFont="1">
      <alignment horizontal="left" shrinkToFit="0" vertical="top" wrapText="1"/>
    </xf>
    <xf borderId="4" fillId="6" fontId="1" numFmtId="2" xfId="0" applyAlignment="1" applyBorder="1" applyFont="1" applyNumberFormat="1">
      <alignment horizontal="center" shrinkToFit="0" vertical="center" wrapText="1"/>
    </xf>
    <xf borderId="4" fillId="6" fontId="1" numFmtId="2" xfId="0" applyAlignment="1" applyBorder="1" applyFont="1" applyNumberFormat="1">
      <alignment horizontal="left" shrinkToFit="0" vertical="top" wrapText="1"/>
    </xf>
    <xf borderId="22" fillId="20" fontId="6" numFmtId="0" xfId="0" applyAlignment="1" applyBorder="1" applyFont="1">
      <alignment horizontal="left" vertical="top"/>
    </xf>
    <xf quotePrefix="1" borderId="4" fillId="6" fontId="4" numFmtId="0" xfId="0" applyAlignment="1" applyBorder="1" applyFont="1">
      <alignment horizontal="center" shrinkToFit="0" vertical="top" wrapText="1"/>
    </xf>
    <xf borderId="4" fillId="13" fontId="1" numFmtId="9" xfId="0" applyAlignment="1" applyBorder="1" applyFont="1" applyNumberFormat="1">
      <alignment horizontal="center" readingOrder="0" shrinkToFit="0" vertical="center" wrapText="1"/>
    </xf>
    <xf borderId="1" fillId="3" fontId="2" numFmtId="0" xfId="0" applyAlignment="1" applyBorder="1" applyFont="1">
      <alignment horizontal="center" vertical="top"/>
    </xf>
    <xf borderId="5" fillId="3" fontId="1" numFmtId="0" xfId="0" applyAlignment="1" applyBorder="1" applyFont="1">
      <alignment shrinkToFit="0" vertical="center" wrapText="1"/>
    </xf>
    <xf borderId="0" fillId="3" fontId="11" numFmtId="0" xfId="0" applyFont="1"/>
    <xf borderId="19" fillId="20" fontId="17" numFmtId="0" xfId="0" applyAlignment="1" applyBorder="1" applyFont="1">
      <alignment horizontal="left" vertical="top"/>
    </xf>
    <xf borderId="0" fillId="0" fontId="1" numFmtId="2" xfId="0" applyAlignment="1" applyFont="1" applyNumberFormat="1">
      <alignment horizontal="left" shrinkToFit="0" vertical="top" wrapText="1"/>
    </xf>
    <xf borderId="0" fillId="0" fontId="1" numFmtId="0" xfId="0" applyAlignment="1" applyFont="1">
      <alignment shrinkToFit="0" vertical="center" wrapText="1"/>
    </xf>
    <xf borderId="0" fillId="16" fontId="19" numFmtId="0" xfId="0" applyAlignment="1" applyFont="1">
      <alignment horizontal="left" vertical="top"/>
    </xf>
    <xf borderId="0" fillId="16" fontId="6" numFmtId="0" xfId="0" applyAlignment="1" applyFont="1">
      <alignment horizontal="left" vertical="top"/>
    </xf>
    <xf borderId="0" fillId="0" fontId="19" numFmtId="0" xfId="0" applyAlignment="1" applyFont="1">
      <alignment horizontal="left" vertical="top"/>
    </xf>
    <xf borderId="0" fillId="0" fontId="11" numFmtId="0" xfId="0" applyFont="1"/>
    <xf borderId="0" fillId="0" fontId="19" numFmtId="0" xfId="0" applyAlignment="1" applyFont="1">
      <alignment horizontal="left" vertical="top"/>
    </xf>
    <xf borderId="6" fillId="2" fontId="2" numFmtId="0" xfId="0" applyAlignment="1" applyBorder="1" applyFont="1">
      <alignment horizontal="center" shrinkToFit="0" vertical="center" wrapText="1"/>
    </xf>
    <xf borderId="0" fillId="0" fontId="2" numFmtId="2" xfId="0" applyAlignment="1" applyFont="1" applyNumberFormat="1">
      <alignment horizontal="center" shrinkToFit="0" wrapText="1"/>
    </xf>
    <xf borderId="32" fillId="2" fontId="6" numFmtId="0" xfId="0" applyAlignment="1" applyBorder="1" applyFont="1">
      <alignment horizontal="center" shrinkToFit="0" vertical="center" wrapText="1"/>
    </xf>
    <xf borderId="11" fillId="2" fontId="6" numFmtId="0" xfId="0" applyAlignment="1" applyBorder="1" applyFont="1">
      <alignment horizontal="center" shrinkToFit="0" vertical="center" wrapText="1"/>
    </xf>
    <xf borderId="33" fillId="0" fontId="1" numFmtId="0" xfId="0" applyAlignment="1" applyBorder="1" applyFont="1">
      <alignment horizontal="center" vertical="center"/>
    </xf>
    <xf borderId="0" fillId="0" fontId="47" numFmtId="10" xfId="0" applyAlignment="1" applyFont="1" applyNumberFormat="1">
      <alignment horizontal="center" shrinkToFit="0" wrapText="1"/>
    </xf>
    <xf borderId="10" fillId="3" fontId="4" numFmtId="2" xfId="0" applyAlignment="1" applyBorder="1" applyFont="1" applyNumberFormat="1">
      <alignment horizontal="center" shrinkToFit="0" vertical="center" wrapText="1"/>
    </xf>
    <xf borderId="0" fillId="0" fontId="4" numFmtId="2" xfId="0" applyAlignment="1" applyFont="1" applyNumberFormat="1">
      <alignment horizontal="center" shrinkToFit="0" wrapText="1"/>
    </xf>
    <xf borderId="10" fillId="5" fontId="4" numFmtId="2" xfId="0" applyAlignment="1" applyBorder="1" applyFont="1" applyNumberFormat="1">
      <alignment horizontal="center" shrinkToFit="0" vertical="center" wrapText="1"/>
    </xf>
    <xf borderId="0" fillId="0" fontId="1" numFmtId="2" xfId="0" applyAlignment="1" applyFont="1" applyNumberFormat="1">
      <alignment horizontal="center" shrinkToFit="0" wrapText="1"/>
    </xf>
    <xf borderId="4" fillId="6" fontId="4" numFmtId="2" xfId="0" applyAlignment="1" applyBorder="1" applyFont="1" applyNumberFormat="1">
      <alignment horizontal="center" shrinkToFit="0" vertical="center" wrapText="1"/>
    </xf>
    <xf borderId="10" fillId="8" fontId="4" numFmtId="2" xfId="0" applyAlignment="1" applyBorder="1" applyFont="1" applyNumberFormat="1">
      <alignment horizontal="center" shrinkToFit="0" vertical="center" wrapText="1"/>
    </xf>
    <xf borderId="4" fillId="8" fontId="1" numFmtId="2" xfId="0" applyAlignment="1" applyBorder="1" applyFont="1" applyNumberFormat="1">
      <alignment horizontal="center" shrinkToFit="0" vertical="center" wrapText="1"/>
    </xf>
    <xf quotePrefix="1" borderId="4" fillId="7" fontId="4" numFmtId="1" xfId="0" applyAlignment="1" applyBorder="1" applyFont="1" applyNumberFormat="1">
      <alignment horizontal="center" shrinkToFit="0" vertical="center" wrapText="1"/>
    </xf>
    <xf borderId="4" fillId="8" fontId="4" numFmtId="1" xfId="0" applyAlignment="1" applyBorder="1" applyFont="1" applyNumberFormat="1">
      <alignment horizontal="center" shrinkToFit="0" vertical="center" wrapText="1"/>
    </xf>
    <xf borderId="1" fillId="8" fontId="4" numFmtId="2" xfId="0" applyAlignment="1" applyBorder="1" applyFont="1" applyNumberFormat="1">
      <alignment horizontal="center" shrinkToFit="0" vertical="center" wrapText="1"/>
    </xf>
    <xf borderId="0" fillId="0" fontId="48" numFmtId="10" xfId="0" applyAlignment="1" applyFont="1" applyNumberFormat="1">
      <alignment horizontal="center" shrinkToFit="0" wrapText="1"/>
    </xf>
    <xf borderId="4" fillId="23" fontId="4" numFmtId="2" xfId="0" applyAlignment="1" applyBorder="1" applyFill="1" applyFont="1" applyNumberFormat="1">
      <alignment horizontal="center" shrinkToFit="0" vertical="center" wrapText="1"/>
    </xf>
    <xf borderId="10" fillId="23" fontId="4" numFmtId="2" xfId="0" applyAlignment="1" applyBorder="1" applyFont="1" applyNumberFormat="1">
      <alignment horizontal="center" shrinkToFit="0" vertical="center" wrapText="1"/>
    </xf>
    <xf borderId="4" fillId="23" fontId="1" numFmtId="2" xfId="0" applyAlignment="1" applyBorder="1" applyFont="1" applyNumberFormat="1">
      <alignment horizontal="center" shrinkToFit="0" vertical="center" wrapText="1"/>
    </xf>
    <xf borderId="4" fillId="0" fontId="1" numFmtId="2" xfId="0" applyAlignment="1" applyBorder="1" applyFont="1" applyNumberFormat="1">
      <alignment horizontal="center" vertical="center"/>
    </xf>
    <xf borderId="3" fillId="0" fontId="1" numFmtId="2" xfId="0" applyAlignment="1" applyBorder="1" applyFont="1" applyNumberFormat="1">
      <alignment horizontal="center" vertical="center"/>
    </xf>
    <xf borderId="3" fillId="0" fontId="1" numFmtId="10" xfId="0" applyAlignment="1" applyBorder="1" applyFont="1" applyNumberFormat="1">
      <alignment horizontal="center" vertical="center"/>
    </xf>
    <xf borderId="4" fillId="0" fontId="1" numFmtId="10" xfId="0" applyAlignment="1" applyBorder="1" applyFont="1" applyNumberFormat="1">
      <alignment horizontal="center" vertical="center"/>
    </xf>
    <xf borderId="0" fillId="0" fontId="1" numFmtId="2" xfId="0" applyAlignment="1" applyFont="1" applyNumberFormat="1">
      <alignment horizontal="center" vertical="center"/>
    </xf>
    <xf borderId="0" fillId="0" fontId="1" numFmtId="10" xfId="0" applyAlignment="1" applyFont="1" applyNumberFormat="1">
      <alignment horizontal="center" vertical="center"/>
    </xf>
    <xf borderId="0" fillId="0" fontId="1" numFmtId="10" xfId="0" applyAlignment="1" applyFont="1" applyNumberFormat="1">
      <alignment shrinkToFit="0" wrapText="1"/>
    </xf>
    <xf borderId="0" fillId="15" fontId="49" numFmtId="0" xfId="0" applyAlignment="1" applyFont="1">
      <alignment readingOrder="0" shrinkToFit="0" vertical="center" wrapText="1"/>
    </xf>
    <xf borderId="4" fillId="0" fontId="4" numFmtId="10" xfId="0" applyAlignment="1" applyBorder="1" applyFont="1" applyNumberFormat="1">
      <alignment horizontal="center" vertical="center"/>
    </xf>
    <xf borderId="4" fillId="0" fontId="5" numFmtId="10" xfId="0" applyAlignment="1" applyBorder="1" applyFont="1" applyNumberFormat="1">
      <alignment horizontal="center" vertical="center"/>
    </xf>
    <xf borderId="1" fillId="15" fontId="50" numFmtId="0" xfId="0" applyAlignment="1" applyBorder="1" applyFont="1">
      <alignment horizontal="center" readingOrder="0" vertical="center"/>
    </xf>
    <xf borderId="0" fillId="16" fontId="51" numFmtId="0" xfId="0" applyAlignment="1" applyFont="1">
      <alignment horizontal="center" vertical="center"/>
    </xf>
    <xf borderId="4" fillId="5" fontId="4" numFmtId="0" xfId="0" applyAlignment="1" applyBorder="1" applyFont="1">
      <alignment horizontal="center" readingOrder="0" vertical="center"/>
    </xf>
    <xf borderId="0" fillId="16" fontId="13" numFmtId="0" xfId="0" applyAlignment="1" applyFont="1">
      <alignment horizontal="center" readingOrder="0"/>
    </xf>
    <xf borderId="0" fillId="16" fontId="52" numFmtId="10" xfId="0" applyAlignment="1" applyFont="1" applyNumberFormat="1">
      <alignment horizontal="center" vertical="center"/>
    </xf>
    <xf borderId="0" fillId="16" fontId="53" numFmtId="0" xfId="0" applyAlignment="1" applyFont="1">
      <alignment horizontal="center" vertical="center"/>
    </xf>
    <xf borderId="0" fillId="16" fontId="54" numFmtId="10" xfId="0" applyAlignment="1" applyFont="1" applyNumberFormat="1">
      <alignment horizontal="center" vertical="center"/>
    </xf>
    <xf borderId="0" fillId="0" fontId="1" numFmtId="169" xfId="0" applyAlignment="1" applyFont="1" applyNumberFormat="1">
      <alignment shrinkToFit="0" wrapText="1"/>
    </xf>
    <xf borderId="0" fillId="0" fontId="11" numFmtId="0" xfId="0" applyAlignment="1" applyFont="1">
      <alignment horizontal="center" vertical="center"/>
    </xf>
    <xf borderId="0" fillId="0" fontId="55" numFmtId="0" xfId="0" applyAlignment="1" applyFont="1">
      <alignment horizontal="center" vertical="center"/>
    </xf>
    <xf borderId="4" fillId="0" fontId="11" numFmtId="10" xfId="0" applyAlignment="1" applyBorder="1" applyFont="1" applyNumberFormat="1">
      <alignment horizontal="center" readingOrder="0"/>
    </xf>
    <xf borderId="0" fillId="0" fontId="1" numFmtId="0" xfId="0" applyAlignment="1" applyFont="1">
      <alignment horizontal="center" readingOrder="0" vertical="center"/>
    </xf>
    <xf borderId="4" fillId="0" fontId="1" numFmtId="2" xfId="0" applyAlignment="1" applyBorder="1" applyFont="1" applyNumberFormat="1">
      <alignment horizontal="center" readingOrder="0" vertical="center"/>
    </xf>
    <xf borderId="1" fillId="5" fontId="1" numFmtId="0" xfId="0" applyAlignment="1" applyBorder="1" applyFont="1">
      <alignment horizontal="center" readingOrder="0" vertical="center"/>
    </xf>
    <xf borderId="1" fillId="0" fontId="4" numFmtId="165" xfId="0" applyAlignment="1" applyBorder="1" applyFont="1" applyNumberFormat="1">
      <alignment horizontal="center" readingOrder="0" vertical="center"/>
    </xf>
    <xf borderId="1" fillId="0" fontId="1" numFmtId="0" xfId="0" applyAlignment="1" applyBorder="1" applyFont="1">
      <alignment horizontal="center" readingOrder="0" vertical="center"/>
    </xf>
    <xf borderId="0" fillId="0" fontId="1" numFmtId="4" xfId="0" applyAlignment="1" applyFont="1" applyNumberFormat="1">
      <alignment horizontal="center" vertical="center"/>
    </xf>
    <xf borderId="24" fillId="2" fontId="2" numFmtId="9" xfId="0" applyAlignment="1" applyBorder="1" applyFont="1" applyNumberFormat="1">
      <alignment horizontal="center" shrinkToFit="0" vertical="center" wrapText="1"/>
    </xf>
    <xf borderId="0" fillId="0" fontId="2" numFmtId="9" xfId="0" applyAlignment="1" applyFont="1" applyNumberFormat="1">
      <alignment horizontal="center" shrinkToFit="0" vertical="center" wrapText="1"/>
    </xf>
    <xf borderId="34" fillId="3" fontId="4" numFmtId="0" xfId="0" applyAlignment="1" applyBorder="1" applyFont="1">
      <alignment horizontal="left" vertical="top"/>
    </xf>
    <xf borderId="35" fillId="0" fontId="3" numFmtId="0" xfId="0" applyBorder="1" applyFont="1"/>
    <xf borderId="28" fillId="0" fontId="3" numFmtId="0" xfId="0" applyBorder="1" applyFont="1"/>
    <xf borderId="11" fillId="3" fontId="4" numFmtId="9" xfId="0" applyAlignment="1" applyBorder="1" applyFont="1" applyNumberFormat="1">
      <alignment horizontal="center" shrinkToFit="0" vertical="center" wrapText="1"/>
    </xf>
    <xf borderId="11" fillId="3" fontId="4" numFmtId="10" xfId="0" applyAlignment="1" applyBorder="1" applyFont="1" applyNumberFormat="1">
      <alignment horizontal="center" shrinkToFit="0" vertical="center" wrapText="1"/>
    </xf>
    <xf borderId="10" fillId="4" fontId="4" numFmtId="9" xfId="0" applyAlignment="1" applyBorder="1" applyFont="1" applyNumberFormat="1">
      <alignment horizontal="center" shrinkToFit="0" vertical="center" wrapText="1"/>
    </xf>
    <xf borderId="4" fillId="4" fontId="4" numFmtId="2" xfId="0" applyAlignment="1" applyBorder="1" applyFont="1" applyNumberFormat="1">
      <alignment horizontal="left" shrinkToFit="0" vertical="top" wrapText="1"/>
    </xf>
    <xf borderId="4" fillId="8" fontId="4" numFmtId="9" xfId="0" applyAlignment="1" applyBorder="1" applyFont="1" applyNumberFormat="1">
      <alignment horizontal="center" shrinkToFit="0" vertical="center" wrapText="1"/>
    </xf>
    <xf borderId="4" fillId="7" fontId="1" numFmtId="9" xfId="0" applyAlignment="1" applyBorder="1" applyFont="1" applyNumberFormat="1">
      <alignment horizontal="center" shrinkToFit="0" vertical="center" wrapText="1"/>
    </xf>
    <xf borderId="4" fillId="13" fontId="1" numFmtId="9" xfId="0" applyAlignment="1" applyBorder="1" applyFont="1" applyNumberFormat="1">
      <alignment horizontal="center" shrinkToFit="0" vertical="center" wrapText="1"/>
    </xf>
    <xf borderId="4" fillId="13" fontId="56" numFmtId="2" xfId="0" applyAlignment="1" applyBorder="1" applyFont="1" applyNumberFormat="1">
      <alignment horizontal="left" shrinkToFit="0" vertical="top" wrapText="1"/>
    </xf>
    <xf borderId="5" fillId="13" fontId="57" numFmtId="2" xfId="0" applyAlignment="1" applyBorder="1" applyFont="1" applyNumberFormat="1">
      <alignment horizontal="center" readingOrder="0" shrinkToFit="0" vertical="center" wrapText="1"/>
    </xf>
    <xf borderId="33" fillId="0" fontId="3" numFmtId="0" xfId="0" applyBorder="1" applyFont="1"/>
    <xf borderId="4" fillId="9" fontId="4" numFmtId="0" xfId="0" applyAlignment="1" applyBorder="1" applyFont="1">
      <alignment shrinkToFit="0" vertical="center" wrapText="1"/>
    </xf>
    <xf borderId="4" fillId="9" fontId="4" numFmtId="0" xfId="0" applyAlignment="1" applyBorder="1" applyFont="1">
      <alignment horizontal="center" shrinkToFit="0" vertical="center" wrapText="1"/>
    </xf>
    <xf borderId="1" fillId="9" fontId="4" numFmtId="2" xfId="0" applyAlignment="1" applyBorder="1" applyFont="1" applyNumberFormat="1">
      <alignment horizontal="left" vertical="center"/>
    </xf>
    <xf borderId="4" fillId="9" fontId="1" numFmtId="2" xfId="0" applyAlignment="1" applyBorder="1" applyFont="1" applyNumberFormat="1">
      <alignment horizontal="left" shrinkToFit="0" vertical="center" wrapText="1"/>
    </xf>
    <xf borderId="4" fillId="9" fontId="1" numFmtId="9" xfId="0" applyAlignment="1" applyBorder="1" applyFont="1" applyNumberFormat="1">
      <alignment horizontal="center" shrinkToFit="0" vertical="center" wrapText="1"/>
    </xf>
    <xf borderId="14" fillId="13" fontId="1" numFmtId="2" xfId="0" applyAlignment="1" applyBorder="1" applyFont="1" applyNumberFormat="1">
      <alignment shrinkToFit="0" vertical="top" wrapText="1"/>
    </xf>
    <xf borderId="4" fillId="20" fontId="1" numFmtId="2" xfId="0" applyAlignment="1" applyBorder="1" applyFont="1" applyNumberFormat="1">
      <alignment shrinkToFit="0" vertical="top" wrapText="1"/>
    </xf>
    <xf borderId="4" fillId="13" fontId="19" numFmtId="2" xfId="0" applyAlignment="1" applyBorder="1" applyFont="1" applyNumberFormat="1">
      <alignment horizontal="left" shrinkToFit="0" vertical="top" wrapText="1"/>
    </xf>
    <xf borderId="4" fillId="7" fontId="4" numFmtId="0" xfId="0" applyAlignment="1" applyBorder="1" applyFont="1">
      <alignment shrinkToFit="0" vertical="center" wrapText="1"/>
    </xf>
    <xf borderId="4" fillId="7" fontId="1" numFmtId="2" xfId="0" applyAlignment="1" applyBorder="1" applyFont="1" applyNumberFormat="1">
      <alignment horizontal="left" shrinkToFit="0" vertical="center" wrapText="1"/>
    </xf>
    <xf borderId="4" fillId="7" fontId="1" numFmtId="2" xfId="0" applyAlignment="1" applyBorder="1" applyFont="1" applyNumberFormat="1">
      <alignment horizontal="center" shrinkToFit="0" vertical="top" wrapText="1"/>
    </xf>
    <xf borderId="4" fillId="7" fontId="1" numFmtId="9" xfId="0" applyAlignment="1" applyBorder="1" applyFont="1" applyNumberFormat="1">
      <alignment horizontal="center" shrinkToFit="0" vertical="top" wrapText="1"/>
    </xf>
    <xf borderId="5" fillId="13" fontId="58" numFmtId="2" xfId="0" applyAlignment="1" applyBorder="1" applyFont="1" applyNumberFormat="1">
      <alignment horizontal="left" readingOrder="0" shrinkToFit="0" vertical="center" wrapText="1"/>
    </xf>
    <xf borderId="4" fillId="8" fontId="5" numFmtId="9" xfId="0" applyAlignment="1" applyBorder="1" applyFont="1" applyNumberFormat="1">
      <alignment horizontal="center" shrinkToFit="0" vertical="center" wrapText="1"/>
    </xf>
    <xf borderId="12" fillId="13" fontId="1" numFmtId="2" xfId="0" applyAlignment="1" applyBorder="1" applyFont="1" applyNumberFormat="1">
      <alignment horizontal="left" shrinkToFit="0" vertical="top" wrapText="1"/>
    </xf>
    <xf borderId="4" fillId="13" fontId="1" numFmtId="0" xfId="0" applyAlignment="1" applyBorder="1" applyFont="1">
      <alignment shrinkToFit="0" vertical="top" wrapText="1"/>
    </xf>
    <xf borderId="10" fillId="13" fontId="1" numFmtId="2" xfId="0" applyAlignment="1" applyBorder="1" applyFont="1" applyNumberFormat="1">
      <alignment horizontal="left" shrinkToFit="0" vertical="top" wrapText="1"/>
    </xf>
    <xf borderId="11" fillId="7" fontId="1" numFmtId="2" xfId="0" applyAlignment="1" applyBorder="1" applyFont="1" applyNumberFormat="1">
      <alignment horizontal="left" shrinkToFit="0" vertical="top" wrapText="1"/>
    </xf>
    <xf borderId="5" fillId="13" fontId="1" numFmtId="2" xfId="0" applyAlignment="1" applyBorder="1" applyFont="1" applyNumberFormat="1">
      <alignment horizontal="left" shrinkToFit="0" vertical="center" wrapText="1"/>
    </xf>
    <xf borderId="36" fillId="4" fontId="4" numFmtId="2" xfId="0" applyAlignment="1" applyBorder="1" applyFont="1" applyNumberFormat="1">
      <alignment horizontal="left" shrinkToFit="0" vertical="top" wrapText="1"/>
    </xf>
    <xf borderId="37" fillId="0" fontId="19" numFmtId="9" xfId="0" applyAlignment="1" applyBorder="1" applyFont="1" applyNumberFormat="1">
      <alignment shrinkToFit="0" vertical="center" wrapText="1"/>
    </xf>
    <xf borderId="0" fillId="0" fontId="19" numFmtId="9" xfId="0" applyAlignment="1" applyFont="1" applyNumberFormat="1">
      <alignment horizontal="right"/>
    </xf>
    <xf borderId="0" fillId="0" fontId="1" numFmtId="9" xfId="0" applyAlignment="1" applyFont="1" applyNumberFormat="1">
      <alignment horizontal="center" shrinkToFit="0" vertical="center" wrapText="1"/>
    </xf>
    <xf borderId="0" fillId="24" fontId="2" numFmtId="0" xfId="0" applyAlignment="1" applyFill="1" applyFont="1">
      <alignment horizontal="center" readingOrder="0" shrinkToFit="0" vertical="center" wrapText="1"/>
    </xf>
    <xf borderId="4" fillId="3" fontId="1" numFmtId="0" xfId="0" applyAlignment="1" applyBorder="1" applyFont="1">
      <alignment shrinkToFit="0" wrapText="1"/>
    </xf>
    <xf borderId="4" fillId="4" fontId="1" numFmtId="0" xfId="0" applyAlignment="1" applyBorder="1" applyFont="1">
      <alignment shrinkToFit="0" wrapText="1"/>
    </xf>
    <xf borderId="4" fillId="8" fontId="1" numFmtId="0" xfId="0" applyAlignment="1" applyBorder="1" applyFont="1">
      <alignment shrinkToFit="0" wrapText="1"/>
    </xf>
    <xf borderId="4" fillId="6" fontId="1" numFmtId="0" xfId="0" applyAlignment="1" applyBorder="1" applyFont="1">
      <alignment shrinkToFit="0" wrapText="1"/>
    </xf>
    <xf borderId="4" fillId="13" fontId="59" numFmtId="0" xfId="0" applyAlignment="1" applyBorder="1" applyFont="1">
      <alignment horizontal="left" readingOrder="0" shrinkToFit="0" vertical="top" wrapText="1"/>
    </xf>
    <xf borderId="4" fillId="20" fontId="19" numFmtId="2" xfId="0" applyAlignment="1" applyBorder="1" applyFont="1" applyNumberFormat="1">
      <alignment horizontal="left" readingOrder="0" shrinkToFit="0" vertical="top" wrapText="1"/>
    </xf>
    <xf borderId="4" fillId="20" fontId="19" numFmtId="2" xfId="0" applyAlignment="1" applyBorder="1" applyFont="1" applyNumberFormat="1">
      <alignment horizontal="left" readingOrder="0" vertical="top"/>
    </xf>
    <xf borderId="4" fillId="13" fontId="60" numFmtId="0" xfId="0" applyAlignment="1" applyBorder="1" applyFont="1">
      <alignment readingOrder="0" shrinkToFit="0" vertical="top" wrapText="1"/>
    </xf>
    <xf borderId="4" fillId="13" fontId="19" numFmtId="2" xfId="0" applyAlignment="1" applyBorder="1" applyFont="1" applyNumberFormat="1">
      <alignment horizontal="left" readingOrder="0" shrinkToFit="0" vertical="top" wrapText="1"/>
    </xf>
    <xf borderId="38" fillId="13" fontId="19" numFmtId="2" xfId="0" applyAlignment="1" applyBorder="1" applyFont="1" applyNumberFormat="1">
      <alignment horizontal="left" readingOrder="0" shrinkToFit="0" vertical="top" wrapText="1"/>
    </xf>
    <xf borderId="1" fillId="9" fontId="4" numFmtId="2" xfId="0" applyAlignment="1" applyBorder="1" applyFont="1" applyNumberFormat="1">
      <alignment horizontal="left" vertical="top"/>
    </xf>
    <xf borderId="4" fillId="13" fontId="61" numFmtId="0" xfId="0" applyAlignment="1" applyBorder="1" applyFont="1">
      <alignment readingOrder="0" shrinkToFit="0" vertical="top" wrapText="1"/>
    </xf>
    <xf borderId="4" fillId="20" fontId="22" numFmtId="2" xfId="0" applyAlignment="1" applyBorder="1" applyFont="1" applyNumberFormat="1">
      <alignment horizontal="left" readingOrder="0" shrinkToFit="0" vertical="top" wrapText="1"/>
    </xf>
    <xf borderId="4" fillId="20" fontId="1" numFmtId="2" xfId="0" applyAlignment="1" applyBorder="1" applyFont="1" applyNumberFormat="1">
      <alignment horizontal="left" readingOrder="0" vertical="top"/>
    </xf>
    <xf borderId="4" fillId="13" fontId="1" numFmtId="0" xfId="0" applyAlignment="1" applyBorder="1" applyFont="1">
      <alignment shrinkToFit="0" wrapText="1"/>
    </xf>
    <xf borderId="4" fillId="13" fontId="62" numFmtId="0" xfId="0" applyAlignment="1" applyBorder="1" applyFont="1">
      <alignment readingOrder="0" shrinkToFit="0" wrapText="1"/>
    </xf>
    <xf borderId="4" fillId="20" fontId="63" numFmtId="2" xfId="0" applyAlignment="1" applyBorder="1" applyFont="1" applyNumberFormat="1">
      <alignment horizontal="left" readingOrder="0" shrinkToFit="0" vertical="top" wrapText="1"/>
    </xf>
    <xf borderId="4" fillId="13" fontId="1" numFmtId="0" xfId="0" applyAlignment="1" applyBorder="1" applyFont="1">
      <alignment readingOrder="0" shrinkToFit="0" vertical="top" wrapText="1"/>
    </xf>
    <xf borderId="4" fillId="20" fontId="19" numFmtId="2" xfId="0" applyAlignment="1" applyBorder="1" applyFont="1" applyNumberFormat="1">
      <alignment horizontal="left" shrinkToFit="0" vertical="top" wrapText="1"/>
    </xf>
    <xf borderId="4" fillId="13" fontId="22" numFmtId="2" xfId="0" applyAlignment="1" applyBorder="1" applyFont="1" applyNumberFormat="1">
      <alignment horizontal="left" shrinkToFit="0" vertical="top" wrapText="1"/>
    </xf>
    <xf borderId="4" fillId="15" fontId="1" numFmtId="0" xfId="0" applyAlignment="1" applyBorder="1" applyFont="1">
      <alignment horizontal="left" shrinkToFit="0" vertical="top" wrapText="1"/>
    </xf>
    <xf borderId="4" fillId="13" fontId="64" numFmtId="0" xfId="0" applyAlignment="1" applyBorder="1" applyFont="1">
      <alignment readingOrder="0" shrinkToFit="0" wrapText="1"/>
    </xf>
    <xf borderId="4" fillId="0" fontId="19" numFmtId="2" xfId="0" applyAlignment="1" applyBorder="1" applyFont="1" applyNumberFormat="1">
      <alignment horizontal="center" readingOrder="0"/>
    </xf>
    <xf borderId="3" fillId="0" fontId="19" numFmtId="2" xfId="0" applyAlignment="1" applyBorder="1" applyFont="1" applyNumberFormat="1">
      <alignment horizontal="center" readingOrder="0"/>
    </xf>
    <xf borderId="4" fillId="13" fontId="65" numFmtId="0" xfId="0" applyAlignment="1" applyBorder="1" applyFont="1">
      <alignment readingOrder="0" shrinkToFit="0" wrapText="1"/>
    </xf>
    <xf borderId="4" fillId="0" fontId="19" numFmtId="0" xfId="0" applyAlignment="1" applyBorder="1" applyFont="1">
      <alignment horizontal="center" readingOrder="0"/>
    </xf>
    <xf borderId="4" fillId="13" fontId="19" numFmtId="2" xfId="0" applyAlignment="1" applyBorder="1" applyFont="1" applyNumberFormat="1">
      <alignment horizontal="center" readingOrder="0" shrinkToFit="0" vertical="center" wrapText="1"/>
    </xf>
    <xf borderId="4" fillId="0" fontId="19" numFmtId="10" xfId="0" applyAlignment="1" applyBorder="1" applyFont="1" applyNumberFormat="1">
      <alignment horizontal="center" shrinkToFit="0" vertical="center" wrapText="1"/>
    </xf>
    <xf borderId="6" fillId="15" fontId="66" numFmtId="0" xfId="0" applyAlignment="1" applyBorder="1" applyFont="1">
      <alignment horizontal="center" readingOrder="0" shrinkToFit="0" vertical="center" wrapText="1"/>
    </xf>
    <xf borderId="0" fillId="24" fontId="6" numFmtId="0" xfId="0" applyAlignment="1" applyFont="1">
      <alignment horizontal="center" readingOrder="0" shrinkToFit="0" vertical="center" wrapText="1"/>
    </xf>
    <xf borderId="0" fillId="13" fontId="67" numFmtId="2" xfId="0" applyAlignment="1" applyFont="1" applyNumberFormat="1">
      <alignment horizontal="left" readingOrder="0" shrinkToFit="0" vertical="top" wrapText="1"/>
    </xf>
    <xf borderId="4" fillId="13" fontId="67" numFmtId="2" xfId="0" applyAlignment="1" applyBorder="1" applyFont="1" applyNumberFormat="1">
      <alignment horizontal="left" readingOrder="0" shrinkToFit="0" vertical="top" wrapText="1"/>
    </xf>
    <xf borderId="4" fillId="13" fontId="68" numFmtId="0" xfId="0" applyAlignment="1" applyBorder="1" applyFont="1">
      <alignment horizontal="left" readingOrder="0" shrinkToFit="0" wrapText="1"/>
    </xf>
    <xf borderId="0" fillId="0" fontId="1" numFmtId="0" xfId="0" applyAlignment="1" applyFont="1">
      <alignment horizontal="center" readingOrder="0" shrinkToFit="0" wrapText="1"/>
    </xf>
    <xf borderId="4" fillId="13" fontId="19" numFmtId="2" xfId="0" applyAlignment="1" applyBorder="1" applyFont="1" applyNumberFormat="1">
      <alignment readingOrder="0" shrinkToFit="0" vertical="top" wrapText="1"/>
    </xf>
    <xf borderId="4" fillId="13" fontId="19" numFmtId="2" xfId="0" applyAlignment="1" applyBorder="1" applyFont="1" applyNumberFormat="1">
      <alignment readingOrder="0" vertical="top"/>
    </xf>
    <xf borderId="0" fillId="0" fontId="1" numFmtId="0" xfId="0" applyAlignment="1" applyFont="1">
      <alignment readingOrder="0" shrinkToFit="0" wrapText="1"/>
    </xf>
    <xf borderId="4" fillId="13" fontId="69" numFmtId="0" xfId="0" applyAlignment="1" applyBorder="1" applyFont="1">
      <alignment readingOrder="0" shrinkToFit="0" vertical="bottom" wrapText="1"/>
    </xf>
    <xf borderId="4" fillId="13" fontId="70" numFmtId="2" xfId="0" applyAlignment="1" applyBorder="1" applyFont="1" applyNumberFormat="1">
      <alignment readingOrder="0" shrinkToFit="0" vertical="top" wrapText="1"/>
    </xf>
    <xf borderId="4" fillId="13" fontId="71" numFmtId="0" xfId="0" applyAlignment="1" applyBorder="1" applyFont="1">
      <alignment readingOrder="0" shrinkToFit="0" vertical="bottom" wrapText="1"/>
    </xf>
    <xf borderId="0" fillId="13" fontId="72" numFmtId="0" xfId="0" applyAlignment="1" applyFont="1">
      <alignment readingOrder="0" shrinkToFit="0" vertical="bottom" wrapText="1"/>
    </xf>
    <xf borderId="4" fillId="13" fontId="19" numFmtId="2" xfId="0" applyAlignment="1" applyBorder="1" applyFont="1" applyNumberFormat="1">
      <alignment shrinkToFit="0" vertical="top" wrapText="1"/>
    </xf>
    <xf borderId="0" fillId="13" fontId="73" numFmtId="0" xfId="0" applyAlignment="1" applyFont="1">
      <alignment readingOrder="0" shrinkToFit="0" vertical="bottom" wrapText="1"/>
    </xf>
    <xf borderId="4" fillId="13" fontId="19" numFmtId="2" xfId="0" applyAlignment="1" applyBorder="1" applyFont="1" applyNumberFormat="1">
      <alignment readingOrder="0" shrinkToFit="0" vertical="bottom" wrapText="1"/>
    </xf>
    <xf borderId="4" fillId="13" fontId="19" numFmtId="0" xfId="0" applyAlignment="1" applyBorder="1" applyFont="1">
      <alignment shrinkToFit="0" vertical="bottom" wrapText="1"/>
    </xf>
    <xf borderId="4" fillId="13" fontId="74" numFmtId="0" xfId="0" applyAlignment="1" applyBorder="1" applyFont="1">
      <alignment readingOrder="0" shrinkToFit="0" wrapText="1"/>
    </xf>
    <xf borderId="4" fillId="13" fontId="75" numFmtId="0" xfId="0" applyAlignment="1" applyBorder="1" applyFont="1">
      <alignment readingOrder="0" shrinkToFit="0" vertical="center" wrapText="1"/>
    </xf>
    <xf borderId="0" fillId="18" fontId="1" numFmtId="0" xfId="0" applyAlignment="1" applyFont="1">
      <alignment shrinkToFit="0" wrapText="1"/>
    </xf>
    <xf borderId="0" fillId="13" fontId="1" numFmtId="2" xfId="0" applyAlignment="1" applyFont="1" applyNumberFormat="1">
      <alignment readingOrder="0" shrinkToFit="0" vertical="top" wrapText="1"/>
    </xf>
    <xf borderId="4" fillId="13" fontId="76" numFmtId="0" xfId="0" applyAlignment="1" applyBorder="1" applyFont="1">
      <alignment horizontal="center" readingOrder="0" shrinkToFit="0" vertical="center" wrapText="1"/>
    </xf>
    <xf borderId="4" fillId="13" fontId="77" numFmtId="0" xfId="0" applyAlignment="1" applyBorder="1" applyFont="1">
      <alignment horizontal="center" readingOrder="0" shrinkToFit="0" vertical="center" wrapText="1"/>
    </xf>
    <xf borderId="0" fillId="20" fontId="1" numFmtId="2" xfId="0" applyAlignment="1" applyFont="1" applyNumberFormat="1">
      <alignment shrinkToFit="0" vertical="top" wrapText="1"/>
    </xf>
    <xf borderId="4" fillId="20" fontId="1" numFmtId="2" xfId="0" applyAlignment="1" applyBorder="1" applyFont="1" applyNumberFormat="1">
      <alignment readingOrder="0" shrinkToFit="0" vertical="top" wrapText="1"/>
    </xf>
    <xf borderId="39" fillId="13" fontId="19" numFmtId="2" xfId="0" applyAlignment="1" applyBorder="1" applyFont="1" applyNumberFormat="1">
      <alignment horizontal="left" readingOrder="0" shrinkToFit="0" vertical="top" wrapText="1"/>
    </xf>
    <xf borderId="4" fillId="13" fontId="78" numFmtId="0" xfId="0" applyAlignment="1" applyBorder="1" applyFont="1">
      <alignment horizontal="center" readingOrder="0" shrinkToFit="0" vertical="center" wrapText="1"/>
    </xf>
    <xf quotePrefix="1" borderId="4" fillId="20" fontId="19" numFmtId="0" xfId="0" applyAlignment="1" applyBorder="1" applyFont="1">
      <alignment horizontal="left" readingOrder="0" shrinkToFit="0" vertical="top" wrapText="1"/>
    </xf>
    <xf borderId="4" fillId="13" fontId="79" numFmtId="0" xfId="0" applyAlignment="1" applyBorder="1" applyFont="1">
      <alignment horizontal="center" readingOrder="0" shrinkToFit="0" vertical="center" wrapText="1"/>
    </xf>
    <xf borderId="0" fillId="20" fontId="1" numFmtId="2" xfId="0" applyAlignment="1" applyFont="1" applyNumberFormat="1">
      <alignment readingOrder="0" shrinkToFit="0" vertical="top" wrapText="1"/>
    </xf>
    <xf borderId="0" fillId="20" fontId="19" numFmtId="2" xfId="0" applyAlignment="1" applyFont="1" applyNumberFormat="1">
      <alignment horizontal="left" readingOrder="0" shrinkToFit="0" vertical="top" wrapText="1"/>
    </xf>
    <xf quotePrefix="1" borderId="4" fillId="8" fontId="4" numFmtId="0" xfId="0" applyAlignment="1" applyBorder="1" applyFont="1">
      <alignment horizontal="left" readingOrder="0" shrinkToFit="0" vertical="top" wrapText="1"/>
    </xf>
    <xf borderId="0" fillId="20" fontId="1" numFmtId="2" xfId="0" applyAlignment="1" applyFont="1" applyNumberFormat="1">
      <alignment vertical="top"/>
    </xf>
    <xf borderId="21" fillId="13" fontId="19" numFmtId="2" xfId="0" applyAlignment="1" applyBorder="1" applyFont="1" applyNumberFormat="1">
      <alignment horizontal="left" readingOrder="0" shrinkToFit="0" wrapText="1"/>
    </xf>
    <xf borderId="4" fillId="20" fontId="1" numFmtId="2" xfId="0" applyAlignment="1" applyBorder="1" applyFont="1" applyNumberFormat="1">
      <alignment vertical="top"/>
    </xf>
    <xf borderId="0" fillId="13" fontId="19" numFmtId="2" xfId="0" applyAlignment="1" applyFont="1" applyNumberFormat="1">
      <alignment horizontal="left" readingOrder="0" shrinkToFit="0" wrapText="1"/>
    </xf>
    <xf borderId="21" fillId="20" fontId="19" numFmtId="2" xfId="0" applyAlignment="1" applyBorder="1" applyFont="1" applyNumberFormat="1">
      <alignment horizontal="left" readingOrder="0" shrinkToFit="0" vertical="top" wrapText="1"/>
    </xf>
    <xf borderId="0" fillId="20" fontId="80" numFmtId="2" xfId="0" applyAlignment="1" applyFont="1" applyNumberFormat="1">
      <alignment horizontal="left" readingOrder="0" shrinkToFit="0" vertical="top" wrapText="1"/>
    </xf>
    <xf borderId="4" fillId="13" fontId="81" numFmtId="0" xfId="0" applyAlignment="1" applyBorder="1" applyFont="1">
      <alignment horizontal="center" readingOrder="0" shrinkToFit="0" vertical="center" wrapText="1"/>
    </xf>
    <xf borderId="4" fillId="13" fontId="82" numFmtId="0" xfId="0" applyAlignment="1" applyBorder="1" applyFont="1">
      <alignment horizontal="center" readingOrder="0" shrinkToFit="0" vertical="center" wrapText="1"/>
    </xf>
    <xf borderId="4" fillId="13" fontId="83" numFmtId="0" xfId="0" applyAlignment="1" applyBorder="1" applyFont="1">
      <alignment horizontal="center" shrinkToFit="0" wrapText="1"/>
    </xf>
    <xf borderId="4" fillId="13" fontId="1" numFmtId="2" xfId="0" applyAlignment="1" applyBorder="1" applyFont="1" applyNumberFormat="1">
      <alignment shrinkToFit="0" vertical="top" wrapText="1"/>
    </xf>
    <xf borderId="4" fillId="13" fontId="1" numFmtId="2" xfId="0" applyAlignment="1" applyBorder="1" applyFont="1" applyNumberFormat="1">
      <alignment horizontal="left" readingOrder="0" shrinkToFit="0" vertical="top" wrapText="1"/>
    </xf>
    <xf borderId="4" fillId="20" fontId="84" numFmtId="0" xfId="0" applyAlignment="1" applyBorder="1" applyFont="1">
      <alignment horizontal="center" readingOrder="0" shrinkToFit="0" vertical="center" wrapText="1"/>
    </xf>
    <xf borderId="4" fillId="0" fontId="1" numFmtId="9" xfId="0" applyAlignment="1" applyBorder="1" applyFont="1" applyNumberFormat="1">
      <alignment horizontal="center" readingOrder="0" shrinkToFit="0" vertical="center" wrapText="1"/>
    </xf>
    <xf borderId="4" fillId="0" fontId="1" numFmtId="10" xfId="0" applyAlignment="1" applyBorder="1" applyFont="1" applyNumberFormat="1">
      <alignment horizontal="center" readingOrder="0" shrinkToFit="0" vertical="center" wrapText="1"/>
    </xf>
    <xf borderId="0" fillId="13" fontId="1" numFmtId="2" xfId="0" applyAlignment="1" applyFont="1" applyNumberFormat="1">
      <alignment shrinkToFit="0" vertical="top" wrapText="1"/>
    </xf>
    <xf borderId="4" fillId="13" fontId="1" numFmtId="2" xfId="0" applyAlignment="1" applyBorder="1" applyFont="1" applyNumberFormat="1">
      <alignment vertical="top"/>
    </xf>
    <xf borderId="0" fillId="20" fontId="1" numFmtId="2" xfId="0" applyAlignment="1" applyFont="1" applyNumberFormat="1">
      <alignment readingOrder="0" vertical="top"/>
    </xf>
    <xf borderId="4" fillId="13" fontId="1" numFmtId="2" xfId="0" applyAlignment="1" applyBorder="1" applyFont="1" applyNumberFormat="1">
      <alignment readingOrder="0" shrinkToFit="0" vertical="top" wrapText="1"/>
    </xf>
    <xf borderId="6" fillId="2" fontId="2" numFmtId="0" xfId="0" applyAlignment="1" applyBorder="1" applyFont="1">
      <alignment horizontal="center" shrinkToFit="0" wrapText="1"/>
    </xf>
    <xf borderId="40" fillId="0" fontId="3" numFmtId="0" xfId="0" applyBorder="1" applyFont="1"/>
    <xf borderId="24" fillId="2" fontId="2" numFmtId="2" xfId="0" applyAlignment="1" applyBorder="1" applyFont="1" applyNumberFormat="1">
      <alignment horizontal="center" shrinkToFit="0" wrapText="1"/>
    </xf>
    <xf borderId="4" fillId="2" fontId="2" numFmtId="9" xfId="0" applyAlignment="1" applyBorder="1" applyFont="1" applyNumberFormat="1">
      <alignment horizontal="center" shrinkToFit="0" vertical="center" wrapText="1"/>
    </xf>
    <xf borderId="0" fillId="0" fontId="2" numFmtId="0" xfId="0" applyAlignment="1" applyFont="1">
      <alignment horizontal="center" shrinkToFit="0" wrapText="1"/>
    </xf>
    <xf borderId="33" fillId="0" fontId="2" numFmtId="2" xfId="0" applyAlignment="1" applyBorder="1" applyFont="1" applyNumberFormat="1">
      <alignment horizontal="center" shrinkToFit="0" wrapText="1"/>
    </xf>
    <xf borderId="33" fillId="0" fontId="1" numFmtId="0" xfId="0" applyBorder="1" applyFont="1"/>
    <xf borderId="33" fillId="0" fontId="1" numFmtId="9" xfId="0" applyBorder="1" applyFont="1" applyNumberFormat="1"/>
    <xf borderId="4" fillId="0" fontId="2" numFmtId="2" xfId="0" applyAlignment="1" applyBorder="1" applyFont="1" applyNumberFormat="1">
      <alignment horizontal="left" shrinkToFit="0" vertical="top" wrapText="1"/>
    </xf>
    <xf borderId="30" fillId="3" fontId="4" numFmtId="0" xfId="0" applyAlignment="1" applyBorder="1" applyFont="1">
      <alignment shrinkToFit="0" wrapText="1"/>
    </xf>
    <xf borderId="30" fillId="3" fontId="4" numFmtId="0" xfId="0" applyBorder="1" applyFont="1"/>
    <xf borderId="31" fillId="3" fontId="4" numFmtId="0" xfId="0" applyAlignment="1" applyBorder="1" applyFont="1">
      <alignment shrinkToFit="0" wrapText="1"/>
    </xf>
    <xf borderId="11" fillId="3" fontId="4" numFmtId="2" xfId="0" applyAlignment="1" applyBorder="1" applyFont="1" applyNumberFormat="1">
      <alignment horizontal="center" shrinkToFit="0" wrapText="1"/>
    </xf>
    <xf borderId="4" fillId="3" fontId="4" numFmtId="2" xfId="0" applyAlignment="1" applyBorder="1" applyFont="1" applyNumberFormat="1">
      <alignment horizontal="center" shrinkToFit="0" wrapText="1"/>
    </xf>
    <xf borderId="4" fillId="3" fontId="4" numFmtId="10" xfId="0" applyAlignment="1" applyBorder="1" applyFont="1" applyNumberFormat="1">
      <alignment horizontal="center" shrinkToFit="0" wrapText="1"/>
    </xf>
    <xf borderId="4" fillId="4" fontId="4" numFmtId="0" xfId="0" applyAlignment="1" applyBorder="1" applyFont="1">
      <alignment horizontal="center" shrinkToFit="0" wrapText="1"/>
    </xf>
    <xf borderId="11" fillId="4" fontId="4" numFmtId="0" xfId="0" applyAlignment="1" applyBorder="1" applyFont="1">
      <alignment horizontal="center" shrinkToFit="0" wrapText="1"/>
    </xf>
    <xf borderId="31" fillId="4" fontId="4" numFmtId="0" xfId="0" applyBorder="1" applyFont="1"/>
    <xf borderId="31" fillId="4" fontId="4" numFmtId="0" xfId="0" applyAlignment="1" applyBorder="1" applyFont="1">
      <alignment shrinkToFit="0" wrapText="1"/>
    </xf>
    <xf borderId="4" fillId="4" fontId="4" numFmtId="2" xfId="0" applyAlignment="1" applyBorder="1" applyFont="1" applyNumberFormat="1">
      <alignment horizontal="center" shrinkToFit="0" wrapText="1"/>
    </xf>
    <xf borderId="4" fillId="4" fontId="4" numFmtId="9" xfId="0" applyAlignment="1" applyBorder="1" applyFont="1" applyNumberFormat="1">
      <alignment horizontal="center" shrinkToFit="0" wrapText="1"/>
    </xf>
    <xf borderId="4" fillId="5" fontId="4" numFmtId="0" xfId="0" applyAlignment="1" applyBorder="1" applyFont="1">
      <alignment shrinkToFit="0" wrapText="1"/>
    </xf>
    <xf borderId="4" fillId="5" fontId="4" numFmtId="0" xfId="0" applyAlignment="1" applyBorder="1" applyFont="1">
      <alignment horizontal="center" shrinkToFit="0" wrapText="1"/>
    </xf>
    <xf borderId="11" fillId="5" fontId="4" numFmtId="1" xfId="0" applyAlignment="1" applyBorder="1" applyFont="1" applyNumberFormat="1">
      <alignment horizontal="center" shrinkToFit="0" wrapText="1"/>
    </xf>
    <xf borderId="1" fillId="5" fontId="4" numFmtId="0" xfId="0" applyAlignment="1" applyBorder="1" applyFont="1">
      <alignment horizontal="left" shrinkToFit="0" wrapText="1"/>
    </xf>
    <xf borderId="4" fillId="5" fontId="4" numFmtId="2" xfId="0" applyAlignment="1" applyBorder="1" applyFont="1" applyNumberFormat="1">
      <alignment horizontal="center" shrinkToFit="0" wrapText="1"/>
    </xf>
    <xf borderId="4" fillId="5" fontId="4" numFmtId="9" xfId="0" applyAlignment="1" applyBorder="1" applyFont="1" applyNumberFormat="1">
      <alignment horizontal="center" shrinkToFit="0" wrapText="1"/>
    </xf>
    <xf borderId="4" fillId="0" fontId="1" numFmtId="0" xfId="0" applyAlignment="1" applyBorder="1" applyFont="1">
      <alignment shrinkToFit="0" wrapText="1"/>
    </xf>
    <xf borderId="4" fillId="0" fontId="1" numFmtId="0" xfId="0" applyAlignment="1" applyBorder="1" applyFont="1">
      <alignment horizontal="center" shrinkToFit="0" wrapText="1"/>
    </xf>
    <xf borderId="4" fillId="0" fontId="1" numFmtId="2" xfId="0" applyAlignment="1" applyBorder="1" applyFont="1" applyNumberFormat="1">
      <alignment horizontal="center" shrinkToFit="0" wrapText="1"/>
    </xf>
    <xf borderId="4" fillId="0" fontId="1" numFmtId="9" xfId="0" applyAlignment="1" applyBorder="1" applyFont="1" applyNumberFormat="1">
      <alignment horizontal="center" shrinkToFit="0" wrapText="1"/>
    </xf>
    <xf quotePrefix="1" borderId="4" fillId="13" fontId="1" numFmtId="2" xfId="0" applyAlignment="1" applyBorder="1" applyFont="1" applyNumberFormat="1">
      <alignment horizontal="left" shrinkToFit="0" vertical="top" wrapText="1"/>
    </xf>
    <xf borderId="4" fillId="8" fontId="4" numFmtId="0" xfId="0" applyAlignment="1" applyBorder="1" applyFont="1">
      <alignment shrinkToFit="0" wrapText="1"/>
    </xf>
    <xf borderId="4" fillId="8" fontId="4" numFmtId="0" xfId="0" applyAlignment="1" applyBorder="1" applyFont="1">
      <alignment horizontal="center" shrinkToFit="0" wrapText="1"/>
    </xf>
    <xf borderId="1" fillId="8" fontId="4" numFmtId="0" xfId="0" applyAlignment="1" applyBorder="1" applyFont="1">
      <alignment horizontal="left" shrinkToFit="0" wrapText="1"/>
    </xf>
    <xf borderId="4" fillId="8" fontId="4" numFmtId="2" xfId="0" applyAlignment="1" applyBorder="1" applyFont="1" applyNumberFormat="1">
      <alignment horizontal="center" shrinkToFit="0" wrapText="1"/>
    </xf>
    <xf borderId="4" fillId="8" fontId="4" numFmtId="9" xfId="0" applyAlignment="1" applyBorder="1" applyFont="1" applyNumberFormat="1">
      <alignment horizontal="center" shrinkToFit="0" wrapText="1"/>
    </xf>
    <xf quotePrefix="1" borderId="4" fillId="0" fontId="1" numFmtId="0" xfId="0" applyAlignment="1" applyBorder="1" applyFont="1">
      <alignment horizontal="center" shrinkToFit="0" wrapText="1"/>
    </xf>
    <xf quotePrefix="1" borderId="4" fillId="0" fontId="1" numFmtId="1" xfId="0" applyAlignment="1" applyBorder="1" applyFont="1" applyNumberFormat="1">
      <alignment horizontal="center" shrinkToFit="0" wrapText="1"/>
    </xf>
    <xf borderId="1" fillId="0" fontId="1" numFmtId="2" xfId="0" applyAlignment="1" applyBorder="1" applyFont="1" applyNumberFormat="1">
      <alignment horizontal="left" shrinkToFit="0" vertical="top" wrapText="1"/>
    </xf>
    <xf borderId="4" fillId="0" fontId="1" numFmtId="1" xfId="0" applyAlignment="1" applyBorder="1" applyFont="1" applyNumberFormat="1">
      <alignment horizontal="center" shrinkToFit="0" wrapText="1"/>
    </xf>
    <xf borderId="2" fillId="0" fontId="1" numFmtId="2" xfId="0" applyAlignment="1" applyBorder="1" applyFont="1" applyNumberFormat="1">
      <alignment horizontal="left" vertical="top"/>
    </xf>
    <xf borderId="2" fillId="0" fontId="1" numFmtId="2" xfId="0" applyAlignment="1" applyBorder="1" applyFont="1" applyNumberFormat="1">
      <alignment horizontal="left" shrinkToFit="0" vertical="top" wrapText="1"/>
    </xf>
    <xf borderId="4" fillId="8" fontId="4" numFmtId="0" xfId="0" applyAlignment="1" applyBorder="1" applyFont="1">
      <alignment horizontal="left"/>
    </xf>
    <xf borderId="12" fillId="8" fontId="4" numFmtId="2" xfId="0" applyAlignment="1" applyBorder="1" applyFont="1" applyNumberFormat="1">
      <alignment horizontal="center" shrinkToFit="0" vertical="top" wrapText="1"/>
    </xf>
    <xf borderId="4" fillId="8" fontId="5" numFmtId="0" xfId="0" applyAlignment="1" applyBorder="1" applyFont="1">
      <alignment shrinkToFit="0" wrapText="1"/>
    </xf>
    <xf borderId="1" fillId="4" fontId="4" numFmtId="0" xfId="0" applyAlignment="1" applyBorder="1" applyFont="1">
      <alignment horizontal="left" shrinkToFit="0" wrapText="1"/>
    </xf>
    <xf borderId="11" fillId="8" fontId="4" numFmtId="0" xfId="0" applyAlignment="1" applyBorder="1" applyFont="1">
      <alignment horizontal="center" shrinkToFit="0" wrapText="1"/>
    </xf>
    <xf borderId="0" fillId="0" fontId="1" numFmtId="0" xfId="0" applyAlignment="1" applyFont="1">
      <alignment vertical="top"/>
    </xf>
    <xf borderId="0" fillId="0" fontId="1" numFmtId="9" xfId="0" applyFont="1" applyNumberFormat="1"/>
    <xf borderId="6" fillId="15" fontId="49" numFmtId="0" xfId="0" applyAlignment="1" applyBorder="1" applyFont="1">
      <alignment horizontal="center" readingOrder="0" shrinkToFit="0" vertical="center" wrapText="1"/>
    </xf>
    <xf borderId="4" fillId="17" fontId="19" numFmtId="2" xfId="0" applyAlignment="1" applyBorder="1" applyFont="1" applyNumberFormat="1">
      <alignment horizontal="left" readingOrder="0" vertical="top"/>
    </xf>
    <xf borderId="3" fillId="17" fontId="19" numFmtId="2" xfId="0" applyAlignment="1" applyBorder="1" applyFont="1" applyNumberFormat="1">
      <alignment horizontal="left" readingOrder="0" vertical="top"/>
    </xf>
    <xf borderId="4" fillId="13" fontId="85" numFmtId="0" xfId="0" applyAlignment="1" applyBorder="1" applyFont="1">
      <alignment horizontal="center" readingOrder="0" shrinkToFit="0" wrapText="1"/>
    </xf>
    <xf borderId="4" fillId="13" fontId="86" numFmtId="0" xfId="0" applyAlignment="1" applyBorder="1" applyFont="1">
      <alignment horizontal="center" readingOrder="0" shrinkToFit="0" wrapText="1"/>
    </xf>
    <xf borderId="23" fillId="17" fontId="19" numFmtId="2" xfId="0" applyAlignment="1" applyBorder="1" applyFont="1" applyNumberFormat="1">
      <alignment horizontal="left" readingOrder="0" vertical="top"/>
    </xf>
    <xf borderId="4" fillId="21" fontId="19" numFmtId="2" xfId="0" applyAlignment="1" applyBorder="1" applyFont="1" applyNumberFormat="1">
      <alignment horizontal="left" readingOrder="0" vertical="top"/>
    </xf>
    <xf borderId="23" fillId="21" fontId="19" numFmtId="2" xfId="0" applyAlignment="1" applyBorder="1" applyFont="1" applyNumberFormat="1">
      <alignment horizontal="left" readingOrder="0" vertical="top"/>
    </xf>
    <xf borderId="4" fillId="20" fontId="19" numFmtId="2" xfId="0" applyAlignment="1" applyBorder="1" applyFont="1" applyNumberFormat="1">
      <alignment horizontal="left" vertical="top"/>
    </xf>
    <xf borderId="0" fillId="21" fontId="67" numFmtId="2" xfId="0" applyAlignment="1" applyFont="1" applyNumberFormat="1">
      <alignment readingOrder="0" vertical="top"/>
    </xf>
    <xf borderId="23" fillId="17" fontId="19" numFmtId="2" xfId="0" applyAlignment="1" applyBorder="1" applyFont="1" applyNumberFormat="1">
      <alignment horizontal="left" readingOrder="0" shrinkToFit="0" vertical="top" wrapText="1"/>
    </xf>
    <xf borderId="0" fillId="21" fontId="87" numFmtId="2" xfId="0" applyAlignment="1" applyFont="1" applyNumberFormat="1">
      <alignment readingOrder="0"/>
    </xf>
    <xf borderId="4" fillId="17" fontId="19" numFmtId="0" xfId="0" applyAlignment="1" applyBorder="1" applyFont="1">
      <alignment horizontal="left" readingOrder="0" vertical="top"/>
    </xf>
    <xf borderId="4" fillId="13" fontId="1" numFmtId="0" xfId="0" applyAlignment="1" applyBorder="1" applyFont="1">
      <alignment readingOrder="0" shrinkToFit="0" wrapText="1"/>
    </xf>
    <xf borderId="0" fillId="25" fontId="87" numFmtId="2" xfId="0" applyAlignment="1" applyFill="1" applyFont="1" applyNumberFormat="1">
      <alignment readingOrder="0"/>
    </xf>
    <xf borderId="4" fillId="16" fontId="1" numFmtId="2" xfId="0" applyAlignment="1" applyBorder="1" applyFont="1" applyNumberFormat="1">
      <alignment horizontal="center" readingOrder="0" shrinkToFit="0" vertical="center" wrapText="1"/>
    </xf>
    <xf borderId="4" fillId="25" fontId="1" numFmtId="0" xfId="0" applyAlignment="1" applyBorder="1" applyFont="1">
      <alignment horizontal="left" shrinkToFit="0" vertical="top" wrapText="1"/>
    </xf>
    <xf quotePrefix="1" borderId="4" fillId="25" fontId="1" numFmtId="0" xfId="0" applyAlignment="1" applyBorder="1" applyFont="1">
      <alignment horizontal="left" shrinkToFit="0" vertical="top" wrapText="1"/>
    </xf>
    <xf borderId="4" fillId="0" fontId="19" numFmtId="10" xfId="0" applyAlignment="1" applyBorder="1" applyFont="1" applyNumberFormat="1">
      <alignment horizontal="center" readingOrder="0" vertical="center"/>
    </xf>
    <xf borderId="3" fillId="0" fontId="19" numFmtId="2" xfId="0" applyAlignment="1" applyBorder="1" applyFont="1" applyNumberFormat="1">
      <alignment horizontal="center" readingOrder="0" vertical="center"/>
    </xf>
    <xf borderId="5" fillId="16" fontId="88" numFmtId="168" xfId="0" applyAlignment="1" applyBorder="1" applyFont="1" applyNumberFormat="1">
      <alignment horizontal="right" readingOrder="0" vertical="top"/>
    </xf>
    <xf borderId="0" fillId="0" fontId="19" numFmtId="168" xfId="0" applyAlignment="1" applyFont="1" applyNumberFormat="1">
      <alignment horizontal="left" readingOrder="0" shrinkToFit="0" vertical="top" wrapText="0"/>
    </xf>
    <xf borderId="4" fillId="13" fontId="89" numFmtId="0" xfId="0" applyAlignment="1" applyBorder="1" applyFont="1">
      <alignment horizontal="center" readingOrder="0" shrinkToFit="0" vertical="top" wrapText="1"/>
    </xf>
    <xf borderId="4" fillId="13" fontId="22" numFmtId="2" xfId="0" applyAlignment="1" applyBorder="1" applyFont="1" applyNumberFormat="1">
      <alignment horizontal="left" readingOrder="0" shrinkToFit="0" vertical="top" wrapText="1"/>
    </xf>
    <xf borderId="39" fillId="13" fontId="22" numFmtId="2" xfId="0" applyAlignment="1" applyBorder="1" applyFont="1" applyNumberFormat="1">
      <alignment horizontal="left" readingOrder="0" shrinkToFit="0" vertical="top" wrapText="1"/>
    </xf>
    <xf borderId="4" fillId="13" fontId="90" numFmtId="2" xfId="0" applyAlignment="1" applyBorder="1" applyFont="1" applyNumberFormat="1">
      <alignment horizontal="left" readingOrder="0" shrinkToFit="0" vertical="top" wrapText="1"/>
    </xf>
    <xf borderId="0" fillId="13" fontId="19" numFmtId="2" xfId="0" applyAlignment="1" applyFont="1" applyNumberFormat="1">
      <alignment readingOrder="0" shrinkToFit="0" vertical="top" wrapText="1"/>
    </xf>
    <xf borderId="4" fillId="20" fontId="91" numFmtId="2" xfId="0" applyAlignment="1" applyBorder="1" applyFont="1" applyNumberFormat="1">
      <alignment horizontal="left" readingOrder="0" shrinkToFit="0" vertical="top" wrapText="1"/>
    </xf>
    <xf borderId="4" fillId="13" fontId="92" numFmtId="2" xfId="0" applyAlignment="1" applyBorder="1" applyFont="1" applyNumberFormat="1">
      <alignment horizontal="left" readingOrder="0" shrinkToFit="0" vertical="top" wrapText="1"/>
    </xf>
    <xf borderId="4" fillId="13" fontId="93" numFmtId="2" xfId="0" applyAlignment="1" applyBorder="1" applyFont="1" applyNumberFormat="1">
      <alignment horizontal="left" readingOrder="0" shrinkToFit="0" vertical="top" wrapText="1"/>
    </xf>
    <xf borderId="4" fillId="13" fontId="19" numFmtId="2" xfId="0" applyAlignment="1" applyBorder="1" applyFont="1" applyNumberFormat="1">
      <alignment horizontal="left" readingOrder="0" shrinkToFit="0" vertical="top" wrapText="1"/>
    </xf>
    <xf borderId="4" fillId="13" fontId="1" numFmtId="0" xfId="0" applyAlignment="1" applyBorder="1" applyFont="1">
      <alignment shrinkToFit="0" vertical="top" wrapText="1"/>
    </xf>
    <xf borderId="4" fillId="0" fontId="19" numFmtId="10" xfId="0" applyAlignment="1" applyBorder="1" applyFont="1" applyNumberFormat="1">
      <alignment horizontal="center" readingOrder="0"/>
    </xf>
    <xf borderId="4" fillId="13" fontId="0" numFmtId="2" xfId="0" applyAlignment="1" applyBorder="1" applyFont="1" applyNumberFormat="1">
      <alignment horizontal="left" readingOrder="0" shrinkToFit="0" vertical="top" wrapText="1"/>
    </xf>
    <xf borderId="18" fillId="13" fontId="1" numFmtId="2" xfId="0" applyAlignment="1" applyBorder="1" applyFont="1" applyNumberFormat="1">
      <alignment readingOrder="0" shrinkToFit="0" vertical="top" wrapText="1"/>
    </xf>
    <xf borderId="4" fillId="0" fontId="0" numFmtId="9" xfId="0" applyAlignment="1" applyBorder="1" applyFont="1" applyNumberFormat="1">
      <alignment horizontal="center" shrinkToFit="0" vertical="center" wrapText="1"/>
    </xf>
    <xf borderId="18" fillId="13" fontId="1" numFmtId="2" xfId="0" applyAlignment="1" applyBorder="1" applyFont="1" applyNumberFormat="1">
      <alignment shrinkToFit="0" vertical="top" wrapText="1"/>
    </xf>
    <xf borderId="4" fillId="20" fontId="1" numFmtId="2" xfId="0" applyAlignment="1" applyBorder="1" applyFont="1" applyNumberFormat="1">
      <alignment horizontal="left" vertical="top"/>
    </xf>
    <xf borderId="18" fillId="13" fontId="1" numFmtId="2" xfId="0" applyAlignment="1" applyBorder="1" applyFont="1" applyNumberFormat="1">
      <alignment readingOrder="0" shrinkToFit="0" vertical="top" wrapText="1"/>
    </xf>
    <xf borderId="4" fillId="20" fontId="1" numFmtId="2" xfId="0" applyAlignment="1" applyBorder="1" applyFont="1" applyNumberFormat="1">
      <alignment readingOrder="0" vertical="top"/>
    </xf>
    <xf borderId="1" fillId="9" fontId="4" numFmtId="2" xfId="0" applyAlignment="1" applyBorder="1" applyFont="1" applyNumberFormat="1">
      <alignment horizontal="left" shrinkToFit="0" vertical="top" wrapText="1"/>
    </xf>
    <xf borderId="14" fillId="13" fontId="1" numFmtId="2" xfId="0" applyAlignment="1" applyBorder="1" applyFont="1" applyNumberFormat="1">
      <alignment readingOrder="0" shrinkToFit="0" vertical="top" wrapText="1"/>
    </xf>
    <xf borderId="4" fillId="20" fontId="22" numFmtId="2" xfId="0" applyAlignment="1" applyBorder="1" applyFont="1" applyNumberFormat="1">
      <alignment readingOrder="0" shrinkToFit="0" vertical="top" wrapText="1"/>
    </xf>
    <xf borderId="4" fillId="13" fontId="80" numFmtId="2" xfId="0" applyAlignment="1" applyBorder="1" applyFont="1" applyNumberFormat="1">
      <alignment horizontal="left" readingOrder="0" vertical="top"/>
    </xf>
    <xf borderId="4" fillId="20" fontId="1" numFmtId="2" xfId="0" applyAlignment="1" applyBorder="1" applyFont="1" applyNumberFormat="1">
      <alignment readingOrder="0" shrinkToFit="0" vertical="top" wrapText="1"/>
    </xf>
    <xf borderId="4" fillId="13" fontId="22" numFmtId="2" xfId="0" applyAlignment="1" applyBorder="1" applyFont="1" applyNumberFormat="1">
      <alignment shrinkToFit="0" vertical="top" wrapText="1"/>
    </xf>
    <xf borderId="4" fillId="0" fontId="19" numFmtId="10" xfId="0" applyAlignment="1" applyBorder="1" applyFont="1" applyNumberFormat="1">
      <alignment horizontal="center" readingOrder="0" shrinkToFit="0" vertical="center" wrapText="1"/>
    </xf>
    <xf borderId="3" fillId="0" fontId="19" numFmtId="2" xfId="0" applyAlignment="1" applyBorder="1" applyFont="1" applyNumberFormat="1">
      <alignment horizontal="center" readingOrder="0" shrinkToFit="0" vertical="center" wrapText="1"/>
    </xf>
    <xf borderId="4" fillId="0" fontId="19" numFmtId="2" xfId="0" applyAlignment="1" applyBorder="1" applyFont="1" applyNumberFormat="1">
      <alignment horizontal="center" readingOrder="0" shrinkToFit="0" wrapText="1"/>
    </xf>
    <xf borderId="0" fillId="0" fontId="11" numFmtId="0" xfId="0" applyAlignment="1" applyFont="1">
      <alignment shrinkToFit="0" wrapText="1"/>
    </xf>
    <xf borderId="4" fillId="0" fontId="19" numFmtId="10" xfId="0" applyAlignment="1" applyBorder="1" applyFont="1" applyNumberFormat="1">
      <alignment horizontal="center" readingOrder="0" shrinkToFit="0" vertical="center" wrapText="1"/>
    </xf>
    <xf borderId="4" fillId="13" fontId="1" numFmtId="2" xfId="0" applyAlignment="1" applyBorder="1" applyFont="1" applyNumberFormat="1">
      <alignment shrinkToFit="0" vertical="top" wrapText="1"/>
    </xf>
    <xf borderId="4" fillId="13" fontId="94" numFmtId="0" xfId="0" applyAlignment="1" applyBorder="1" applyFont="1">
      <alignment horizontal="left" readingOrder="0" shrinkToFit="0" vertical="top" wrapText="1"/>
    </xf>
    <xf borderId="4" fillId="13" fontId="95" numFmtId="0" xfId="0" applyAlignment="1" applyBorder="1" applyFont="1">
      <alignment horizontal="left" readingOrder="0" shrinkToFit="0" vertical="top" wrapText="1"/>
    </xf>
    <xf borderId="4" fillId="13" fontId="1" numFmtId="0" xfId="0" applyAlignment="1" applyBorder="1" applyFont="1">
      <alignment horizontal="center" shrinkToFit="0" wrapText="1"/>
    </xf>
    <xf borderId="4" fillId="20" fontId="22" numFmtId="2" xfId="0" applyAlignment="1" applyBorder="1" applyFont="1" applyNumberFormat="1">
      <alignment horizontal="left" readingOrder="0" vertical="top"/>
    </xf>
    <xf borderId="4" fillId="13" fontId="96" numFmtId="0" xfId="0" applyAlignment="1" applyBorder="1" applyFont="1">
      <alignment readingOrder="0" shrinkToFit="0" vertical="top" wrapText="1"/>
    </xf>
    <xf borderId="0" fillId="13" fontId="97" numFmtId="0" xfId="0" applyAlignment="1" applyFont="1">
      <alignment readingOrder="0" shrinkToFit="0" vertical="top" wrapText="1"/>
    </xf>
    <xf borderId="18" fillId="20" fontId="1" numFmtId="2" xfId="0" applyAlignment="1" applyBorder="1" applyFont="1" applyNumberFormat="1">
      <alignment shrinkToFit="0" vertical="top" wrapText="1"/>
    </xf>
    <xf borderId="19" fillId="13" fontId="98" numFmtId="0" xfId="0" applyAlignment="1" applyBorder="1" applyFont="1">
      <alignment horizontal="left" readingOrder="0" shrinkToFit="0" vertical="top" wrapText="1"/>
    </xf>
    <xf borderId="4" fillId="13" fontId="99" numFmtId="0" xfId="0" applyAlignment="1" applyBorder="1" applyFont="1">
      <alignment readingOrder="0" shrinkToFit="0" vertical="top" wrapText="1"/>
    </xf>
    <xf borderId="19" fillId="13" fontId="100" numFmtId="0" xfId="0" applyAlignment="1" applyBorder="1" applyFont="1">
      <alignment readingOrder="0" vertical="top"/>
    </xf>
    <xf borderId="4" fillId="26" fontId="1" numFmtId="2" xfId="0" applyAlignment="1" applyBorder="1" applyFill="1" applyFont="1" applyNumberFormat="1">
      <alignment horizontal="left" readingOrder="0" shrinkToFit="0" vertical="top" wrapText="1"/>
    </xf>
    <xf borderId="0" fillId="26" fontId="19" numFmtId="2" xfId="0" applyAlignment="1" applyFont="1" applyNumberFormat="1">
      <alignment horizontal="left" readingOrder="0" shrinkToFit="0" vertical="top" wrapText="1"/>
    </xf>
    <xf borderId="4" fillId="0" fontId="1" numFmtId="2" xfId="0" applyAlignment="1" applyBorder="1" applyFont="1" applyNumberFormat="1">
      <alignment horizontal="left" readingOrder="0" shrinkToFit="0" vertical="top" wrapText="1"/>
    </xf>
    <xf borderId="0" fillId="0" fontId="101" numFmtId="0" xfId="0" applyAlignment="1" applyFont="1">
      <alignment readingOrder="0" shrinkToFit="0" vertical="top" wrapText="1"/>
    </xf>
    <xf borderId="0" fillId="26" fontId="102" numFmtId="0" xfId="0" applyAlignment="1" applyFont="1">
      <alignment readingOrder="0" shrinkToFit="0" vertical="top" wrapText="1"/>
    </xf>
    <xf borderId="0" fillId="20" fontId="80" numFmtId="2" xfId="0" applyAlignment="1" applyFont="1" applyNumberFormat="1">
      <alignment horizontal="left" readingOrder="0" vertical="top"/>
    </xf>
    <xf borderId="4" fillId="13" fontId="1" numFmtId="168" xfId="0" applyAlignment="1" applyBorder="1" applyFont="1" applyNumberFormat="1">
      <alignment horizontal="center" shrinkToFit="0" vertical="center" wrapText="1"/>
    </xf>
    <xf borderId="41" fillId="15" fontId="8" numFmtId="0" xfId="0" applyAlignment="1" applyBorder="1" applyFont="1">
      <alignment readingOrder="0"/>
    </xf>
    <xf borderId="41" fillId="0" fontId="3" numFmtId="0" xfId="0" applyBorder="1" applyFont="1"/>
    <xf borderId="0" fillId="13" fontId="11" numFmtId="0" xfId="0" applyAlignment="1" applyFont="1">
      <alignment readingOrder="0"/>
    </xf>
    <xf borderId="4" fillId="13" fontId="103" numFmtId="0" xfId="0" applyAlignment="1" applyBorder="1" applyFont="1">
      <alignment horizontal="center" readingOrder="0" shrinkToFit="0" vertical="center" wrapText="1"/>
    </xf>
    <xf borderId="4" fillId="13" fontId="22" numFmtId="0" xfId="0" applyAlignment="1" applyBorder="1" applyFont="1">
      <alignment horizontal="center" readingOrder="0" shrinkToFit="0" vertical="center" wrapText="1"/>
    </xf>
    <xf borderId="4" fillId="13" fontId="104" numFmtId="2" xfId="0" applyAlignment="1" applyBorder="1" applyFont="1" applyNumberFormat="1">
      <alignment horizontal="left" readingOrder="0" shrinkToFit="0" vertical="top" wrapText="1"/>
    </xf>
    <xf borderId="0" fillId="26" fontId="105" numFmtId="2" xfId="0" applyAlignment="1" applyFont="1" applyNumberFormat="1">
      <alignment readingOrder="0" vertical="center"/>
    </xf>
    <xf borderId="4" fillId="20" fontId="22" numFmtId="2" xfId="0" applyAlignment="1" applyBorder="1" applyFont="1" applyNumberFormat="1">
      <alignment horizontal="left" shrinkToFit="0" vertical="top" wrapText="1"/>
    </xf>
    <xf borderId="4" fillId="20" fontId="19" numFmtId="2" xfId="0" applyAlignment="1" applyBorder="1" applyFont="1" applyNumberFormat="1">
      <alignment horizontal="left" readingOrder="0" shrinkToFit="0" vertical="center" wrapText="1"/>
    </xf>
    <xf borderId="4" fillId="20" fontId="1" numFmtId="2" xfId="0" applyAlignment="1" applyBorder="1" applyFont="1" applyNumberFormat="1">
      <alignment horizontal="left" readingOrder="0" shrinkToFit="0" vertical="center" wrapText="1"/>
    </xf>
    <xf borderId="4" fillId="13" fontId="106" numFmtId="2" xfId="0" applyAlignment="1" applyBorder="1" applyFont="1" applyNumberFormat="1">
      <alignment horizontal="left" readingOrder="0" shrinkToFit="0" vertical="top" wrapText="1"/>
    </xf>
    <xf borderId="4" fillId="13" fontId="1" numFmtId="1" xfId="0" applyAlignment="1" applyBorder="1" applyFont="1" applyNumberFormat="1">
      <alignment horizontal="left" readingOrder="0" shrinkToFit="0" vertical="top" wrapText="1"/>
    </xf>
    <xf borderId="0" fillId="13" fontId="107" numFmtId="2" xfId="0" applyAlignment="1" applyFont="1" applyNumberFormat="1">
      <alignment readingOrder="0" shrinkToFit="0" vertical="center" wrapText="1"/>
    </xf>
    <xf borderId="4" fillId="13" fontId="108" numFmtId="2" xfId="0" applyAlignment="1" applyBorder="1" applyFont="1" applyNumberFormat="1">
      <alignment readingOrder="0" shrinkToFit="0" vertical="center" wrapText="1"/>
    </xf>
    <xf borderId="4" fillId="13" fontId="22" numFmtId="2" xfId="0" applyAlignment="1" applyBorder="1" applyFont="1" applyNumberFormat="1">
      <alignment shrinkToFit="0" vertical="top" wrapText="1"/>
    </xf>
    <xf borderId="4" fillId="13" fontId="1" numFmtId="2" xfId="0" applyAlignment="1" applyBorder="1" applyFont="1" applyNumberFormat="1">
      <alignment readingOrder="0" shrinkToFit="0" vertical="center" wrapText="1"/>
    </xf>
    <xf borderId="4" fillId="20" fontId="109" numFmtId="0" xfId="0" applyBorder="1" applyFont="1"/>
    <xf borderId="4" fillId="13" fontId="1" numFmtId="2" xfId="0" applyAlignment="1" applyBorder="1" applyFont="1" applyNumberFormat="1">
      <alignment shrinkToFit="0" vertical="center" wrapText="1"/>
    </xf>
    <xf borderId="0" fillId="13" fontId="87" numFmtId="2" xfId="0" applyAlignment="1" applyFont="1" applyNumberFormat="1">
      <alignment readingOrder="0" shrinkToFit="0" vertical="center" wrapText="1"/>
    </xf>
    <xf borderId="4" fillId="20" fontId="110" numFmtId="2" xfId="0" applyAlignment="1" applyBorder="1" applyFont="1" applyNumberFormat="1">
      <alignment horizontal="left" readingOrder="0" shrinkToFit="0" vertical="top" wrapText="1"/>
    </xf>
    <xf borderId="4" fillId="20" fontId="1" numFmtId="2" xfId="0" applyAlignment="1" applyBorder="1" applyFont="1" applyNumberFormat="1">
      <alignment horizontal="left" readingOrder="0" shrinkToFit="0" vertical="top" wrapText="1"/>
    </xf>
    <xf borderId="39" fillId="13" fontId="1" numFmtId="2" xfId="0" applyAlignment="1" applyBorder="1" applyFont="1" applyNumberFormat="1">
      <alignment horizontal="left" readingOrder="0" shrinkToFit="0" vertical="top" wrapText="1"/>
    </xf>
    <xf borderId="4" fillId="13" fontId="19" numFmtId="2" xfId="0" applyAlignment="1" applyBorder="1" applyFont="1" applyNumberFormat="1">
      <alignment horizontal="left" readingOrder="0" shrinkToFit="0" vertical="top" wrapText="1"/>
    </xf>
    <xf borderId="5" fillId="20" fontId="19" numFmtId="2" xfId="0" applyAlignment="1" applyBorder="1" applyFont="1" applyNumberFormat="1">
      <alignment horizontal="center" readingOrder="0" shrinkToFit="0" vertical="center" wrapText="1"/>
    </xf>
    <xf borderId="5" fillId="13" fontId="111" numFmtId="0" xfId="0" applyAlignment="1" applyBorder="1" applyFont="1">
      <alignment horizontal="center" readingOrder="0" shrinkToFit="0" vertical="center" wrapText="1"/>
    </xf>
    <xf borderId="33" fillId="13" fontId="112" numFmtId="0" xfId="0" applyAlignment="1" applyBorder="1" applyFont="1">
      <alignment horizontal="center" readingOrder="0" shrinkToFit="0" vertical="center" wrapText="1"/>
    </xf>
    <xf borderId="4" fillId="20" fontId="19" numFmtId="2" xfId="0" applyAlignment="1" applyBorder="1" applyFont="1" applyNumberFormat="1">
      <alignment horizontal="left" readingOrder="0" shrinkToFit="0" vertical="top" wrapText="1"/>
    </xf>
    <xf borderId="4" fillId="0" fontId="1" numFmtId="2" xfId="0" applyAlignment="1" applyBorder="1" applyFont="1" applyNumberFormat="1">
      <alignment horizontal="left" readingOrder="0" shrinkToFit="0" vertical="top" wrapText="1"/>
    </xf>
    <xf borderId="4" fillId="0" fontId="1" numFmtId="0" xfId="0" applyAlignment="1" applyBorder="1" applyFont="1">
      <alignment horizontal="left" readingOrder="0" shrinkToFit="0" vertical="top" wrapText="1"/>
    </xf>
    <xf borderId="4" fillId="0" fontId="19" numFmtId="0" xfId="0" applyAlignment="1" applyBorder="1" applyFont="1">
      <alignment horizontal="left" readingOrder="0" shrinkToFit="0" vertical="top" wrapText="1"/>
    </xf>
    <xf borderId="4" fillId="0" fontId="1" numFmtId="0" xfId="0" applyAlignment="1" applyBorder="1" applyFont="1">
      <alignment horizontal="left" readingOrder="0" shrinkToFit="0" vertical="top" wrapText="1"/>
    </xf>
    <xf borderId="4" fillId="0" fontId="22" numFmtId="2" xfId="0" applyAlignment="1" applyBorder="1" applyFont="1" applyNumberFormat="1">
      <alignment horizontal="left" shrinkToFit="0" vertical="top" wrapText="1"/>
    </xf>
    <xf borderId="4" fillId="0" fontId="19" numFmtId="0" xfId="0" applyAlignment="1" applyBorder="1" applyFont="1">
      <alignment horizontal="left" shrinkToFit="0" vertical="top" wrapText="1"/>
    </xf>
    <xf borderId="4" fillId="0" fontId="1" numFmtId="2" xfId="0" applyAlignment="1" applyBorder="1" applyFont="1" applyNumberFormat="1">
      <alignment horizontal="left" shrinkToFit="0" vertical="top" wrapText="1"/>
    </xf>
    <xf borderId="4" fillId="0" fontId="19" numFmtId="0" xfId="0" applyAlignment="1" applyBorder="1" applyFont="1">
      <alignment horizontal="left" readingOrder="0" shrinkToFit="0" vertical="top" wrapText="1"/>
    </xf>
    <xf borderId="4" fillId="0" fontId="113" numFmtId="2" xfId="0" applyAlignment="1" applyBorder="1" applyFont="1" applyNumberFormat="1">
      <alignment horizontal="left" shrinkToFit="0" vertical="top" wrapText="1"/>
    </xf>
    <xf borderId="4" fillId="0" fontId="17" numFmtId="0" xfId="0" applyAlignment="1" applyBorder="1" applyFont="1">
      <alignment horizontal="left" shrinkToFit="0" vertical="top" wrapText="1"/>
    </xf>
    <xf borderId="4" fillId="0" fontId="19" numFmtId="2" xfId="0" applyAlignment="1" applyBorder="1" applyFont="1" applyNumberFormat="1">
      <alignment readingOrder="0" shrinkToFit="0" vertical="top" wrapText="1"/>
    </xf>
    <xf borderId="4" fillId="0" fontId="1" numFmtId="0" xfId="0" applyAlignment="1" applyBorder="1" applyFont="1">
      <alignment horizontal="left" shrinkToFit="0" vertical="top" wrapText="1"/>
    </xf>
    <xf borderId="4" fillId="0" fontId="1" numFmtId="0" xfId="0" applyAlignment="1" applyBorder="1" applyFont="1">
      <alignment horizontal="left" readingOrder="0" shrinkToFit="0" vertical="top" wrapText="1"/>
    </xf>
    <xf borderId="4" fillId="0" fontId="19" numFmtId="0" xfId="0" applyAlignment="1" applyBorder="1" applyFont="1">
      <alignment horizontal="left" shrinkToFit="0" vertical="top" wrapText="1"/>
    </xf>
    <xf borderId="4" fillId="0" fontId="114" numFmtId="2" xfId="0" applyAlignment="1" applyBorder="1" applyFont="1" applyNumberFormat="1">
      <alignment horizontal="left" shrinkToFit="0" vertical="top" wrapText="1"/>
    </xf>
    <xf borderId="4" fillId="0" fontId="41" numFmtId="0" xfId="0" applyAlignment="1" applyBorder="1" applyFont="1">
      <alignment horizontal="left" shrinkToFit="0" vertical="top" wrapText="1"/>
    </xf>
    <xf borderId="4" fillId="13" fontId="115" numFmtId="0" xfId="0" applyAlignment="1" applyBorder="1" applyFont="1">
      <alignment horizontal="center" readingOrder="0" shrinkToFit="0" wrapText="1"/>
    </xf>
    <xf borderId="4" fillId="20" fontId="19" numFmtId="2" xfId="0" applyAlignment="1" applyBorder="1" applyFont="1" applyNumberFormat="1">
      <alignment horizontal="left" readingOrder="0" shrinkToFit="0" vertical="top" wrapText="0"/>
    </xf>
    <xf borderId="4" fillId="20" fontId="19" numFmtId="2" xfId="0" applyAlignment="1" applyBorder="1" applyFont="1" applyNumberFormat="1">
      <alignment horizontal="left" readingOrder="0" shrinkToFit="0" vertical="top" wrapText="0"/>
    </xf>
    <xf borderId="3" fillId="20" fontId="19" numFmtId="2" xfId="0" applyAlignment="1" applyBorder="1" applyFont="1" applyNumberFormat="1">
      <alignment horizontal="left" readingOrder="0" shrinkToFit="0" vertical="top" wrapText="0"/>
    </xf>
    <xf borderId="23" fillId="20" fontId="19" numFmtId="2" xfId="0" applyAlignment="1" applyBorder="1" applyFont="1" applyNumberFormat="1">
      <alignment horizontal="left" readingOrder="0" shrinkToFit="0" vertical="top" wrapText="0"/>
    </xf>
    <xf borderId="22" fillId="20" fontId="19" numFmtId="2" xfId="0" applyAlignment="1" applyBorder="1" applyFont="1" applyNumberFormat="1">
      <alignment horizontal="left" readingOrder="0" shrinkToFit="0" vertical="top" wrapText="0"/>
    </xf>
    <xf borderId="23" fillId="20" fontId="19" numFmtId="2" xfId="0" applyAlignment="1" applyBorder="1" applyFont="1" applyNumberFormat="1">
      <alignment horizontal="left" readingOrder="0" vertical="top"/>
    </xf>
    <xf borderId="22" fillId="20" fontId="19" numFmtId="2" xfId="0" applyAlignment="1" applyBorder="1" applyFont="1" applyNumberFormat="1">
      <alignment horizontal="left" readingOrder="0" vertical="top"/>
    </xf>
    <xf borderId="22" fillId="13" fontId="19" numFmtId="2" xfId="0" applyAlignment="1" applyBorder="1" applyFont="1" applyNumberFormat="1">
      <alignment horizontal="left" readingOrder="0" vertical="top"/>
    </xf>
    <xf borderId="4" fillId="20" fontId="19" numFmtId="2" xfId="0" applyAlignment="1" applyBorder="1" applyFont="1" applyNumberFormat="1">
      <alignment horizontal="left" readingOrder="0" vertical="top"/>
    </xf>
    <xf borderId="3" fillId="20" fontId="19" numFmtId="2" xfId="0" applyAlignment="1" applyBorder="1" applyFont="1" applyNumberFormat="1">
      <alignment horizontal="left" readingOrder="0" vertical="top"/>
    </xf>
    <xf borderId="4" fillId="20" fontId="1" numFmtId="2" xfId="0" applyAlignment="1" applyBorder="1" applyFont="1" applyNumberFormat="1">
      <alignment horizontal="left" readingOrder="0" vertical="top"/>
    </xf>
    <xf borderId="3" fillId="20" fontId="1" numFmtId="2" xfId="0" applyAlignment="1" applyBorder="1" applyFont="1" applyNumberFormat="1">
      <alignment horizontal="left" readingOrder="0" vertical="top"/>
    </xf>
    <xf borderId="23" fillId="20" fontId="1" numFmtId="2" xfId="0" applyAlignment="1" applyBorder="1" applyFont="1" applyNumberFormat="1">
      <alignment horizontal="left" readingOrder="0" vertical="top"/>
    </xf>
    <xf borderId="22" fillId="20" fontId="1" numFmtId="2" xfId="0" applyAlignment="1" applyBorder="1" applyFont="1" applyNumberFormat="1">
      <alignment horizontal="left" readingOrder="0" vertical="top"/>
    </xf>
    <xf borderId="4" fillId="7" fontId="1" numFmtId="2" xfId="0" applyAlignment="1" applyBorder="1" applyFont="1" applyNumberFormat="1">
      <alignment horizontal="left" readingOrder="0" shrinkToFit="0" vertical="top" wrapText="1"/>
    </xf>
    <xf borderId="0" fillId="13" fontId="19" numFmtId="2" xfId="0" applyAlignment="1" applyFont="1" applyNumberFormat="1">
      <alignment readingOrder="0"/>
    </xf>
    <xf borderId="4" fillId="13" fontId="116" numFmtId="2" xfId="0" applyAlignment="1" applyBorder="1" applyFont="1" applyNumberFormat="1">
      <alignment horizontal="left" readingOrder="0" shrinkToFit="0" vertical="top" wrapText="1"/>
    </xf>
    <xf borderId="0" fillId="0" fontId="117" numFmtId="0" xfId="0" applyAlignment="1" applyFont="1">
      <alignment readingOrder="0"/>
    </xf>
    <xf borderId="0" fillId="0" fontId="118" numFmtId="0" xfId="0" applyAlignment="1" applyFont="1">
      <alignment readingOrder="0"/>
    </xf>
    <xf borderId="4" fillId="13" fontId="1" numFmtId="0" xfId="0" applyAlignment="1" applyBorder="1" applyFont="1">
      <alignment readingOrder="0" shrinkToFit="0" wrapText="1"/>
    </xf>
    <xf borderId="5" fillId="13" fontId="19" numFmtId="2" xfId="0" applyAlignment="1" applyBorder="1" applyFont="1" applyNumberFormat="1">
      <alignment horizontal="left" readingOrder="0" shrinkToFit="0" vertical="top" wrapText="1"/>
    </xf>
    <xf borderId="5" fillId="20" fontId="1" numFmtId="2" xfId="0" applyAlignment="1" applyBorder="1" applyFont="1" applyNumberFormat="1">
      <alignment horizontal="left" readingOrder="0" shrinkToFit="0" vertical="top" wrapText="1"/>
    </xf>
    <xf borderId="4" fillId="8" fontId="4" numFmtId="2" xfId="0" applyAlignment="1" applyBorder="1" applyFont="1" applyNumberFormat="1">
      <alignment horizontal="left" readingOrder="0" shrinkToFit="0" vertical="top" wrapText="1"/>
    </xf>
    <xf borderId="6" fillId="15" fontId="119" numFmtId="0" xfId="0" applyAlignment="1" applyBorder="1" applyFont="1">
      <alignment horizontal="center" readingOrder="0" shrinkToFit="0" vertical="center" wrapText="1"/>
    </xf>
    <xf borderId="8" fillId="2" fontId="6" numFmtId="0" xfId="0" applyAlignment="1" applyBorder="1" applyFont="1">
      <alignment horizontal="center" readingOrder="0" shrinkToFit="0" vertical="center" wrapText="1"/>
    </xf>
    <xf borderId="4" fillId="19" fontId="19" numFmtId="2" xfId="0" applyAlignment="1" applyBorder="1" applyFont="1" applyNumberFormat="1">
      <alignment horizontal="left" readingOrder="0" shrinkToFit="0" vertical="center" wrapText="1"/>
    </xf>
    <xf borderId="4" fillId="19" fontId="120" numFmtId="0" xfId="0" applyAlignment="1" applyBorder="1" applyFont="1">
      <alignment horizontal="center" readingOrder="0" shrinkToFit="0" vertical="center" wrapText="1"/>
    </xf>
    <xf borderId="4" fillId="19" fontId="19" numFmtId="2" xfId="0" applyAlignment="1" applyBorder="1" applyFont="1" applyNumberFormat="1">
      <alignment horizontal="left" readingOrder="0" shrinkToFit="0" vertical="top" wrapText="1"/>
    </xf>
    <xf borderId="4" fillId="19" fontId="121" numFmtId="0" xfId="0" applyAlignment="1" applyBorder="1" applyFont="1">
      <alignment readingOrder="0" shrinkToFit="0" vertical="top" wrapText="1"/>
    </xf>
    <xf borderId="4" fillId="19" fontId="1" numFmtId="0" xfId="0" applyAlignment="1" applyBorder="1" applyFont="1">
      <alignment horizontal="left" readingOrder="0" shrinkToFit="0" vertical="top" wrapText="1"/>
    </xf>
    <xf borderId="19" fillId="19" fontId="122" numFmtId="0" xfId="0" applyAlignment="1" applyBorder="1" applyFont="1">
      <alignment readingOrder="0" shrinkToFit="0" vertical="center" wrapText="1"/>
    </xf>
    <xf borderId="4" fillId="19" fontId="1" numFmtId="2" xfId="0" applyAlignment="1" applyBorder="1" applyFont="1" applyNumberFormat="1">
      <alignment horizontal="left" readingOrder="0" shrinkToFit="0" vertical="top" wrapText="1"/>
    </xf>
    <xf borderId="4" fillId="19" fontId="123" numFmtId="0" xfId="0" applyAlignment="1" applyBorder="1" applyFont="1">
      <alignment readingOrder="0" shrinkToFit="0" vertical="top" wrapText="1"/>
    </xf>
    <xf borderId="38" fillId="19" fontId="19" numFmtId="2" xfId="0" applyAlignment="1" applyBorder="1" applyFont="1" applyNumberFormat="1">
      <alignment horizontal="left" readingOrder="0" shrinkToFit="0" vertical="top" wrapText="1"/>
    </xf>
    <xf borderId="4" fillId="19" fontId="124" numFmtId="0" xfId="0" applyAlignment="1" applyBorder="1" applyFont="1">
      <alignment readingOrder="0" shrinkToFit="0" vertical="top" wrapText="1"/>
    </xf>
    <xf borderId="39" fillId="19" fontId="19" numFmtId="2" xfId="0" applyAlignment="1" applyBorder="1" applyFont="1" applyNumberFormat="1">
      <alignment horizontal="left" readingOrder="0" shrinkToFit="0" vertical="top" wrapText="1"/>
    </xf>
    <xf borderId="4" fillId="19" fontId="11" numFmtId="2" xfId="0" applyAlignment="1" applyBorder="1" applyFont="1" applyNumberFormat="1">
      <alignment readingOrder="0" shrinkToFit="0" vertical="top" wrapText="1"/>
    </xf>
    <xf borderId="33" fillId="19" fontId="125" numFmtId="0" xfId="0" applyAlignment="1" applyBorder="1" applyFont="1">
      <alignment readingOrder="0" shrinkToFit="0" vertical="center" wrapText="1"/>
    </xf>
    <xf borderId="4" fillId="19" fontId="19" numFmtId="2" xfId="0" applyAlignment="1" applyBorder="1" applyFont="1" applyNumberFormat="1">
      <alignment horizontal="left" readingOrder="0" shrinkToFit="0" vertical="top" wrapText="1"/>
    </xf>
    <xf borderId="5" fillId="19" fontId="126" numFmtId="0" xfId="0" applyAlignment="1" applyBorder="1" applyFont="1">
      <alignment readingOrder="0" shrinkToFit="0" vertical="center" wrapText="1"/>
    </xf>
    <xf borderId="5" fillId="19" fontId="19" numFmtId="2" xfId="0" applyAlignment="1" applyBorder="1" applyFont="1" applyNumberFormat="1">
      <alignment horizontal="center" readingOrder="0" shrinkToFit="0" vertical="top" wrapText="1"/>
    </xf>
    <xf borderId="5" fillId="19" fontId="127" numFmtId="2" xfId="0" applyAlignment="1" applyBorder="1" applyFont="1" applyNumberFormat="1">
      <alignment horizontal="center" readingOrder="0" shrinkToFit="0" vertical="top" wrapText="1"/>
    </xf>
    <xf borderId="5" fillId="19" fontId="19" numFmtId="2" xfId="0" applyAlignment="1" applyBorder="1" applyFont="1" applyNumberFormat="1">
      <alignment readingOrder="0" shrinkToFit="0" vertical="top" wrapText="1"/>
    </xf>
    <xf borderId="4" fillId="19" fontId="1" numFmtId="2" xfId="0" applyAlignment="1" applyBorder="1" applyFont="1" applyNumberFormat="1">
      <alignment horizontal="left" readingOrder="0" shrinkToFit="0" vertical="top" wrapText="1"/>
    </xf>
    <xf borderId="4" fillId="19" fontId="128" numFmtId="2" xfId="0" applyAlignment="1" applyBorder="1" applyFont="1" applyNumberFormat="1">
      <alignment horizontal="left" readingOrder="0" shrinkToFit="0" vertical="top" wrapText="1"/>
    </xf>
    <xf borderId="4" fillId="19" fontId="19" numFmtId="2" xfId="0" applyAlignment="1" applyBorder="1" applyFont="1" applyNumberFormat="1">
      <alignment readingOrder="0" shrinkToFit="0" vertical="top" wrapText="1"/>
    </xf>
    <xf borderId="4" fillId="19" fontId="19" numFmtId="2" xfId="0" applyAlignment="1" applyBorder="1" applyFont="1" applyNumberFormat="1">
      <alignment horizontal="left" readingOrder="0" shrinkToFit="0" vertical="top" wrapText="1"/>
    </xf>
    <xf borderId="4" fillId="19" fontId="129" numFmtId="2" xfId="0" applyAlignment="1" applyBorder="1" applyFont="1" applyNumberFormat="1">
      <alignment horizontal="left" readingOrder="0" shrinkToFit="0" vertical="top" wrapText="1"/>
    </xf>
    <xf borderId="5" fillId="19" fontId="130" numFmtId="0" xfId="0" applyAlignment="1" applyBorder="1" applyFont="1">
      <alignment readingOrder="0" shrinkToFit="0" vertical="top" wrapText="1"/>
    </xf>
    <xf borderId="23" fillId="19" fontId="131" numFmtId="2" xfId="0" applyAlignment="1" applyBorder="1" applyFont="1" applyNumberFormat="1">
      <alignment horizontal="left" readingOrder="0" shrinkToFit="0" vertical="top" wrapText="1"/>
    </xf>
    <xf borderId="23" fillId="19" fontId="19" numFmtId="2" xfId="0" applyAlignment="1" applyBorder="1" applyFont="1" applyNumberFormat="1">
      <alignment horizontal="left" readingOrder="0" shrinkToFit="0" vertical="top" wrapText="1"/>
    </xf>
    <xf borderId="23" fillId="19" fontId="19" numFmtId="2" xfId="0" applyAlignment="1" applyBorder="1" applyFont="1" applyNumberFormat="1">
      <alignment horizontal="left" readingOrder="0" shrinkToFit="0" vertical="top" wrapText="1"/>
    </xf>
    <xf borderId="23" fillId="19" fontId="19" numFmtId="2" xfId="0" applyAlignment="1" applyBorder="1" applyFont="1" applyNumberFormat="1">
      <alignment horizontal="left" readingOrder="0" vertical="top"/>
    </xf>
    <xf borderId="4" fillId="19" fontId="1" numFmtId="2" xfId="0" applyAlignment="1" applyBorder="1" applyFont="1" applyNumberFormat="1">
      <alignment horizontal="left" shrinkToFit="0" vertical="top" wrapText="1"/>
    </xf>
    <xf borderId="3" fillId="19" fontId="1" numFmtId="0" xfId="0" applyAlignment="1" applyBorder="1" applyFont="1">
      <alignment horizontal="left" readingOrder="0" shrinkToFit="0" vertical="top" wrapText="1"/>
    </xf>
    <xf borderId="4" fillId="19" fontId="132" numFmtId="0" xfId="0" applyAlignment="1" applyBorder="1" applyFont="1">
      <alignment readingOrder="0" shrinkToFit="0" vertical="top" wrapText="1"/>
    </xf>
    <xf borderId="4" fillId="19" fontId="19" numFmtId="0" xfId="0" applyAlignment="1" applyBorder="1" applyFont="1">
      <alignment horizontal="left" readingOrder="0" shrinkToFit="0" vertical="top" wrapText="1"/>
    </xf>
    <xf borderId="4" fillId="19" fontId="133" numFmtId="0" xfId="0" applyAlignment="1" applyBorder="1" applyFont="1">
      <alignment readingOrder="0" shrinkToFit="0" vertical="center" wrapText="1"/>
    </xf>
    <xf borderId="22" fillId="19" fontId="19" numFmtId="0" xfId="0" applyAlignment="1" applyBorder="1" applyFont="1">
      <alignment horizontal="left" readingOrder="0" shrinkToFit="0" vertical="top" wrapText="1"/>
    </xf>
    <xf borderId="23" fillId="19" fontId="134" numFmtId="0" xfId="0" applyAlignment="1" applyBorder="1" applyFont="1">
      <alignment readingOrder="0" shrinkToFit="0" vertical="center" wrapText="1"/>
    </xf>
    <xf borderId="3" fillId="19" fontId="1" numFmtId="0" xfId="0" applyAlignment="1" applyBorder="1" applyFont="1">
      <alignment horizontal="left" readingOrder="0" shrinkToFit="0" vertical="top" wrapText="1"/>
    </xf>
    <xf borderId="5" fillId="19" fontId="135" numFmtId="0" xfId="0" applyAlignment="1" applyBorder="1" applyFont="1">
      <alignment readingOrder="0" shrinkToFit="0" vertical="center" wrapText="1"/>
    </xf>
    <xf borderId="23" fillId="19" fontId="136" numFmtId="2" xfId="0" applyAlignment="1" applyBorder="1" applyFont="1" applyNumberFormat="1">
      <alignment horizontal="left" readingOrder="0" shrinkToFit="0" vertical="top" wrapText="1"/>
    </xf>
    <xf borderId="5" fillId="19" fontId="137" numFmtId="0" xfId="0" applyAlignment="1" applyBorder="1" applyFont="1">
      <alignment readingOrder="0" shrinkToFit="0" vertical="center" wrapText="1"/>
    </xf>
    <xf borderId="4" fillId="19" fontId="138" numFmtId="0" xfId="0" applyAlignment="1" applyBorder="1" applyFont="1">
      <alignment readingOrder="0" shrinkToFit="0" vertical="center" wrapText="1"/>
    </xf>
    <xf borderId="23" fillId="19" fontId="1" numFmtId="2" xfId="0" applyAlignment="1" applyBorder="1" applyFont="1" applyNumberFormat="1">
      <alignment horizontal="left" readingOrder="0" shrinkToFit="0" vertical="top" wrapText="1"/>
    </xf>
    <xf borderId="23" fillId="19" fontId="1" numFmtId="0" xfId="0" applyAlignment="1" applyBorder="1" applyFont="1">
      <alignment readingOrder="0" shrinkToFit="0" vertical="top" wrapText="1"/>
    </xf>
    <xf borderId="3" fillId="19" fontId="19" numFmtId="2" xfId="0" applyAlignment="1" applyBorder="1" applyFont="1" applyNumberFormat="1">
      <alignment horizontal="left" readingOrder="0" shrinkToFit="0" vertical="top" wrapText="1"/>
    </xf>
    <xf borderId="4" fillId="19" fontId="139" numFmtId="0" xfId="0" applyAlignment="1" applyBorder="1" applyFont="1">
      <alignment readingOrder="0" shrinkToFit="0" vertical="center" wrapText="1"/>
    </xf>
    <xf borderId="4" fillId="19" fontId="19" numFmtId="2" xfId="0" applyAlignment="1" applyBorder="1" applyFont="1" applyNumberFormat="1">
      <alignment horizontal="left" shrinkToFit="0" vertical="top" wrapText="1"/>
    </xf>
    <xf borderId="4" fillId="19" fontId="1" numFmtId="2" xfId="0" applyAlignment="1" applyBorder="1" applyFont="1" applyNumberFormat="1">
      <alignment horizontal="left" readingOrder="0" shrinkToFit="0" vertical="top" wrapText="1"/>
    </xf>
    <xf borderId="33" fillId="19" fontId="1" numFmtId="2" xfId="0" applyAlignment="1" applyBorder="1" applyFont="1" applyNumberFormat="1">
      <alignment horizontal="left" readingOrder="0" shrinkToFit="0" vertical="center" wrapText="1"/>
    </xf>
    <xf borderId="4" fillId="19" fontId="1" numFmtId="2" xfId="0" applyAlignment="1" applyBorder="1" applyFont="1" applyNumberFormat="1">
      <alignment horizontal="left" readingOrder="0" vertical="top"/>
    </xf>
    <xf borderId="4" fillId="19" fontId="19" numFmtId="2" xfId="0" applyAlignment="1" applyBorder="1" applyFont="1" applyNumberFormat="1">
      <alignment horizontal="left" readingOrder="0" shrinkToFit="0" wrapText="1"/>
    </xf>
    <xf borderId="4" fillId="19" fontId="140" numFmtId="2" xfId="0" applyAlignment="1" applyBorder="1" applyFont="1" applyNumberFormat="1">
      <alignment horizontal="left" readingOrder="0" shrinkToFit="0" vertical="top" wrapText="1"/>
    </xf>
    <xf borderId="0" fillId="19" fontId="11" numFmtId="2" xfId="0" applyAlignment="1" applyFont="1" applyNumberFormat="1">
      <alignment readingOrder="0" shrinkToFit="0" vertical="top" wrapText="1"/>
    </xf>
    <xf borderId="3" fillId="19" fontId="11" numFmtId="2" xfId="0" applyAlignment="1" applyBorder="1" applyFont="1" applyNumberFormat="1">
      <alignment readingOrder="0" shrinkToFit="0" vertical="top" wrapText="1"/>
    </xf>
    <xf borderId="4" fillId="19" fontId="1" numFmtId="2" xfId="0" applyAlignment="1" applyBorder="1" applyFont="1" applyNumberFormat="1">
      <alignment readingOrder="0" shrinkToFit="0" vertical="top" wrapText="1"/>
    </xf>
    <xf borderId="5" fillId="13" fontId="141" numFmtId="0" xfId="0" applyAlignment="1" applyBorder="1" applyFont="1">
      <alignment readingOrder="0" shrinkToFit="0" vertical="center" wrapText="1"/>
    </xf>
    <xf borderId="23" fillId="13" fontId="19" numFmtId="2" xfId="0" applyAlignment="1" applyBorder="1" applyFont="1" applyNumberFormat="1">
      <alignment horizontal="left" readingOrder="0" shrinkToFit="0" vertical="top" wrapText="1"/>
    </xf>
    <xf borderId="5" fillId="19" fontId="19" numFmtId="2" xfId="0" applyAlignment="1" applyBorder="1" applyFont="1" applyNumberFormat="1">
      <alignment horizontal="left" readingOrder="0" shrinkToFit="0" vertical="top" wrapText="1"/>
    </xf>
    <xf borderId="5" fillId="19" fontId="142" numFmtId="0" xfId="0" applyAlignment="1" applyBorder="1" applyFont="1">
      <alignment horizontal="left" readingOrder="0" shrinkToFit="0" vertical="top" wrapText="1"/>
    </xf>
    <xf borderId="4" fillId="0" fontId="11" numFmtId="2" xfId="0" applyAlignment="1" applyBorder="1" applyFont="1" applyNumberFormat="1">
      <alignment readingOrder="0" shrinkToFit="0" vertical="top" wrapText="1"/>
    </xf>
    <xf borderId="4" fillId="13" fontId="143" numFmtId="0" xfId="0" applyAlignment="1" applyBorder="1" applyFont="1">
      <alignment horizontal="left" readingOrder="0" shrinkToFit="0" vertical="top" wrapText="1"/>
    </xf>
    <xf borderId="4" fillId="19" fontId="144" numFmtId="0" xfId="0" applyAlignment="1" applyBorder="1" applyFont="1">
      <alignment readingOrder="0" shrinkToFit="0" wrapText="1"/>
    </xf>
    <xf borderId="4" fillId="19" fontId="145" numFmtId="0" xfId="0" applyAlignment="1" applyBorder="1" applyFont="1">
      <alignment horizontal="left" readingOrder="0" shrinkToFit="0" vertical="top" wrapText="1"/>
    </xf>
    <xf borderId="4" fillId="8" fontId="146" numFmtId="2" xfId="0" applyAlignment="1" applyBorder="1" applyFont="1" applyNumberFormat="1">
      <alignment horizontal="left" shrinkToFit="0" vertical="top" wrapText="1"/>
    </xf>
    <xf borderId="4" fillId="7" fontId="28" numFmtId="2" xfId="0" applyAlignment="1" applyBorder="1" applyFont="1" applyNumberFormat="1">
      <alignment horizontal="left" shrinkToFit="0" vertical="top" wrapText="1"/>
    </xf>
    <xf borderId="5" fillId="19" fontId="147" numFmtId="0" xfId="0" applyAlignment="1" applyBorder="1" applyFont="1">
      <alignment horizontal="left" readingOrder="0" shrinkToFit="0" vertical="top" wrapText="1"/>
    </xf>
    <xf borderId="4" fillId="19" fontId="148" numFmtId="2" xfId="0" applyAlignment="1" applyBorder="1" applyFont="1" applyNumberFormat="1">
      <alignment readingOrder="0" shrinkToFit="0" vertical="top" wrapText="1"/>
    </xf>
    <xf borderId="5" fillId="19" fontId="149" numFmtId="0" xfId="0" applyAlignment="1" applyBorder="1" applyFont="1">
      <alignment horizontal="left" readingOrder="0" shrinkToFit="0" vertical="center" wrapText="1"/>
    </xf>
    <xf borderId="4" fillId="19" fontId="22" numFmtId="2" xfId="0" applyAlignment="1" applyBorder="1" applyFont="1" applyNumberFormat="1">
      <alignment horizontal="left" shrinkToFit="0" vertical="top" wrapText="1"/>
    </xf>
    <xf borderId="5" fillId="19" fontId="150" numFmtId="0" xfId="0" applyAlignment="1" applyBorder="1" applyFont="1">
      <alignment readingOrder="0" shrinkToFit="0" wrapText="1"/>
    </xf>
    <xf borderId="4" fillId="19" fontId="19" numFmtId="2" xfId="0" applyAlignment="1" applyBorder="1" applyFont="1" applyNumberFormat="1">
      <alignment horizontal="left" readingOrder="0" vertical="top"/>
    </xf>
    <xf borderId="4" fillId="0" fontId="151" numFmtId="0" xfId="0" applyAlignment="1" applyBorder="1" applyFont="1">
      <alignment horizontal="center" readingOrder="0" shrinkToFit="0" vertical="center" wrapText="1"/>
    </xf>
    <xf borderId="4" fillId="19" fontId="152" numFmtId="0" xfId="0" applyAlignment="1" applyBorder="1" applyFont="1">
      <alignment readingOrder="0" shrinkToFit="0" wrapText="1"/>
    </xf>
    <xf borderId="3" fillId="0" fontId="19" numFmtId="4" xfId="0" applyAlignment="1" applyBorder="1" applyFont="1" applyNumberFormat="1">
      <alignment horizontal="center" readingOrder="0" vertical="center"/>
    </xf>
    <xf borderId="4" fillId="19" fontId="1" numFmtId="2" xfId="0" applyAlignment="1" applyBorder="1" applyFont="1" applyNumberFormat="1">
      <alignment horizontal="left" readingOrder="0" shrinkToFit="0" vertical="top" wrapText="1"/>
    </xf>
    <xf borderId="4" fillId="0" fontId="19" numFmtId="2" xfId="0" applyAlignment="1" applyBorder="1" applyFont="1" applyNumberFormat="1">
      <alignment horizontal="center"/>
    </xf>
    <xf borderId="4" fillId="0" fontId="19" numFmtId="2" xfId="0" applyAlignment="1" applyBorder="1" applyFont="1" applyNumberFormat="1">
      <alignment horizontal="center" readingOrder="0"/>
    </xf>
    <xf borderId="33" fillId="13" fontId="153" numFmtId="0" xfId="0" applyAlignment="1" applyBorder="1" applyFont="1">
      <alignment readingOrder="0" shrinkToFit="0" vertical="top" wrapText="1"/>
    </xf>
    <xf borderId="23" fillId="13" fontId="154" numFmtId="0" xfId="0" applyAlignment="1" applyBorder="1" applyFont="1">
      <alignment readingOrder="0" shrinkToFit="0" vertical="top" wrapText="1"/>
    </xf>
    <xf borderId="5" fillId="19" fontId="155" numFmtId="0" xfId="0" applyAlignment="1" applyBorder="1" applyFont="1">
      <alignment readingOrder="0" shrinkToFit="0" vertical="top" wrapText="1"/>
    </xf>
    <xf borderId="33" fillId="13" fontId="1" numFmtId="0" xfId="0" applyAlignment="1" applyBorder="1" applyFont="1">
      <alignment readingOrder="0" shrinkToFit="0" vertical="top" wrapText="1"/>
    </xf>
    <xf borderId="23" fillId="13" fontId="1" numFmtId="0" xfId="0" applyAlignment="1" applyBorder="1" applyFont="1">
      <alignment readingOrder="0" shrinkToFit="0" vertical="top" wrapText="1"/>
    </xf>
    <xf borderId="5" fillId="19" fontId="156" numFmtId="0" xfId="0" applyAlignment="1" applyBorder="1" applyFont="1">
      <alignment readingOrder="0" shrinkToFit="0" wrapText="1"/>
    </xf>
    <xf borderId="41" fillId="15" fontId="8" numFmtId="0" xfId="0" applyAlignment="1" applyBorder="1" applyFont="1">
      <alignment horizontal="center" readingOrder="0" vertical="center"/>
    </xf>
    <xf borderId="4" fillId="20" fontId="25" numFmtId="2" xfId="0" applyAlignment="1" applyBorder="1" applyFont="1" applyNumberFormat="1">
      <alignment horizontal="left" readingOrder="0" shrinkToFit="0" vertical="top" wrapText="1"/>
    </xf>
    <xf borderId="4" fillId="20" fontId="157" numFmtId="2" xfId="0" applyAlignment="1" applyBorder="1" applyFont="1" applyNumberFormat="1">
      <alignment horizontal="left" readingOrder="0" shrinkToFit="0" vertical="top" wrapText="1"/>
    </xf>
    <xf borderId="4" fillId="13" fontId="158" numFmtId="0" xfId="0" applyAlignment="1" applyBorder="1" applyFont="1">
      <alignment horizontal="center" readingOrder="0" shrinkToFit="0" wrapText="1"/>
    </xf>
    <xf borderId="4" fillId="27" fontId="1" numFmtId="167" xfId="0" applyAlignment="1" applyBorder="1" applyFill="1" applyFont="1" applyNumberFormat="1">
      <alignment horizontal="center" readingOrder="0" shrinkToFit="0" vertical="center" wrapText="1"/>
    </xf>
    <xf borderId="4" fillId="13" fontId="1" numFmtId="0" xfId="0" applyAlignment="1" applyBorder="1" applyFont="1">
      <alignment horizontal="center" readingOrder="0" shrinkToFit="0" wrapText="1"/>
    </xf>
    <xf borderId="0" fillId="25" fontId="159" numFmtId="2" xfId="0" applyFont="1" applyNumberFormat="1"/>
    <xf borderId="0" fillId="13" fontId="160" numFmtId="168" xfId="0" applyAlignment="1" applyFont="1" applyNumberFormat="1">
      <alignment readingOrder="0"/>
    </xf>
    <xf borderId="4" fillId="7" fontId="1" numFmtId="2" xfId="0" applyAlignment="1" applyBorder="1" applyFont="1" applyNumberFormat="1">
      <alignment horizontal="center" readingOrder="0" shrinkToFit="0" vertical="center" wrapText="1"/>
    </xf>
    <xf borderId="4" fillId="13" fontId="19" numFmtId="167" xfId="0" applyAlignment="1" applyBorder="1" applyFont="1" applyNumberFormat="1">
      <alignment horizontal="center" readingOrder="0" vertical="center"/>
    </xf>
    <xf borderId="0" fillId="13" fontId="19" numFmtId="2" xfId="0" applyAlignment="1" applyFont="1" applyNumberFormat="1">
      <alignment horizontal="left" readingOrder="0" shrinkToFit="0" vertical="top" wrapText="1"/>
    </xf>
    <xf borderId="5" fillId="13" fontId="161" numFmtId="0" xfId="0" applyAlignment="1" applyBorder="1" applyFont="1">
      <alignment horizontal="left" readingOrder="0" shrinkToFit="0" vertical="center" wrapText="1"/>
    </xf>
    <xf borderId="23" fillId="13" fontId="19" numFmtId="167" xfId="0" applyAlignment="1" applyBorder="1" applyFont="1" applyNumberFormat="1">
      <alignment horizontal="center" readingOrder="0" vertical="center"/>
    </xf>
    <xf borderId="3" fillId="13" fontId="19" numFmtId="2" xfId="0" applyAlignment="1" applyBorder="1" applyFont="1" applyNumberFormat="1">
      <alignment horizontal="left" readingOrder="0" shrinkToFit="0" vertical="top" wrapText="1"/>
    </xf>
    <xf borderId="22" fillId="13" fontId="19" numFmtId="2" xfId="0" applyAlignment="1" applyBorder="1" applyFont="1" applyNumberFormat="1">
      <alignment horizontal="left" readingOrder="0" shrinkToFit="0" vertical="top" wrapText="1"/>
    </xf>
    <xf borderId="23" fillId="7" fontId="19" numFmtId="2" xfId="0" applyAlignment="1" applyBorder="1" applyFont="1" applyNumberFormat="1">
      <alignment horizontal="center"/>
    </xf>
    <xf borderId="23" fillId="7" fontId="19" numFmtId="2" xfId="0" applyAlignment="1" applyBorder="1" applyFont="1" applyNumberFormat="1">
      <alignment horizontal="left" shrinkToFit="0" vertical="top" wrapText="1"/>
    </xf>
    <xf borderId="22" fillId="7" fontId="19" numFmtId="2" xfId="0" applyAlignment="1" applyBorder="1" applyFont="1" applyNumberFormat="1">
      <alignment horizontal="left" shrinkToFit="0" vertical="top" wrapText="1"/>
    </xf>
    <xf borderId="23" fillId="13" fontId="19" numFmtId="2" xfId="0" applyAlignment="1" applyBorder="1" applyFont="1" applyNumberFormat="1">
      <alignment horizontal="center" readingOrder="0" vertical="center"/>
    </xf>
    <xf borderId="23" fillId="13" fontId="1" numFmtId="2" xfId="0" applyAlignment="1" applyBorder="1" applyFont="1" applyNumberFormat="1">
      <alignment horizontal="left" readingOrder="0" shrinkToFit="0" vertical="top" wrapText="1"/>
    </xf>
    <xf borderId="22" fillId="13" fontId="1" numFmtId="2" xfId="0" applyAlignment="1" applyBorder="1" applyFont="1" applyNumberFormat="1">
      <alignment horizontal="left" readingOrder="0" shrinkToFit="0" vertical="top" wrapText="1"/>
    </xf>
    <xf borderId="5" fillId="13" fontId="162" numFmtId="0" xfId="0" applyAlignment="1" applyBorder="1" applyFont="1">
      <alignment readingOrder="0" shrinkToFit="0" vertical="center" wrapText="1"/>
    </xf>
    <xf borderId="23" fillId="8" fontId="17" numFmtId="2" xfId="0" applyAlignment="1" applyBorder="1" applyFont="1" applyNumberFormat="1">
      <alignment horizontal="center"/>
    </xf>
    <xf borderId="23" fillId="8" fontId="17" numFmtId="2" xfId="0" applyAlignment="1" applyBorder="1" applyFont="1" applyNumberFormat="1">
      <alignment horizontal="left" shrinkToFit="0" vertical="top" wrapText="1"/>
    </xf>
    <xf borderId="22" fillId="8" fontId="17" numFmtId="2" xfId="0" applyAlignment="1" applyBorder="1" applyFont="1" applyNumberFormat="1">
      <alignment horizontal="left" shrinkToFit="0" vertical="top" wrapText="1"/>
    </xf>
    <xf borderId="22" fillId="13" fontId="22" numFmtId="2" xfId="0" applyAlignment="1" applyBorder="1" applyFont="1" applyNumberFormat="1">
      <alignment horizontal="left" readingOrder="0" shrinkToFit="0" vertical="top" wrapText="1"/>
    </xf>
    <xf borderId="22" fillId="13" fontId="19" numFmtId="2" xfId="0" applyAlignment="1" applyBorder="1" applyFont="1" applyNumberFormat="1">
      <alignment horizontal="left" shrinkToFit="0" vertical="top" wrapText="1"/>
    </xf>
    <xf borderId="33" fillId="13" fontId="19" numFmtId="2" xfId="0" applyAlignment="1" applyBorder="1" applyFont="1" applyNumberFormat="1">
      <alignment horizontal="left" readingOrder="0" shrinkToFit="0" vertical="center" wrapText="1"/>
    </xf>
    <xf borderId="23" fillId="9" fontId="19" numFmtId="2" xfId="0" applyAlignment="1" applyBorder="1" applyFont="1" applyNumberFormat="1">
      <alignment horizontal="center"/>
    </xf>
    <xf borderId="23" fillId="9" fontId="19" numFmtId="2" xfId="0" applyAlignment="1" applyBorder="1" applyFont="1" applyNumberFormat="1">
      <alignment horizontal="left" shrinkToFit="0" vertical="top" wrapText="1"/>
    </xf>
    <xf borderId="22" fillId="9" fontId="19" numFmtId="2" xfId="0" applyAlignment="1" applyBorder="1" applyFont="1" applyNumberFormat="1">
      <alignment horizontal="left" shrinkToFit="0" vertical="top" wrapText="1"/>
    </xf>
    <xf borderId="23" fillId="7" fontId="19" numFmtId="2" xfId="0" applyAlignment="1" applyBorder="1" applyFont="1" applyNumberFormat="1">
      <alignment horizontal="center" vertical="center"/>
    </xf>
    <xf borderId="23" fillId="13" fontId="19" numFmtId="2" xfId="0" applyAlignment="1" applyBorder="1" applyFont="1" applyNumberFormat="1">
      <alignment horizontal="left" shrinkToFit="0" vertical="top" wrapText="1"/>
    </xf>
    <xf borderId="23" fillId="8" fontId="17" numFmtId="2" xfId="0" applyAlignment="1" applyBorder="1" applyFont="1" applyNumberFormat="1">
      <alignment horizontal="center" vertical="center"/>
    </xf>
    <xf borderId="23" fillId="13" fontId="163" numFmtId="2" xfId="0" applyAlignment="1" applyBorder="1" applyFont="1" applyNumberFormat="1">
      <alignment horizontal="left" readingOrder="0" shrinkToFit="0" vertical="top" wrapText="1"/>
    </xf>
    <xf borderId="19" fillId="13" fontId="1" numFmtId="2" xfId="0" applyAlignment="1" applyBorder="1" applyFont="1" applyNumberFormat="1">
      <alignment horizontal="left" readingOrder="0" shrinkToFit="0" vertical="top" wrapText="1"/>
    </xf>
    <xf borderId="4" fillId="20" fontId="19" numFmtId="2" xfId="0" applyAlignment="1" applyBorder="1" applyFont="1" applyNumberFormat="1">
      <alignment horizontal="left" readingOrder="0" shrinkToFit="0" vertical="top" wrapText="1"/>
    </xf>
    <xf borderId="23" fillId="20" fontId="19" numFmtId="2" xfId="0" applyAlignment="1" applyBorder="1" applyFont="1" applyNumberFormat="1">
      <alignment horizontal="left" readingOrder="0" shrinkToFit="0" vertical="top" wrapText="1"/>
    </xf>
    <xf borderId="23" fillId="8" fontId="41" numFmtId="2" xfId="0" applyAlignment="1" applyBorder="1" applyFont="1" applyNumberFormat="1">
      <alignment horizontal="center" vertical="center"/>
    </xf>
    <xf borderId="23" fillId="8" fontId="41" numFmtId="2" xfId="0" applyAlignment="1" applyBorder="1" applyFont="1" applyNumberFormat="1">
      <alignment horizontal="left" shrinkToFit="0" vertical="top" wrapText="1"/>
    </xf>
    <xf borderId="22" fillId="8" fontId="41" numFmtId="2" xfId="0" applyAlignment="1" applyBorder="1" applyFont="1" applyNumberFormat="1">
      <alignment horizontal="left" shrinkToFit="0" vertical="top" wrapText="1"/>
    </xf>
    <xf borderId="23" fillId="13" fontId="19" numFmtId="167" xfId="0" applyAlignment="1" applyBorder="1" applyFont="1" applyNumberFormat="1">
      <alignment horizontal="center" readingOrder="0" shrinkToFit="0" vertical="center" wrapText="0"/>
    </xf>
    <xf borderId="23" fillId="20" fontId="19" numFmtId="2" xfId="0" applyAlignment="1" applyBorder="1" applyFont="1" applyNumberFormat="1">
      <alignment horizontal="left" readingOrder="0" shrinkToFit="0" vertical="top" wrapText="1"/>
    </xf>
    <xf borderId="22" fillId="20" fontId="164" numFmtId="2" xfId="0" applyAlignment="1" applyBorder="1" applyFont="1" applyNumberFormat="1">
      <alignment horizontal="left" readingOrder="0" shrinkToFit="0" vertical="top" wrapText="1"/>
    </xf>
    <xf borderId="22" fillId="20" fontId="19" numFmtId="2" xfId="0" applyAlignment="1" applyBorder="1" applyFont="1" applyNumberFormat="1">
      <alignment horizontal="left" readingOrder="0" shrinkToFit="0" vertical="top" wrapText="1"/>
    </xf>
    <xf borderId="23" fillId="7" fontId="19" numFmtId="2" xfId="0" applyAlignment="1" applyBorder="1" applyFont="1" applyNumberFormat="1">
      <alignment horizontal="center" shrinkToFit="0" vertical="center" wrapText="0"/>
    </xf>
    <xf borderId="23" fillId="13" fontId="1" numFmtId="167" xfId="0" applyAlignment="1" applyBorder="1" applyFont="1" applyNumberFormat="1">
      <alignment horizontal="center" readingOrder="0" shrinkToFit="0" vertical="center" wrapText="0"/>
    </xf>
    <xf borderId="22" fillId="20" fontId="1" numFmtId="2" xfId="0" applyAlignment="1" applyBorder="1" applyFont="1" applyNumberFormat="1">
      <alignment horizontal="left" readingOrder="0" shrinkToFit="0" vertical="top" wrapText="1"/>
    </xf>
    <xf borderId="22" fillId="4" fontId="17" numFmtId="2" xfId="0" applyAlignment="1" applyBorder="1" applyFont="1" applyNumberFormat="1">
      <alignment horizontal="center" vertical="center"/>
    </xf>
    <xf borderId="23" fillId="4" fontId="17" numFmtId="2" xfId="0" applyAlignment="1" applyBorder="1" applyFont="1" applyNumberFormat="1">
      <alignment horizontal="left" shrinkToFit="0" vertical="top" wrapText="1"/>
    </xf>
    <xf borderId="22" fillId="4" fontId="17" numFmtId="2" xfId="0" applyAlignment="1" applyBorder="1" applyFont="1" applyNumberFormat="1">
      <alignment horizontal="left" shrinkToFit="0" vertical="top" wrapText="1"/>
    </xf>
    <xf borderId="23" fillId="0" fontId="19" numFmtId="10" xfId="0" applyAlignment="1" applyBorder="1" applyFont="1" applyNumberFormat="1">
      <alignment horizontal="center" readingOrder="0" vertical="center"/>
    </xf>
    <xf borderId="23" fillId="13" fontId="1" numFmtId="2" xfId="0" applyAlignment="1" applyBorder="1" applyFont="1" applyNumberFormat="1">
      <alignment horizontal="center" readingOrder="0" vertical="center"/>
    </xf>
    <xf borderId="4" fillId="13" fontId="165" numFmtId="2" xfId="0" applyAlignment="1" applyBorder="1" applyFont="1" applyNumberFormat="1">
      <alignment readingOrder="0" shrinkToFit="0" vertical="center" wrapText="1"/>
    </xf>
    <xf borderId="4" fillId="13" fontId="19" numFmtId="2" xfId="0" applyAlignment="1" applyBorder="1" applyFont="1" applyNumberFormat="1">
      <alignment horizontal="left" shrinkToFit="0" vertical="center" wrapText="1"/>
    </xf>
    <xf borderId="23" fillId="0" fontId="19" numFmtId="10" xfId="0" applyAlignment="1" applyBorder="1" applyFont="1" applyNumberFormat="1">
      <alignment horizontal="center" vertical="center"/>
    </xf>
    <xf borderId="23" fillId="0" fontId="19" numFmtId="2" xfId="0" applyAlignment="1" applyBorder="1" applyFont="1" applyNumberFormat="1">
      <alignment horizontal="center" vertical="center"/>
    </xf>
    <xf borderId="23" fillId="0" fontId="166" numFmtId="168" xfId="0" applyAlignment="1" applyBorder="1" applyFont="1" applyNumberFormat="1">
      <alignment horizontal="center" readingOrder="0" shrinkToFit="0" vertical="center" wrapText="0"/>
    </xf>
    <xf borderId="0" fillId="0" fontId="19" numFmtId="168" xfId="0" applyAlignment="1" applyFont="1" applyNumberFormat="1">
      <alignment horizontal="right" readingOrder="0" vertical="center"/>
    </xf>
    <xf borderId="4" fillId="7" fontId="19" numFmtId="2" xfId="0" applyAlignment="1" applyBorder="1" applyFont="1" applyNumberFormat="1">
      <alignment horizontal="center" vertical="center"/>
    </xf>
    <xf borderId="23" fillId="0" fontId="19" numFmtId="0" xfId="0" applyAlignment="1" applyBorder="1" applyFont="1">
      <alignment horizontal="center" readingOrder="0" vertical="center"/>
    </xf>
    <xf borderId="23" fillId="0" fontId="19" numFmtId="2" xfId="0" applyAlignment="1" applyBorder="1" applyFont="1" applyNumberFormat="1">
      <alignment horizontal="center" readingOrder="0" vertical="center"/>
    </xf>
    <xf borderId="23" fillId="0" fontId="19" numFmtId="10" xfId="0" applyAlignment="1" applyBorder="1" applyFont="1" applyNumberFormat="1">
      <alignment horizontal="center" readingOrder="0" shrinkToFit="0" vertical="center" wrapText="0"/>
    </xf>
    <xf borderId="23" fillId="13" fontId="19" numFmtId="2" xfId="0" applyAlignment="1" applyBorder="1" applyFont="1" applyNumberFormat="1">
      <alignment horizontal="center" readingOrder="0" shrinkToFit="0" vertical="center" wrapText="0"/>
    </xf>
    <xf borderId="4" fillId="13" fontId="167" numFmtId="2" xfId="0" applyAlignment="1" applyBorder="1" applyFont="1" applyNumberFormat="1">
      <alignment horizontal="left" readingOrder="0" shrinkToFit="0" vertical="top" wrapText="1"/>
    </xf>
    <xf borderId="23" fillId="13" fontId="19" numFmtId="2" xfId="0" applyAlignment="1" applyBorder="1" applyFont="1" applyNumberFormat="1">
      <alignment horizontal="left" readingOrder="0" shrinkToFit="0" vertical="top" wrapText="1"/>
    </xf>
    <xf borderId="23" fillId="13" fontId="19" numFmtId="2" xfId="0" applyAlignment="1" applyBorder="1" applyFont="1" applyNumberFormat="1">
      <alignment horizontal="left" readingOrder="0" shrinkToFit="0" vertical="top" wrapText="1"/>
    </xf>
    <xf borderId="3" fillId="13" fontId="19" numFmtId="2" xfId="0" applyAlignment="1" applyBorder="1" applyFont="1" applyNumberFormat="1">
      <alignment horizontal="left" readingOrder="0" shrinkToFit="0" vertical="top" wrapText="1"/>
    </xf>
    <xf borderId="22" fillId="13" fontId="19" numFmtId="2" xfId="0" applyAlignment="1" applyBorder="1" applyFont="1" applyNumberFormat="1">
      <alignment horizontal="left" readingOrder="0" shrinkToFit="0" vertical="top" wrapText="1"/>
    </xf>
    <xf borderId="22" fillId="13" fontId="168" numFmtId="2" xfId="0" applyAlignment="1" applyBorder="1" applyFont="1" applyNumberFormat="1">
      <alignment horizontal="left" readingOrder="0" shrinkToFit="0" vertical="top" wrapText="1"/>
    </xf>
    <xf borderId="23" fillId="13" fontId="19" numFmtId="2" xfId="0" applyAlignment="1" applyBorder="1" applyFont="1" applyNumberFormat="1">
      <alignment horizontal="left" shrinkToFit="0" vertical="top" wrapText="1"/>
    </xf>
    <xf borderId="5" fillId="13" fontId="19" numFmtId="2" xfId="0" applyAlignment="1" applyBorder="1" applyFont="1" applyNumberFormat="1">
      <alignment horizontal="center" readingOrder="0" shrinkToFit="0" vertical="center" wrapText="1"/>
    </xf>
    <xf borderId="0" fillId="13" fontId="19" numFmtId="2" xfId="0" applyAlignment="1" applyFont="1" applyNumberFormat="1">
      <alignment readingOrder="0" shrinkToFit="0" vertical="top" wrapText="1"/>
    </xf>
    <xf borderId="4" fillId="13" fontId="19" numFmtId="2" xfId="0" applyAlignment="1" applyBorder="1" applyFont="1" applyNumberFormat="1">
      <alignment horizontal="left" readingOrder="0" shrinkToFit="0" vertical="top" wrapText="1"/>
    </xf>
    <xf borderId="4" fillId="20" fontId="19" numFmtId="2" xfId="0" applyAlignment="1" applyBorder="1" applyFont="1" applyNumberFormat="1">
      <alignment readingOrder="0" shrinkToFit="0" vertical="top" wrapText="1"/>
    </xf>
    <xf borderId="22" fillId="13" fontId="19" numFmtId="2" xfId="0" applyAlignment="1" applyBorder="1" applyFont="1" applyNumberFormat="1">
      <alignment horizontal="left" readingOrder="0" shrinkToFit="0" vertical="top" wrapText="1"/>
    </xf>
    <xf borderId="22" fillId="13" fontId="19" numFmtId="2" xfId="0" applyAlignment="1" applyBorder="1" applyFont="1" applyNumberFormat="1">
      <alignment horizontal="left" readingOrder="0" shrinkToFit="0" vertical="top" wrapText="1"/>
    </xf>
    <xf borderId="4" fillId="13" fontId="19" numFmtId="2" xfId="0" applyAlignment="1" applyBorder="1" applyFont="1" applyNumberFormat="1">
      <alignment horizontal="left" vertical="top"/>
    </xf>
    <xf borderId="3" fillId="13" fontId="19" numFmtId="2" xfId="0" applyAlignment="1" applyBorder="1" applyFont="1" applyNumberFormat="1">
      <alignment horizontal="left" readingOrder="0" vertical="top"/>
    </xf>
    <xf borderId="23" fillId="13" fontId="19" numFmtId="2" xfId="0" applyAlignment="1" applyBorder="1" applyFont="1" applyNumberFormat="1">
      <alignment horizontal="left" vertical="top"/>
    </xf>
    <xf borderId="23" fillId="8" fontId="17" numFmtId="2" xfId="0" applyAlignment="1" applyBorder="1" applyFont="1" applyNumberFormat="1">
      <alignment horizontal="left" vertical="top"/>
    </xf>
    <xf borderId="22" fillId="8" fontId="17" numFmtId="2" xfId="0" applyAlignment="1" applyBorder="1" applyFont="1" applyNumberFormat="1">
      <alignment horizontal="left" vertical="top"/>
    </xf>
    <xf borderId="23" fillId="7" fontId="19" numFmtId="2" xfId="0" applyAlignment="1" applyBorder="1" applyFont="1" applyNumberFormat="1">
      <alignment horizontal="left"/>
    </xf>
    <xf borderId="22" fillId="7" fontId="19" numFmtId="2" xfId="0" applyAlignment="1" applyBorder="1" applyFont="1" applyNumberFormat="1">
      <alignment horizontal="left"/>
    </xf>
    <xf borderId="23" fillId="13" fontId="19" numFmtId="2" xfId="0" applyAlignment="1" applyBorder="1" applyFont="1" applyNumberFormat="1">
      <alignment horizontal="left" readingOrder="0" vertical="top"/>
    </xf>
    <xf borderId="22" fillId="13" fontId="19" numFmtId="2" xfId="0" applyAlignment="1" applyBorder="1" applyFont="1" applyNumberFormat="1">
      <alignment horizontal="left" readingOrder="0" shrinkToFit="0" vertical="top" wrapText="1"/>
    </xf>
    <xf borderId="23" fillId="7" fontId="19" numFmtId="2" xfId="0" applyAlignment="1" applyBorder="1" applyFont="1" applyNumberFormat="1">
      <alignment horizontal="left" vertical="top"/>
    </xf>
    <xf borderId="22" fillId="7" fontId="19" numFmtId="2" xfId="0" applyAlignment="1" applyBorder="1" applyFont="1" applyNumberFormat="1">
      <alignment horizontal="left" vertical="top"/>
    </xf>
    <xf borderId="22" fillId="7" fontId="19" numFmtId="2" xfId="0" applyAlignment="1" applyBorder="1" applyFont="1" applyNumberFormat="1">
      <alignment horizontal="left" shrinkToFit="0" vertical="top" wrapText="1"/>
    </xf>
    <xf borderId="22" fillId="8" fontId="17" numFmtId="2" xfId="0" applyAlignment="1" applyBorder="1" applyFont="1" applyNumberFormat="1">
      <alignment horizontal="left" shrinkToFit="0" vertical="top" wrapText="1"/>
    </xf>
    <xf borderId="33" fillId="13" fontId="19" numFmtId="2" xfId="0" applyAlignment="1" applyBorder="1" applyFont="1" applyNumberFormat="1">
      <alignment horizontal="left" readingOrder="0"/>
    </xf>
    <xf borderId="33" fillId="13" fontId="19" numFmtId="2" xfId="0" applyAlignment="1" applyBorder="1" applyFont="1" applyNumberFormat="1">
      <alignment horizontal="left" readingOrder="0" shrinkToFit="0" wrapText="1"/>
    </xf>
    <xf borderId="22" fillId="13" fontId="19" numFmtId="2" xfId="0" applyAlignment="1" applyBorder="1" applyFont="1" applyNumberFormat="1">
      <alignment horizontal="left" readingOrder="0" vertical="top"/>
    </xf>
    <xf borderId="23" fillId="8" fontId="41" numFmtId="2" xfId="0" applyAlignment="1" applyBorder="1" applyFont="1" applyNumberFormat="1">
      <alignment horizontal="left" vertical="top"/>
    </xf>
    <xf borderId="22" fillId="8" fontId="41" numFmtId="2" xfId="0" applyAlignment="1" applyBorder="1" applyFont="1" applyNumberFormat="1">
      <alignment horizontal="left" vertical="top"/>
    </xf>
    <xf borderId="20" fillId="13" fontId="19" numFmtId="2" xfId="0" applyAlignment="1" applyBorder="1" applyFont="1" applyNumberFormat="1">
      <alignment horizontal="left" vertical="top"/>
    </xf>
    <xf borderId="23" fillId="13" fontId="19" numFmtId="2" xfId="0" applyAlignment="1" applyBorder="1" applyFont="1" applyNumberFormat="1">
      <alignment readingOrder="0" vertical="top"/>
    </xf>
    <xf borderId="33" fillId="13" fontId="19" numFmtId="2" xfId="0" applyAlignment="1" applyBorder="1" applyFont="1" applyNumberFormat="1">
      <alignment horizontal="left" readingOrder="0"/>
    </xf>
    <xf borderId="23" fillId="4" fontId="17" numFmtId="2" xfId="0" applyAlignment="1" applyBorder="1" applyFont="1" applyNumberFormat="1">
      <alignment horizontal="left" vertical="top"/>
    </xf>
    <xf borderId="22" fillId="4" fontId="17" numFmtId="2" xfId="0" applyAlignment="1" applyBorder="1" applyFont="1" applyNumberFormat="1">
      <alignment horizontal="left" vertical="top"/>
    </xf>
    <xf borderId="22" fillId="13" fontId="19" numFmtId="2" xfId="0" applyAlignment="1" applyBorder="1" applyFont="1" applyNumberFormat="1">
      <alignment horizontal="left" vertical="top"/>
    </xf>
    <xf borderId="22" fillId="13" fontId="169" numFmtId="2" xfId="0" applyAlignment="1" applyBorder="1" applyFont="1" applyNumberFormat="1">
      <alignment horizontal="left" readingOrder="0" vertical="top"/>
    </xf>
    <xf borderId="4" fillId="0" fontId="22" numFmtId="2" xfId="0" applyAlignment="1" applyBorder="1" applyFont="1" applyNumberFormat="1">
      <alignment horizontal="center" readingOrder="0"/>
    </xf>
    <xf borderId="4" fillId="13" fontId="22" numFmtId="2" xfId="0" applyAlignment="1" applyBorder="1" applyFont="1" applyNumberFormat="1">
      <alignment horizontal="center" readingOrder="0" shrinkToFit="0" vertical="center" wrapText="1"/>
    </xf>
    <xf borderId="4" fillId="0" fontId="22" numFmtId="2" xfId="0" applyAlignment="1" applyBorder="1" applyFont="1" applyNumberFormat="1">
      <alignment horizontal="center" shrinkToFit="0" vertical="center" wrapText="1"/>
    </xf>
    <xf borderId="8" fillId="2" fontId="2" numFmtId="0" xfId="0" applyAlignment="1" applyBorder="1" applyFont="1">
      <alignment horizontal="center" shrinkToFit="0" vertical="center" wrapText="1"/>
    </xf>
    <xf borderId="4" fillId="13" fontId="1" numFmtId="2" xfId="0" applyAlignment="1" applyBorder="1" applyFont="1" applyNumberFormat="1">
      <alignment horizontal="left" readingOrder="0" shrinkToFit="0" vertical="top" wrapText="1"/>
    </xf>
    <xf borderId="4" fillId="20" fontId="19" numFmtId="2" xfId="0" applyAlignment="1" applyBorder="1" applyFont="1" applyNumberFormat="1">
      <alignment horizontal="left" readingOrder="0" shrinkToFit="0" vertical="top" wrapText="1"/>
    </xf>
    <xf borderId="4" fillId="13" fontId="170" numFmtId="0" xfId="0" applyAlignment="1" applyBorder="1" applyFont="1">
      <alignment readingOrder="0" shrinkToFit="0" vertical="top" wrapText="1"/>
    </xf>
    <xf borderId="4" fillId="13" fontId="25" numFmtId="167" xfId="0" applyAlignment="1" applyBorder="1" applyFont="1" applyNumberFormat="1">
      <alignment horizontal="center" readingOrder="0" shrinkToFit="0" vertical="center" wrapText="1"/>
    </xf>
    <xf borderId="4" fillId="13" fontId="87" numFmtId="2" xfId="0" applyAlignment="1" applyBorder="1" applyFont="1" applyNumberFormat="1">
      <alignment readingOrder="0" shrinkToFit="0" vertical="top" wrapText="1"/>
    </xf>
    <xf borderId="4" fillId="13" fontId="171" numFmtId="0" xfId="0" applyAlignment="1" applyBorder="1" applyFont="1">
      <alignment readingOrder="0" shrinkToFit="0" wrapText="1"/>
    </xf>
    <xf borderId="4" fillId="13" fontId="172" numFmtId="0" xfId="0" applyAlignment="1" applyBorder="1" applyFont="1">
      <alignment readingOrder="0" shrinkToFit="0" vertical="top" wrapText="1"/>
    </xf>
    <xf borderId="4" fillId="13" fontId="173" numFmtId="0" xfId="0" applyAlignment="1" applyBorder="1" applyFont="1">
      <alignment readingOrder="0" shrinkToFit="0" vertical="top" wrapText="1"/>
    </xf>
    <xf borderId="4" fillId="13" fontId="1" numFmtId="2" xfId="0" applyAlignment="1" applyBorder="1" applyFont="1" applyNumberFormat="1">
      <alignment horizontal="left" readingOrder="0" shrinkToFit="0" vertical="top" wrapText="1"/>
    </xf>
    <xf borderId="4" fillId="20" fontId="87" numFmtId="2" xfId="0" applyAlignment="1" applyBorder="1" applyFont="1" applyNumberFormat="1">
      <alignment horizontal="left" readingOrder="0" shrinkToFit="0" vertical="top" wrapText="1"/>
    </xf>
    <xf borderId="5" fillId="20" fontId="19" numFmtId="2" xfId="0" applyAlignment="1" applyBorder="1" applyFont="1" applyNumberFormat="1">
      <alignment horizontal="left" readingOrder="0" shrinkToFit="0" vertical="center" wrapText="1"/>
    </xf>
    <xf borderId="5" fillId="13" fontId="174" numFmtId="0" xfId="0" applyAlignment="1" applyBorder="1" applyFont="1">
      <alignment readingOrder="0" shrinkToFit="0" vertical="center" wrapText="1"/>
    </xf>
    <xf borderId="4" fillId="20" fontId="87" numFmtId="2" xfId="0" applyAlignment="1" applyBorder="1" applyFont="1" applyNumberFormat="1">
      <alignment readingOrder="0" shrinkToFit="0" vertical="top" wrapText="1"/>
    </xf>
    <xf borderId="5" fillId="13" fontId="175" numFmtId="0" xfId="0" applyAlignment="1" applyBorder="1" applyFont="1">
      <alignment readingOrder="0" shrinkToFit="0" vertical="top" wrapText="1"/>
    </xf>
    <xf borderId="23" fillId="13" fontId="176" numFmtId="0" xfId="0" applyAlignment="1" applyBorder="1" applyFont="1">
      <alignment readingOrder="0" shrinkToFit="0" vertical="top" wrapText="1"/>
    </xf>
    <xf borderId="4" fillId="20" fontId="25" numFmtId="2" xfId="0" applyAlignment="1" applyBorder="1" applyFont="1" applyNumberFormat="1">
      <alignment horizontal="left" readingOrder="0" vertical="top"/>
    </xf>
    <xf borderId="0" fillId="20" fontId="87" numFmtId="2" xfId="0" applyAlignment="1" applyFont="1" applyNumberFormat="1">
      <alignment readingOrder="0" shrinkToFit="0" vertical="top" wrapText="1"/>
    </xf>
    <xf borderId="4" fillId="20" fontId="19" numFmtId="2" xfId="0" applyAlignment="1" applyBorder="1" applyFont="1" applyNumberFormat="1">
      <alignment horizontal="left" readingOrder="0" vertical="top"/>
    </xf>
    <xf borderId="4" fillId="20" fontId="177" numFmtId="0" xfId="0" applyAlignment="1" applyBorder="1" applyFont="1">
      <alignment readingOrder="0" shrinkToFit="0" vertical="top" wrapText="1"/>
    </xf>
    <xf borderId="4" fillId="13" fontId="25" numFmtId="2" xfId="0" applyAlignment="1" applyBorder="1" applyFont="1" applyNumberFormat="1">
      <alignment horizontal="center" readingOrder="0" shrinkToFit="0" vertical="center" wrapText="1"/>
    </xf>
    <xf borderId="4" fillId="20" fontId="25" numFmtId="2" xfId="0" applyAlignment="1" applyBorder="1" applyFont="1" applyNumberFormat="1">
      <alignment readingOrder="0" shrinkToFit="0" vertical="top" wrapText="1"/>
    </xf>
    <xf borderId="5" fillId="13" fontId="178" numFmtId="0" xfId="0" applyAlignment="1" applyBorder="1" applyFont="1">
      <alignment horizontal="center" readingOrder="0" shrinkToFit="0" vertical="center" wrapText="1"/>
    </xf>
    <xf borderId="4" fillId="20" fontId="25" numFmtId="2" xfId="0" applyAlignment="1" applyBorder="1" applyFont="1" applyNumberFormat="1">
      <alignment readingOrder="0" shrinkToFit="0" vertical="top" wrapText="1"/>
    </xf>
    <xf borderId="4" fillId="13" fontId="179" numFmtId="0" xfId="0" applyAlignment="1" applyBorder="1" applyFont="1">
      <alignment readingOrder="0" shrinkToFit="0" wrapText="1"/>
    </xf>
    <xf borderId="0" fillId="13" fontId="180" numFmtId="2" xfId="0" applyAlignment="1" applyFont="1" applyNumberFormat="1">
      <alignment readingOrder="0" shrinkToFit="0" vertical="top" wrapText="1"/>
    </xf>
    <xf borderId="4" fillId="13" fontId="87" numFmtId="2" xfId="0" applyAlignment="1" applyBorder="1" applyFont="1" applyNumberFormat="1">
      <alignment readingOrder="0" vertical="top"/>
    </xf>
    <xf borderId="4" fillId="20" fontId="25" numFmtId="2" xfId="0" applyAlignment="1" applyBorder="1" applyFont="1" applyNumberFormat="1">
      <alignment horizontal="left" readingOrder="0" shrinkToFit="0" vertical="top" wrapText="1"/>
    </xf>
    <xf borderId="4" fillId="13" fontId="25" numFmtId="2" xfId="0" applyAlignment="1" applyBorder="1" applyFont="1" applyNumberFormat="1">
      <alignment horizontal="left" readingOrder="0" shrinkToFit="0" vertical="top" wrapText="1"/>
    </xf>
    <xf borderId="4" fillId="13" fontId="1" numFmtId="4" xfId="0" applyAlignment="1" applyBorder="1" applyFont="1" applyNumberFormat="1">
      <alignment horizontal="center" readingOrder="0" shrinkToFit="0" vertical="center" wrapText="1"/>
    </xf>
    <xf borderId="0" fillId="13" fontId="87" numFmtId="2" xfId="0" applyAlignment="1" applyFont="1" applyNumberFormat="1">
      <alignment readingOrder="0" shrinkToFit="0" vertical="top" wrapText="1"/>
    </xf>
    <xf borderId="4" fillId="13" fontId="157" numFmtId="2" xfId="0" applyAlignment="1" applyBorder="1" applyFont="1" applyNumberFormat="1">
      <alignment horizontal="left" readingOrder="0" shrinkToFit="0" vertical="top" wrapText="1"/>
    </xf>
    <xf borderId="4" fillId="13" fontId="157" numFmtId="2" xfId="0" applyAlignment="1" applyBorder="1" applyFont="1" applyNumberFormat="1">
      <alignment horizontal="center" readingOrder="0" shrinkToFit="0" vertical="center" wrapText="1"/>
    </xf>
    <xf borderId="4" fillId="13" fontId="181" numFmtId="0" xfId="0" applyAlignment="1" applyBorder="1" applyFont="1">
      <alignment horizontal="center" readingOrder="0" shrinkToFit="0" vertical="top" wrapText="1"/>
    </xf>
    <xf borderId="4" fillId="13" fontId="182" numFmtId="0" xfId="0" applyAlignment="1" applyBorder="1" applyFont="1">
      <alignment horizontal="center" readingOrder="0" shrinkToFit="0" vertical="top" wrapText="1"/>
    </xf>
    <xf borderId="38" fillId="13" fontId="1" numFmtId="2" xfId="0" applyAlignment="1" applyBorder="1" applyFont="1" applyNumberFormat="1">
      <alignment horizontal="left" readingOrder="0" shrinkToFit="0" vertical="top" wrapText="1"/>
    </xf>
    <xf borderId="4" fillId="7" fontId="22" numFmtId="2" xfId="0" applyAlignment="1" applyBorder="1" applyFont="1" applyNumberFormat="1">
      <alignment horizontal="left" shrinkToFit="0" vertical="top" wrapText="1"/>
    </xf>
    <xf borderId="4" fillId="13" fontId="183" numFmtId="0" xfId="0" applyAlignment="1" applyBorder="1" applyFont="1">
      <alignment horizontal="left" readingOrder="0" shrinkToFit="0" vertical="top" wrapText="1"/>
    </xf>
    <xf borderId="4" fillId="13" fontId="184" numFmtId="0" xfId="0" applyAlignment="1" applyBorder="1" applyFont="1">
      <alignment horizontal="left" readingOrder="0" shrinkToFit="0" vertical="top" wrapText="1"/>
    </xf>
    <xf borderId="0" fillId="13" fontId="180" numFmtId="2" xfId="0" applyAlignment="1" applyFont="1" applyNumberFormat="1">
      <alignment readingOrder="0" shrinkToFit="0" wrapText="1"/>
    </xf>
    <xf borderId="4" fillId="13" fontId="185" numFmtId="2" xfId="0" applyAlignment="1" applyBorder="1" applyFont="1" applyNumberFormat="1">
      <alignment horizontal="left" readingOrder="0" shrinkToFit="0" vertical="top" wrapText="1"/>
    </xf>
    <xf borderId="4" fillId="13" fontId="186" numFmtId="0" xfId="0" applyAlignment="1" applyBorder="1" applyFont="1">
      <alignment readingOrder="0" shrinkToFit="0" vertical="top" wrapText="1"/>
    </xf>
    <xf borderId="4" fillId="20" fontId="187" numFmtId="2" xfId="0" applyAlignment="1" applyBorder="1" applyFont="1" applyNumberFormat="1">
      <alignment horizontal="left" readingOrder="0" shrinkToFit="0" vertical="top" wrapText="1"/>
    </xf>
    <xf borderId="4" fillId="13" fontId="188" numFmtId="0" xfId="0" applyAlignment="1" applyBorder="1" applyFont="1">
      <alignment readingOrder="0" shrinkToFit="0" vertical="top" wrapText="1"/>
    </xf>
    <xf borderId="4" fillId="13" fontId="189" numFmtId="0" xfId="0" applyAlignment="1" applyBorder="1" applyFont="1">
      <alignment readingOrder="0" shrinkToFit="0" vertical="top" wrapText="1"/>
    </xf>
    <xf borderId="4" fillId="13" fontId="190" numFmtId="0" xfId="0" applyAlignment="1" applyBorder="1" applyFont="1">
      <alignment shrinkToFit="0" vertical="top" wrapText="1"/>
    </xf>
    <xf borderId="4" fillId="13" fontId="1" numFmtId="2" xfId="0" applyAlignment="1" applyBorder="1" applyFont="1" applyNumberFormat="1">
      <alignment readingOrder="0" shrinkToFit="0" vertical="top" wrapText="1"/>
    </xf>
    <xf borderId="4" fillId="13" fontId="19" numFmtId="2" xfId="0" applyAlignment="1" applyBorder="1" applyFont="1" applyNumberFormat="1">
      <alignment horizontal="left" readingOrder="0" shrinkToFit="0" vertical="top" wrapText="1"/>
    </xf>
    <xf borderId="4" fillId="20" fontId="191" numFmtId="2" xfId="0" applyAlignment="1" applyBorder="1" applyFont="1" applyNumberFormat="1">
      <alignment horizontal="left" readingOrder="0" shrinkToFit="0" vertical="top" wrapText="1"/>
    </xf>
    <xf borderId="4" fillId="13" fontId="87" numFmtId="2" xfId="0" applyAlignment="1" applyBorder="1" applyFont="1" applyNumberFormat="1">
      <alignment horizontal="left" readingOrder="0" shrinkToFit="0" vertical="top" wrapText="1"/>
    </xf>
    <xf borderId="4" fillId="13" fontId="87" numFmtId="2" xfId="0" applyAlignment="1" applyBorder="1" applyFont="1" applyNumberFormat="1">
      <alignment readingOrder="0" shrinkToFit="0" vertical="center" wrapText="1"/>
    </xf>
    <xf borderId="4" fillId="8" fontId="4" numFmtId="2" xfId="0" applyAlignment="1" applyBorder="1" applyFont="1" applyNumberFormat="1">
      <alignment horizontal="center" readingOrder="0" shrinkToFit="0" vertical="top" wrapText="1"/>
    </xf>
    <xf borderId="0" fillId="25" fontId="180" numFmtId="2" xfId="0" applyAlignment="1" applyFont="1" applyNumberFormat="1">
      <alignment readingOrder="0" shrinkToFit="0" vertical="top" wrapText="1"/>
    </xf>
    <xf borderId="4" fillId="13" fontId="192" numFmtId="0" xfId="0" applyAlignment="1" applyBorder="1" applyFont="1">
      <alignment readingOrder="0" shrinkToFit="0" vertical="top" wrapText="1"/>
    </xf>
    <xf borderId="5" fillId="20" fontId="19" numFmtId="2" xfId="0" applyAlignment="1" applyBorder="1" applyFont="1" applyNumberFormat="1">
      <alignment horizontal="left" readingOrder="0" shrinkToFit="0" vertical="top" wrapText="1"/>
    </xf>
    <xf borderId="5" fillId="13" fontId="193" numFmtId="0" xfId="0" applyAlignment="1" applyBorder="1" applyFont="1">
      <alignment readingOrder="0" shrinkToFit="0" vertical="top" wrapText="1"/>
    </xf>
    <xf borderId="0" fillId="13" fontId="80" numFmtId="2" xfId="0" applyAlignment="1" applyFont="1" applyNumberFormat="1">
      <alignment horizontal="left" readingOrder="0" shrinkToFit="0" vertical="top" wrapText="1"/>
    </xf>
    <xf borderId="0" fillId="20" fontId="19" numFmtId="2" xfId="0" applyAlignment="1" applyFont="1" applyNumberFormat="1">
      <alignment horizontal="left" readingOrder="0" vertical="top"/>
    </xf>
    <xf borderId="0" fillId="20" fontId="165" numFmtId="2" xfId="0" applyAlignment="1" applyFont="1" applyNumberFormat="1">
      <alignment horizontal="left" readingOrder="0" shrinkToFit="0" vertical="top" wrapText="1"/>
    </xf>
    <xf borderId="0" fillId="20" fontId="1" numFmtId="2" xfId="0" applyAlignment="1" applyFont="1" applyNumberFormat="1">
      <alignment readingOrder="0" shrinkToFit="0" vertical="top" wrapText="1"/>
    </xf>
    <xf borderId="5" fillId="13" fontId="194" numFmtId="0" xfId="0" applyAlignment="1" applyBorder="1" applyFont="1">
      <alignment readingOrder="0" shrinkToFit="0" vertical="top" wrapText="1"/>
    </xf>
    <xf borderId="4" fillId="20" fontId="180" numFmtId="2" xfId="0" applyAlignment="1" applyBorder="1" applyFont="1" applyNumberFormat="1">
      <alignment readingOrder="0" shrinkToFit="0" vertical="top" wrapText="1"/>
    </xf>
    <xf borderId="5" fillId="13" fontId="195" numFmtId="0" xfId="0" applyAlignment="1" applyBorder="1" applyFont="1">
      <alignment readingOrder="0" shrinkToFit="0" vertical="top" wrapText="1"/>
    </xf>
    <xf borderId="0" fillId="13" fontId="19" numFmtId="2" xfId="0" applyAlignment="1" applyFont="1" applyNumberFormat="1">
      <alignment horizontal="left" readingOrder="0" vertical="top"/>
    </xf>
    <xf borderId="4" fillId="20" fontId="80" numFmtId="2" xfId="0" applyAlignment="1" applyBorder="1" applyFont="1" applyNumberFormat="1">
      <alignment horizontal="left" readingOrder="0" shrinkToFit="0" vertical="top" wrapText="1"/>
    </xf>
    <xf borderId="4" fillId="13" fontId="80" numFmtId="2" xfId="0" applyAlignment="1" applyBorder="1" applyFont="1" applyNumberFormat="1">
      <alignment horizontal="left" readingOrder="0" shrinkToFit="0" vertical="top" wrapText="1"/>
    </xf>
    <xf borderId="0" fillId="13" fontId="80" numFmtId="2" xfId="0" applyAlignment="1" applyFont="1" applyNumberFormat="1">
      <alignment horizontal="left" readingOrder="0" vertical="top"/>
    </xf>
    <xf borderId="0" fillId="26" fontId="196" numFmtId="0" xfId="0" applyAlignment="1" applyFont="1">
      <alignment readingOrder="0" shrinkToFit="0" vertical="top" wrapText="1"/>
    </xf>
    <xf borderId="4" fillId="20" fontId="197" numFmtId="2" xfId="0" applyAlignment="1" applyBorder="1" applyFont="1" applyNumberFormat="1">
      <alignment readingOrder="0" shrinkToFit="0" vertical="top" wrapText="1"/>
    </xf>
    <xf borderId="4" fillId="20" fontId="198" numFmtId="2" xfId="0" applyAlignment="1" applyBorder="1" applyFont="1" applyNumberFormat="1">
      <alignment readingOrder="0" shrinkToFit="0" vertical="top" wrapText="1"/>
    </xf>
    <xf borderId="18" fillId="20" fontId="1" numFmtId="2" xfId="0" applyAlignment="1" applyBorder="1" applyFont="1" applyNumberFormat="1">
      <alignment readingOrder="0" shrinkToFit="0" vertical="top" wrapText="1"/>
    </xf>
    <xf borderId="4" fillId="20" fontId="199" numFmtId="2" xfId="0" applyAlignment="1" applyBorder="1" applyFont="1" applyNumberFormat="1">
      <alignment shrinkToFit="0" vertical="top" wrapText="1"/>
    </xf>
    <xf borderId="4" fillId="20" fontId="19" numFmtId="2" xfId="0" applyAlignment="1" applyBorder="1" applyFont="1" applyNumberFormat="1">
      <alignment horizontal="left" readingOrder="0" vertical="center"/>
    </xf>
    <xf borderId="4" fillId="20" fontId="200" numFmtId="2" xfId="0" applyAlignment="1" applyBorder="1" applyFont="1" applyNumberFormat="1">
      <alignment readingOrder="0" shrinkToFit="0" vertical="top" wrapText="1"/>
    </xf>
    <xf borderId="4" fillId="20" fontId="157" numFmtId="2" xfId="0" applyAlignment="1" applyBorder="1" applyFont="1" applyNumberFormat="1">
      <alignment readingOrder="0" vertical="top"/>
    </xf>
    <xf borderId="4" fillId="0" fontId="19" numFmtId="10" xfId="0" applyAlignment="1" applyBorder="1" applyFont="1" applyNumberFormat="1">
      <alignment horizontal="center" readingOrder="0" shrinkToFit="0" vertical="top" wrapText="1"/>
    </xf>
    <xf borderId="4" fillId="13" fontId="1" numFmtId="10" xfId="0" applyAlignment="1" applyBorder="1" applyFont="1" applyNumberFormat="1">
      <alignment horizontal="center" readingOrder="0" shrinkToFit="0" vertical="center" wrapText="1"/>
    </xf>
    <xf borderId="4" fillId="13" fontId="1" numFmtId="164" xfId="0" applyAlignment="1" applyBorder="1" applyFont="1" applyNumberFormat="1">
      <alignment horizontal="center" readingOrder="0" shrinkToFit="0" vertical="center" wrapText="1"/>
    </xf>
    <xf borderId="39" fillId="13" fontId="19" numFmtId="2" xfId="0" applyAlignment="1" applyBorder="1" applyFont="1" applyNumberFormat="1">
      <alignment horizontal="left" shrinkToFit="0" vertical="top" wrapText="1"/>
    </xf>
    <xf borderId="4" fillId="20" fontId="201" numFmtId="2" xfId="0" applyAlignment="1" applyBorder="1" applyFont="1" applyNumberFormat="1">
      <alignment horizontal="left" readingOrder="0" shrinkToFit="0" vertical="center" wrapText="1"/>
    </xf>
    <xf borderId="4" fillId="25" fontId="87" numFmtId="2" xfId="0" applyAlignment="1" applyBorder="1" applyFont="1" applyNumberFormat="1">
      <alignment horizontal="left" readingOrder="0" shrinkToFit="0" vertical="top" wrapText="1"/>
    </xf>
    <xf borderId="5" fillId="13" fontId="1" numFmtId="2" xfId="0" applyAlignment="1" applyBorder="1" applyFont="1" applyNumberFormat="1">
      <alignment horizontal="left" readingOrder="0" shrinkToFit="0" vertical="center" wrapText="1"/>
    </xf>
    <xf borderId="4" fillId="25" fontId="1" numFmtId="167" xfId="0" applyAlignment="1" applyBorder="1" applyFont="1" applyNumberFormat="1">
      <alignment horizontal="center" readingOrder="0" shrinkToFit="0" vertical="center" wrapText="1"/>
    </xf>
    <xf borderId="23" fillId="7" fontId="1" numFmtId="2" xfId="0" applyAlignment="1" applyBorder="1" applyFont="1" applyNumberFormat="1">
      <alignment horizontal="left" shrinkToFit="0" vertical="top" wrapText="1"/>
    </xf>
    <xf borderId="4" fillId="13" fontId="1" numFmtId="2" xfId="0" applyAlignment="1" applyBorder="1" applyFont="1" applyNumberFormat="1">
      <alignment horizontal="left" shrinkToFit="0" vertical="center" wrapText="1"/>
    </xf>
    <xf borderId="23" fillId="13" fontId="1" numFmtId="2" xfId="0" applyAlignment="1" applyBorder="1" applyFont="1" applyNumberFormat="1">
      <alignment horizontal="left" readingOrder="0" shrinkToFit="0" vertical="center" wrapText="1"/>
    </xf>
    <xf borderId="4" fillId="13" fontId="1" numFmtId="0" xfId="0" applyAlignment="1" applyBorder="1" applyFont="1">
      <alignment shrinkToFit="0" vertical="bottom" wrapText="1"/>
    </xf>
    <xf borderId="4" fillId="13" fontId="202" numFmtId="0" xfId="0" applyAlignment="1" applyBorder="1" applyFont="1">
      <alignment readingOrder="0" shrinkToFit="0" vertical="bottom" wrapText="1"/>
    </xf>
    <xf borderId="23" fillId="13" fontId="1" numFmtId="0" xfId="0" applyAlignment="1" applyBorder="1" applyFont="1">
      <alignment shrinkToFit="0" vertical="bottom" wrapText="1"/>
    </xf>
    <xf borderId="23" fillId="13" fontId="203" numFmtId="0" xfId="0" applyAlignment="1" applyBorder="1" applyFont="1">
      <alignment readingOrder="0" shrinkToFit="0" vertical="bottom" wrapText="1"/>
    </xf>
    <xf borderId="4" fillId="13" fontId="1" numFmtId="170" xfId="0" applyAlignment="1" applyBorder="1" applyFont="1" applyNumberFormat="1">
      <alignment horizontal="center" readingOrder="0" shrinkToFit="0" vertical="center" wrapText="1"/>
    </xf>
    <xf borderId="6" fillId="15" fontId="204" numFmtId="0" xfId="0" applyAlignment="1" applyBorder="1" applyFont="1">
      <alignment horizontal="center" readingOrder="0" shrinkToFit="0" vertical="center" wrapText="1"/>
    </xf>
    <xf borderId="5" fillId="13" fontId="1" numFmtId="2" xfId="0" applyAlignment="1" applyBorder="1" applyFont="1" applyNumberFormat="1">
      <alignment horizontal="left" readingOrder="0" shrinkToFit="0" vertical="top" wrapText="1"/>
    </xf>
    <xf borderId="5" fillId="13" fontId="1" numFmtId="2" xfId="0" applyAlignment="1" applyBorder="1" applyFont="1" applyNumberFormat="1">
      <alignment horizontal="left" shrinkToFit="0" vertical="top" wrapText="1"/>
    </xf>
    <xf borderId="23" fillId="13" fontId="19" numFmtId="2" xfId="0" applyAlignment="1" applyBorder="1" applyFont="1" applyNumberFormat="1">
      <alignment horizontal="left" readingOrder="0" vertical="top"/>
    </xf>
    <xf borderId="0" fillId="20" fontId="205" numFmtId="2" xfId="0" applyAlignment="1" applyFont="1" applyNumberFormat="1">
      <alignment horizontal="left" readingOrder="0" vertical="top"/>
    </xf>
    <xf borderId="23" fillId="13" fontId="19" numFmtId="2" xfId="0" applyAlignment="1" applyBorder="1" applyFont="1" applyNumberFormat="1">
      <alignment horizontal="left" vertical="top"/>
    </xf>
    <xf borderId="1" fillId="15" fontId="49" numFmtId="0" xfId="0" applyAlignment="1" applyBorder="1" applyFont="1">
      <alignment horizontal="center" readingOrder="0" shrinkToFit="0" vertical="center" wrapText="1"/>
    </xf>
    <xf borderId="4" fillId="13" fontId="1" numFmtId="2" xfId="0" applyAlignment="1" applyBorder="1" applyFont="1" applyNumberFormat="1">
      <alignment horizontal="left" readingOrder="0" shrinkToFit="0" vertical="center" wrapText="1"/>
    </xf>
    <xf borderId="4" fillId="13" fontId="19" numFmtId="2" xfId="0" applyAlignment="1" applyBorder="1" applyFont="1" applyNumberFormat="1">
      <alignment horizontal="left" readingOrder="0" shrinkToFit="0" vertical="center" wrapText="1"/>
    </xf>
    <xf borderId="38" fillId="13" fontId="19" numFmtId="2" xfId="0" applyAlignment="1" applyBorder="1" applyFont="1" applyNumberFormat="1">
      <alignment horizontal="left" readingOrder="0" shrinkToFit="0" vertical="center" wrapText="1"/>
    </xf>
    <xf borderId="39" fillId="13" fontId="19" numFmtId="2" xfId="0" applyAlignment="1" applyBorder="1" applyFont="1" applyNumberFormat="1">
      <alignment horizontal="left" readingOrder="0" shrinkToFit="0" vertical="center" wrapText="1"/>
    </xf>
    <xf borderId="4" fillId="8" fontId="4" numFmtId="2" xfId="0" applyAlignment="1" applyBorder="1" applyFont="1" applyNumberFormat="1">
      <alignment horizontal="left" shrinkToFit="0" vertical="center" wrapText="1"/>
    </xf>
    <xf borderId="23" fillId="13" fontId="19" numFmtId="2" xfId="0" applyAlignment="1" applyBorder="1" applyFont="1" applyNumberFormat="1">
      <alignment horizontal="left" readingOrder="0" shrinkToFit="0" vertical="center" wrapText="1"/>
    </xf>
    <xf borderId="4" fillId="13" fontId="206" numFmtId="0" xfId="0" applyAlignment="1" applyBorder="1" applyFont="1">
      <alignment horizontal="center" readingOrder="0" shrinkToFit="0" vertical="center" wrapText="1"/>
    </xf>
    <xf borderId="4" fillId="13" fontId="207" numFmtId="0" xfId="0" applyAlignment="1" applyBorder="1" applyFont="1">
      <alignment horizontal="center" readingOrder="0" shrinkToFit="0" vertical="center" wrapText="1"/>
    </xf>
    <xf borderId="19" fillId="20" fontId="208" numFmtId="0" xfId="0" applyAlignment="1" applyBorder="1" applyFont="1">
      <alignment horizontal="left" readingOrder="0" shrinkToFit="0" vertical="center" wrapText="1"/>
    </xf>
    <xf borderId="4" fillId="13" fontId="209" numFmtId="0" xfId="0" applyAlignment="1" applyBorder="1" applyFont="1">
      <alignment readingOrder="0" shrinkToFit="0" vertical="center" wrapText="1"/>
    </xf>
    <xf borderId="0" fillId="13" fontId="11" numFmtId="0" xfId="0" applyAlignment="1" applyFont="1">
      <alignment readingOrder="0" shrinkToFit="0" vertical="center" wrapText="1"/>
    </xf>
    <xf borderId="4" fillId="20" fontId="210" numFmtId="2" xfId="0" applyAlignment="1" applyBorder="1" applyFont="1" applyNumberFormat="1">
      <alignment horizontal="left" readingOrder="0" shrinkToFit="0" vertical="center" wrapText="1"/>
    </xf>
    <xf borderId="4" fillId="13" fontId="211" numFmtId="0" xfId="0" applyAlignment="1" applyBorder="1" applyFont="1">
      <alignment readingOrder="0" shrinkToFit="0" vertical="center" wrapText="1"/>
    </xf>
    <xf borderId="0" fillId="20" fontId="19" numFmtId="2" xfId="0" applyAlignment="1" applyFont="1" applyNumberFormat="1">
      <alignment horizontal="left" readingOrder="0" vertical="center"/>
    </xf>
    <xf borderId="4" fillId="20" fontId="1" numFmtId="2" xfId="0" applyAlignment="1" applyBorder="1" applyFont="1" applyNumberFormat="1">
      <alignment horizontal="left" readingOrder="0" vertical="center"/>
    </xf>
    <xf borderId="4" fillId="13" fontId="1" numFmtId="2" xfId="0" applyAlignment="1" applyBorder="1" applyFont="1" applyNumberFormat="1">
      <alignment horizontal="left" readingOrder="0" vertical="center"/>
    </xf>
    <xf borderId="4" fillId="9" fontId="1" numFmtId="0" xfId="0" applyAlignment="1" applyBorder="1" applyFont="1">
      <alignment shrinkToFit="0" wrapText="1"/>
    </xf>
    <xf borderId="4" fillId="28" fontId="1" numFmtId="2" xfId="0" applyAlignment="1" applyBorder="1" applyFill="1" applyFont="1" applyNumberFormat="1">
      <alignment horizontal="left" shrinkToFit="0" vertical="top" wrapText="1"/>
    </xf>
    <xf borderId="4" fillId="28" fontId="1" numFmtId="0" xfId="0" applyAlignment="1" applyBorder="1" applyFont="1">
      <alignment shrinkToFit="0" wrapText="1"/>
    </xf>
    <xf borderId="0" fillId="13" fontId="212" numFmtId="2" xfId="0" applyAlignment="1" applyFont="1" applyNumberFormat="1">
      <alignment readingOrder="0" shrinkToFit="0" vertical="center" wrapText="1"/>
    </xf>
    <xf borderId="4" fillId="20" fontId="19" numFmtId="2" xfId="0" applyAlignment="1" applyBorder="1" applyFont="1" applyNumberFormat="1">
      <alignment horizontal="left" readingOrder="0" shrinkToFit="0" vertical="top" wrapText="1"/>
    </xf>
    <xf borderId="4" fillId="13" fontId="213" numFmtId="0" xfId="0" applyAlignment="1" applyBorder="1" applyFont="1">
      <alignment readingOrder="0" shrinkToFit="0" wrapText="1"/>
    </xf>
    <xf borderId="4" fillId="13" fontId="19" numFmtId="2" xfId="0" applyAlignment="1" applyBorder="1" applyFont="1" applyNumberFormat="1">
      <alignment horizontal="left" vertical="top"/>
    </xf>
    <xf borderId="4" fillId="13" fontId="214" numFmtId="0" xfId="0" applyAlignment="1" applyBorder="1" applyFont="1">
      <alignment readingOrder="0" shrinkToFit="0" vertical="center" wrapText="1"/>
    </xf>
    <xf borderId="4" fillId="13" fontId="215" numFmtId="0" xfId="0" applyAlignment="1" applyBorder="1" applyFont="1">
      <alignment readingOrder="0" shrinkToFit="0" wrapText="1"/>
    </xf>
    <xf borderId="4" fillId="13" fontId="216" numFmtId="0" xfId="0" applyAlignment="1" applyBorder="1" applyFont="1">
      <alignment readingOrder="0" shrinkToFit="0" vertical="center" wrapText="1"/>
    </xf>
    <xf borderId="4" fillId="20" fontId="212" numFmtId="2" xfId="0" applyAlignment="1" applyBorder="1" applyFont="1" applyNumberFormat="1">
      <alignment readingOrder="0" shrinkToFit="0" vertical="center" wrapText="1"/>
    </xf>
    <xf borderId="4" fillId="20" fontId="1" numFmtId="2" xfId="0" applyAlignment="1" applyBorder="1" applyFont="1" applyNumberFormat="1">
      <alignment horizontal="left" shrinkToFit="0" vertical="center" wrapText="1"/>
    </xf>
    <xf borderId="4" fillId="20" fontId="19" numFmtId="2" xfId="0" applyAlignment="1" applyBorder="1" applyFont="1" applyNumberFormat="1">
      <alignment horizontal="left" shrinkToFit="0" vertical="center" wrapText="1"/>
    </xf>
    <xf borderId="4" fillId="13" fontId="217" numFmtId="0" xfId="0" applyAlignment="1" applyBorder="1" applyFont="1">
      <alignment readingOrder="0" shrinkToFit="0" vertical="center" wrapText="1"/>
    </xf>
    <xf borderId="4" fillId="20" fontId="1" numFmtId="2" xfId="0" applyAlignment="1" applyBorder="1" applyFont="1" applyNumberFormat="1">
      <alignment horizontal="left" readingOrder="0" shrinkToFit="0" vertical="center" wrapText="1"/>
    </xf>
    <xf borderId="4" fillId="13" fontId="218" numFmtId="0" xfId="0" applyAlignment="1" applyBorder="1" applyFont="1">
      <alignment readingOrder="0" shrinkToFit="0" wrapText="1"/>
    </xf>
    <xf borderId="0" fillId="13" fontId="219" numFmtId="2" xfId="0" applyAlignment="1" applyFont="1" applyNumberFormat="1">
      <alignment readingOrder="0" vertical="center"/>
    </xf>
    <xf borderId="4" fillId="29" fontId="157" numFmtId="2" xfId="0" applyAlignment="1" applyBorder="1" applyFill="1" applyFont="1" applyNumberFormat="1">
      <alignment readingOrder="0" shrinkToFit="0" vertical="top" wrapText="1"/>
    </xf>
    <xf borderId="4" fillId="0" fontId="157" numFmtId="2" xfId="0" applyAlignment="1" applyBorder="1" applyFont="1" applyNumberFormat="1">
      <alignment readingOrder="0" shrinkToFit="0" vertical="top" wrapText="1"/>
    </xf>
    <xf borderId="23" fillId="0" fontId="157" numFmtId="2" xfId="0" applyAlignment="1" applyBorder="1" applyFont="1" applyNumberFormat="1">
      <alignment readingOrder="0" shrinkToFit="0" vertical="top" wrapText="1"/>
    </xf>
    <xf borderId="23" fillId="0" fontId="220" numFmtId="2" xfId="0" applyAlignment="1" applyBorder="1" applyFont="1" applyNumberFormat="1">
      <alignment shrinkToFit="0" vertical="bottom" wrapText="1"/>
    </xf>
    <xf borderId="23" fillId="8" fontId="17" numFmtId="2" xfId="0" applyAlignment="1" applyBorder="1" applyFont="1" applyNumberFormat="1">
      <alignment horizontal="left" shrinkToFit="0" vertical="top" wrapText="1"/>
    </xf>
    <xf borderId="23" fillId="7" fontId="19" numFmtId="2" xfId="0" applyAlignment="1" applyBorder="1" applyFont="1" applyNumberFormat="1">
      <alignment horizontal="left" shrinkToFit="0" vertical="top" wrapText="1"/>
    </xf>
    <xf borderId="33" fillId="0" fontId="221" numFmtId="2" xfId="0" applyAlignment="1" applyBorder="1" applyFont="1" applyNumberFormat="1">
      <alignment horizontal="center" readingOrder="0" shrinkToFit="0" vertical="center" wrapText="1"/>
    </xf>
    <xf borderId="23" fillId="9" fontId="19" numFmtId="2" xfId="0" applyAlignment="1" applyBorder="1" applyFont="1" applyNumberFormat="1">
      <alignment horizontal="left" shrinkToFit="0" vertical="top" wrapText="1"/>
    </xf>
    <xf borderId="23" fillId="0" fontId="157" numFmtId="2" xfId="0" applyAlignment="1" applyBorder="1" applyFont="1" applyNumberFormat="1">
      <alignment readingOrder="0" shrinkToFit="0" wrapText="1"/>
    </xf>
    <xf borderId="23" fillId="20" fontId="19" numFmtId="2" xfId="0" applyAlignment="1" applyBorder="1" applyFont="1" applyNumberFormat="1">
      <alignment horizontal="left" shrinkToFit="0" vertical="top" wrapText="1"/>
    </xf>
    <xf borderId="4" fillId="20" fontId="80" numFmtId="2" xfId="0" applyAlignment="1" applyBorder="1" applyFont="1" applyNumberFormat="1">
      <alignment horizontal="left" readingOrder="0" vertical="top"/>
    </xf>
    <xf borderId="4" fillId="13" fontId="157" numFmtId="2" xfId="0" applyAlignment="1" applyBorder="1" applyFont="1" applyNumberFormat="1">
      <alignment readingOrder="0" shrinkToFit="0" vertical="top" wrapText="1"/>
    </xf>
    <xf borderId="4" fillId="13" fontId="222" numFmtId="0" xfId="0" applyAlignment="1" applyBorder="1" applyFont="1">
      <alignment readingOrder="0" shrinkToFit="0" vertical="top" wrapText="1"/>
    </xf>
    <xf borderId="4" fillId="13" fontId="223" numFmtId="2" xfId="0" applyAlignment="1" applyBorder="1" applyFont="1" applyNumberFormat="1">
      <alignment horizontal="left" readingOrder="0" shrinkToFit="0" vertical="center" wrapText="1"/>
    </xf>
    <xf borderId="4" fillId="13" fontId="224" numFmtId="2" xfId="0" applyAlignment="1" applyBorder="1" applyFont="1" applyNumberFormat="1">
      <alignment readingOrder="0" shrinkToFit="0" vertical="top" wrapText="1"/>
    </xf>
    <xf borderId="5" fillId="13" fontId="225" numFmtId="2" xfId="0" applyAlignment="1" applyBorder="1" applyFont="1" applyNumberFormat="1">
      <alignment horizontal="left" readingOrder="0" shrinkToFit="0" vertical="center" wrapText="1"/>
    </xf>
    <xf borderId="5" fillId="13" fontId="226" numFmtId="0" xfId="0" applyAlignment="1" applyBorder="1" applyFont="1">
      <alignment horizontal="center" readingOrder="0" shrinkToFit="0" vertical="center" wrapText="1"/>
    </xf>
    <xf borderId="0" fillId="25" fontId="227" numFmtId="2" xfId="0" applyAlignment="1" applyFont="1" applyNumberFormat="1">
      <alignment readingOrder="0" shrinkToFit="0" vertical="top" wrapText="1"/>
    </xf>
    <xf borderId="5" fillId="13" fontId="1" numFmtId="2" xfId="0" applyAlignment="1" applyBorder="1" applyFont="1" applyNumberFormat="1">
      <alignment horizontal="center" shrinkToFit="0" vertical="center" wrapText="1"/>
    </xf>
    <xf borderId="1" fillId="20" fontId="19" numFmtId="2" xfId="0" applyAlignment="1" applyBorder="1" applyFont="1" applyNumberFormat="1">
      <alignment horizontal="left" readingOrder="0" shrinkToFit="0" vertical="top" wrapText="1"/>
    </xf>
    <xf borderId="1" fillId="20" fontId="19" numFmtId="2" xfId="0" applyAlignment="1" applyBorder="1" applyFont="1" applyNumberFormat="1">
      <alignment horizontal="left" readingOrder="0" vertical="top"/>
    </xf>
    <xf borderId="4" fillId="0" fontId="11" numFmtId="0" xfId="0" applyBorder="1" applyFont="1"/>
    <xf borderId="4" fillId="0" fontId="19" numFmtId="2" xfId="0" applyAlignment="1" applyBorder="1" applyFont="1" applyNumberFormat="1">
      <alignment horizontal="center" readingOrder="0" vertical="center"/>
    </xf>
    <xf borderId="4" fillId="13" fontId="228" numFmtId="168" xfId="0" applyAlignment="1" applyBorder="1" applyFont="1" applyNumberFormat="1">
      <alignment horizontal="center" readingOrder="0" shrinkToFit="0" vertical="center" wrapText="1"/>
    </xf>
    <xf borderId="4" fillId="13" fontId="229" numFmtId="0" xfId="0" applyAlignment="1" applyBorder="1" applyFont="1">
      <alignment horizontal="left" readingOrder="0" shrinkToFit="0" vertical="top" wrapText="1"/>
    </xf>
    <xf borderId="4" fillId="13" fontId="4" numFmtId="2" xfId="0" applyAlignment="1" applyBorder="1" applyFont="1" applyNumberFormat="1">
      <alignment horizontal="left" readingOrder="0" shrinkToFit="0" vertical="top" wrapText="1"/>
    </xf>
    <xf borderId="4" fillId="13" fontId="230" numFmtId="2" xfId="0" applyAlignment="1" applyBorder="1" applyFont="1" applyNumberFormat="1">
      <alignment horizontal="left" readingOrder="0" shrinkToFit="0" vertical="top" wrapText="1"/>
    </xf>
    <xf borderId="4" fillId="13" fontId="19" numFmtId="2" xfId="0" applyAlignment="1" applyBorder="1" applyFont="1" applyNumberFormat="1">
      <alignment readingOrder="0" shrinkToFit="0" vertical="top" wrapText="1"/>
    </xf>
    <xf borderId="4" fillId="7" fontId="1" numFmtId="2" xfId="0" applyAlignment="1" applyBorder="1" applyFont="1" applyNumberFormat="1">
      <alignment vertical="top"/>
    </xf>
    <xf borderId="4" fillId="13" fontId="231" numFmtId="2" xfId="0" applyAlignment="1" applyBorder="1" applyFont="1" applyNumberFormat="1">
      <alignment readingOrder="0" shrinkToFit="0" vertical="top" wrapText="1"/>
    </xf>
    <xf borderId="4" fillId="13" fontId="232" numFmtId="0" xfId="0" applyAlignment="1" applyBorder="1" applyFont="1">
      <alignment readingOrder="0" shrinkToFit="0" vertical="top" wrapText="1"/>
    </xf>
    <xf borderId="0" fillId="13" fontId="19" numFmtId="2" xfId="0" applyAlignment="1" applyFont="1" applyNumberFormat="1">
      <alignment horizontal="left" readingOrder="0" shrinkToFit="0" vertical="top" wrapText="1"/>
    </xf>
    <xf borderId="4" fillId="13" fontId="4" numFmtId="0" xfId="0" applyAlignment="1" applyBorder="1" applyFont="1">
      <alignment readingOrder="0" shrinkToFit="0" vertical="top" wrapText="1"/>
    </xf>
    <xf borderId="23" fillId="13" fontId="233" numFmtId="0" xfId="0" applyAlignment="1" applyBorder="1" applyFont="1">
      <alignment horizontal="left" readingOrder="0" shrinkToFit="0" vertical="top" wrapText="1"/>
    </xf>
    <xf borderId="23" fillId="13" fontId="234" numFmtId="2" xfId="0" applyAlignment="1" applyBorder="1" applyFont="1" applyNumberFormat="1">
      <alignment horizontal="left" readingOrder="0" shrinkToFit="0" vertical="top" wrapText="1"/>
    </xf>
    <xf borderId="4" fillId="13" fontId="19" numFmtId="0" xfId="0" applyAlignment="1" applyBorder="1" applyFont="1">
      <alignment horizontal="left" readingOrder="0" shrinkToFit="0" vertical="top" wrapText="1"/>
    </xf>
    <xf borderId="23" fillId="13" fontId="19" numFmtId="0" xfId="0" applyAlignment="1" applyBorder="1" applyFont="1">
      <alignment horizontal="left" readingOrder="0" shrinkToFit="0" vertical="top" wrapText="1"/>
    </xf>
    <xf borderId="4" fillId="13" fontId="159" numFmtId="2" xfId="0" applyAlignment="1" applyBorder="1" applyFont="1" applyNumberFormat="1">
      <alignment readingOrder="0" shrinkToFit="0" vertical="top" wrapText="1"/>
    </xf>
    <xf borderId="4" fillId="13" fontId="1" numFmtId="2" xfId="0" applyAlignment="1" applyBorder="1" applyFont="1" applyNumberFormat="1">
      <alignment horizontal="center" shrinkToFit="0" vertical="top" wrapText="1"/>
    </xf>
    <xf borderId="4" fillId="13" fontId="235" numFmtId="0" xfId="0" applyAlignment="1" applyBorder="1" applyFont="1">
      <alignment horizontal="left" readingOrder="0" shrinkToFit="0" vertical="top" wrapText="1"/>
    </xf>
    <xf borderId="23" fillId="13" fontId="19" numFmtId="0" xfId="0" applyAlignment="1" applyBorder="1" applyFont="1">
      <alignment horizontal="left" vertical="top"/>
    </xf>
    <xf borderId="23" fillId="13" fontId="19" numFmtId="0" xfId="0" applyAlignment="1" applyBorder="1" applyFont="1">
      <alignment horizontal="left" readingOrder="0" shrinkToFit="0" vertical="top" wrapText="1"/>
    </xf>
    <xf borderId="0" fillId="13" fontId="11" numFmtId="0" xfId="0" applyFont="1"/>
    <xf borderId="0" fillId="13" fontId="19" numFmtId="2" xfId="0" applyAlignment="1" applyFont="1" applyNumberFormat="1">
      <alignment readingOrder="0" vertical="top"/>
    </xf>
    <xf borderId="4" fillId="20" fontId="19" numFmtId="2" xfId="0" applyAlignment="1" applyBorder="1" applyFont="1" applyNumberFormat="1">
      <alignment readingOrder="0" vertical="top"/>
    </xf>
    <xf borderId="0" fillId="13" fontId="1" numFmtId="0" xfId="0" applyAlignment="1" applyFont="1">
      <alignment shrinkToFit="0" wrapText="1"/>
    </xf>
    <xf borderId="0" fillId="13" fontId="1" numFmtId="0" xfId="0" applyAlignment="1" applyFont="1">
      <alignment readingOrder="0" shrinkToFit="0" wrapText="1"/>
    </xf>
    <xf borderId="0" fillId="13" fontId="1" numFmtId="0" xfId="0" applyAlignment="1" applyFont="1">
      <alignment horizontal="center" shrinkToFit="0" wrapText="1"/>
    </xf>
    <xf borderId="4" fillId="0" fontId="25" numFmtId="2" xfId="0" applyAlignment="1" applyBorder="1" applyFont="1" applyNumberFormat="1">
      <alignment horizontal="center" shrinkToFit="0" vertical="center" wrapText="1"/>
    </xf>
    <xf borderId="38" fillId="13" fontId="19" numFmtId="2" xfId="0" applyAlignment="1" applyBorder="1" applyFont="1" applyNumberFormat="1">
      <alignment horizontal="left" shrinkToFit="0" vertical="top" wrapText="1"/>
    </xf>
    <xf borderId="0" fillId="0" fontId="1" numFmtId="4" xfId="0" applyAlignment="1" applyFont="1" applyNumberFormat="1">
      <alignment shrinkToFit="0" wrapText="1"/>
    </xf>
    <xf borderId="4" fillId="13" fontId="1" numFmtId="0" xfId="0" applyAlignment="1" applyBorder="1" applyFont="1">
      <alignment horizontal="left" shrinkToFit="0" wrapText="1"/>
    </xf>
    <xf borderId="4" fillId="0" fontId="1" numFmtId="4" xfId="0" applyAlignment="1" applyBorder="1" applyFont="1" applyNumberFormat="1">
      <alignment horizontal="center" shrinkToFit="0" vertical="center" wrapText="1"/>
    </xf>
    <xf borderId="4" fillId="20" fontId="236" numFmtId="2" xfId="0" applyAlignment="1" applyBorder="1" applyFont="1" applyNumberFormat="1">
      <alignment horizontal="left" readingOrder="0" shrinkToFit="0" vertical="top" wrapText="1"/>
    </xf>
    <xf borderId="4" fillId="20" fontId="237" numFmtId="2" xfId="0" applyAlignment="1" applyBorder="1" applyFont="1" applyNumberFormat="1">
      <alignment horizontal="left" readingOrder="0" shrinkToFit="0" vertical="top" wrapText="1"/>
    </xf>
    <xf borderId="23" fillId="13" fontId="238" numFmtId="2" xfId="0" applyAlignment="1" applyBorder="1" applyFont="1" applyNumberFormat="1">
      <alignment horizontal="left" readingOrder="0" vertical="top"/>
    </xf>
    <xf borderId="4" fillId="13" fontId="19" numFmtId="0" xfId="0" applyAlignment="1" applyBorder="1" applyFont="1">
      <alignment readingOrder="0" shrinkToFit="0" wrapText="1"/>
    </xf>
    <xf borderId="0" fillId="13" fontId="1" numFmtId="2" xfId="0" applyAlignment="1" applyFont="1" applyNumberFormat="1">
      <alignment readingOrder="0" shrinkToFit="0" wrapText="1"/>
    </xf>
    <xf borderId="0" fillId="2" fontId="239" numFmtId="0" xfId="0" applyAlignment="1" applyFont="1">
      <alignment horizontal="center" readingOrder="0" vertical="center"/>
    </xf>
    <xf borderId="4" fillId="20" fontId="19" numFmtId="2" xfId="0" applyAlignment="1" applyBorder="1" applyFont="1" applyNumberFormat="1">
      <alignment readingOrder="0" shrinkToFit="0" vertical="top" wrapText="1"/>
    </xf>
    <xf borderId="4" fillId="0" fontId="19" numFmtId="2" xfId="0" applyAlignment="1" applyBorder="1" applyFont="1" applyNumberFormat="1">
      <alignment horizontal="left" readingOrder="0" shrinkToFit="0" vertical="top" wrapText="1"/>
    </xf>
    <xf borderId="4" fillId="20" fontId="1" numFmtId="2" xfId="0" applyAlignment="1" applyBorder="1" applyFont="1" applyNumberFormat="1">
      <alignment horizontal="left" readingOrder="0" shrinkToFit="0" vertical="top" wrapText="1"/>
    </xf>
    <xf borderId="4" fillId="0" fontId="19" numFmtId="2" xfId="0" applyAlignment="1" applyBorder="1" applyFont="1" applyNumberFormat="1">
      <alignment horizontal="left" readingOrder="0" vertical="top"/>
    </xf>
    <xf borderId="4" fillId="13" fontId="19" numFmtId="2" xfId="0" applyAlignment="1" applyBorder="1" applyFont="1" applyNumberFormat="1">
      <alignment horizontal="left" readingOrder="0" vertical="top"/>
    </xf>
    <xf borderId="4" fillId="20" fontId="240" numFmtId="2" xfId="0" applyAlignment="1" applyBorder="1" applyFont="1" applyNumberFormat="1">
      <alignment horizontal="left" readingOrder="0" vertical="top"/>
    </xf>
    <xf borderId="4" fillId="13" fontId="241" numFmtId="2" xfId="0" applyAlignment="1" applyBorder="1" applyFont="1" applyNumberFormat="1">
      <alignment horizontal="left" readingOrder="0" shrinkToFit="0" vertical="top" wrapText="1"/>
    </xf>
    <xf borderId="6" fillId="15" fontId="50" numFmtId="0" xfId="0" applyAlignment="1" applyBorder="1" applyFont="1">
      <alignment horizontal="center" readingOrder="0" shrinkToFit="0" vertical="center" wrapText="1"/>
    </xf>
    <xf borderId="4" fillId="13" fontId="242" numFmtId="0" xfId="0" applyAlignment="1" applyBorder="1" applyFont="1">
      <alignment horizontal="left" readingOrder="0" shrinkToFit="0" wrapText="1"/>
    </xf>
    <xf borderId="4" fillId="13" fontId="1" numFmtId="0" xfId="0" applyAlignment="1" applyBorder="1" applyFont="1">
      <alignment readingOrder="0" shrinkToFit="0" wrapText="1"/>
    </xf>
    <xf borderId="4" fillId="30" fontId="1" numFmtId="167" xfId="0" applyAlignment="1" applyBorder="1" applyFill="1" applyFont="1" applyNumberFormat="1">
      <alignment horizontal="center" readingOrder="0" shrinkToFit="0" vertical="center" wrapText="1"/>
    </xf>
    <xf borderId="4" fillId="13" fontId="1" numFmtId="0" xfId="0" applyAlignment="1" applyBorder="1" applyFont="1">
      <alignment horizontal="center" readingOrder="0" shrinkToFit="0" wrapText="1"/>
    </xf>
    <xf borderId="4" fillId="13" fontId="1" numFmtId="0" xfId="0" applyAlignment="1" applyBorder="1" applyFont="1">
      <alignment readingOrder="0" shrinkToFit="0" wrapText="1"/>
    </xf>
    <xf borderId="4" fillId="20" fontId="1" numFmtId="2" xfId="0" applyAlignment="1" applyBorder="1" applyFont="1" applyNumberFormat="1">
      <alignment horizontal="center" readingOrder="0" shrinkToFit="0" vertical="center" wrapText="1"/>
    </xf>
    <xf borderId="4" fillId="16" fontId="1" numFmtId="168" xfId="0" applyAlignment="1" applyBorder="1" applyFont="1" applyNumberFormat="1">
      <alignment horizontal="center" readingOrder="0" shrinkToFit="0" vertical="center" wrapText="1"/>
    </xf>
    <xf borderId="4" fillId="30" fontId="19" numFmtId="2" xfId="0" applyAlignment="1" applyBorder="1" applyFont="1" applyNumberFormat="1">
      <alignment horizontal="center" readingOrder="0" shrinkToFit="0" vertical="center" wrapText="1"/>
    </xf>
    <xf borderId="4" fillId="25" fontId="87" numFmtId="2" xfId="0" applyAlignment="1" applyBorder="1" applyFont="1" applyNumberFormat="1">
      <alignment readingOrder="0" shrinkToFit="0" vertical="top" wrapText="1"/>
    </xf>
    <xf borderId="4" fillId="13" fontId="243" numFmtId="2" xfId="0" applyAlignment="1" applyBorder="1" applyFont="1" applyNumberFormat="1">
      <alignment horizontal="left" shrinkToFit="0" vertical="center" wrapText="1"/>
    </xf>
    <xf borderId="4" fillId="26" fontId="244" numFmtId="0" xfId="0" applyAlignment="1" applyBorder="1" applyFont="1">
      <alignment readingOrder="0" shrinkToFit="0" textRotation="0" vertical="bottom" wrapText="1"/>
    </xf>
    <xf borderId="0" fillId="13" fontId="245" numFmtId="2" xfId="0" applyAlignment="1" applyFont="1" applyNumberFormat="1">
      <alignment readingOrder="0" shrinkToFit="0" vertical="top" wrapText="1"/>
    </xf>
    <xf borderId="4" fillId="13" fontId="19" numFmtId="2" xfId="0" applyAlignment="1" applyBorder="1" applyFont="1" applyNumberFormat="1">
      <alignment horizontal="left" readingOrder="0" shrinkToFit="0" vertical="top" wrapText="1"/>
    </xf>
    <xf borderId="0" fillId="13" fontId="19" numFmtId="2" xfId="0" applyAlignment="1" applyFont="1" applyNumberFormat="1">
      <alignment readingOrder="0" shrinkToFit="0" vertical="top" wrapText="1"/>
    </xf>
    <xf borderId="0" fillId="13" fontId="1" numFmtId="2" xfId="0" applyAlignment="1" applyFont="1" applyNumberFormat="1">
      <alignment readingOrder="0" shrinkToFit="0" vertical="top" wrapText="1"/>
    </xf>
    <xf borderId="4" fillId="13" fontId="22" numFmtId="2" xfId="0" applyAlignment="1" applyBorder="1" applyFont="1" applyNumberFormat="1">
      <alignment readingOrder="0" shrinkToFit="0" vertical="top" wrapText="1"/>
    </xf>
    <xf borderId="0" fillId="13" fontId="19" numFmtId="2" xfId="0" applyAlignment="1" applyFont="1" applyNumberFormat="1">
      <alignment readingOrder="0" shrinkToFit="0" vertical="top" wrapText="1"/>
    </xf>
    <xf borderId="4" fillId="13" fontId="22" numFmtId="2" xfId="0" applyAlignment="1" applyBorder="1" applyFont="1" applyNumberFormat="1">
      <alignment readingOrder="0" shrinkToFit="0" vertical="top" wrapText="1"/>
    </xf>
    <xf borderId="4" fillId="13" fontId="1" numFmtId="2" xfId="0" applyAlignment="1" applyBorder="1" applyFont="1" applyNumberFormat="1">
      <alignment readingOrder="0" shrinkToFit="0" vertical="top" wrapText="1"/>
    </xf>
    <xf borderId="4" fillId="13" fontId="1" numFmtId="2" xfId="0" applyAlignment="1" applyBorder="1" applyFont="1" applyNumberFormat="1">
      <alignment readingOrder="0" shrinkToFit="0" vertical="top" wrapText="1"/>
    </xf>
    <xf borderId="0" fillId="13" fontId="1" numFmtId="2" xfId="0" applyAlignment="1" applyFont="1" applyNumberFormat="1">
      <alignment readingOrder="0" shrinkToFit="0" vertical="top" wrapText="1"/>
    </xf>
    <xf borderId="4" fillId="13" fontId="246" numFmtId="2" xfId="0" applyAlignment="1" applyBorder="1" applyFont="1" applyNumberFormat="1">
      <alignment horizontal="center" readingOrder="0" shrinkToFit="0" vertical="center" wrapText="1"/>
    </xf>
    <xf borderId="4" fillId="13" fontId="1" numFmtId="2" xfId="0" applyAlignment="1" applyBorder="1" applyFont="1" applyNumberFormat="1">
      <alignment horizontal="left" readingOrder="0" shrinkToFit="0" vertical="top" wrapText="1"/>
    </xf>
    <xf borderId="4" fillId="13" fontId="19" numFmtId="2" xfId="0" applyAlignment="1" applyBorder="1" applyFont="1" applyNumberFormat="1">
      <alignment readingOrder="0" shrinkToFit="0" vertical="top" wrapText="1"/>
    </xf>
    <xf borderId="4" fillId="13" fontId="19" numFmtId="0" xfId="0" applyAlignment="1" applyBorder="1" applyFont="1">
      <alignment horizontal="center" readingOrder="0" shrinkToFit="0" vertical="center" wrapText="1"/>
    </xf>
    <xf borderId="4" fillId="13" fontId="19" numFmtId="2" xfId="0" applyAlignment="1" applyBorder="1" applyFont="1" applyNumberFormat="1">
      <alignment horizontal="left" readingOrder="0" shrinkToFit="0" vertical="top" wrapText="1"/>
    </xf>
    <xf borderId="4" fillId="13" fontId="1" numFmtId="2" xfId="0" applyAlignment="1" applyBorder="1" applyFont="1" applyNumberFormat="1">
      <alignment readingOrder="0" shrinkToFit="0" vertical="top" wrapText="1"/>
    </xf>
    <xf borderId="4" fillId="13" fontId="247" numFmtId="2" xfId="0" applyAlignment="1" applyBorder="1" applyFont="1" applyNumberFormat="1">
      <alignment horizontal="left" readingOrder="0" shrinkToFit="0" vertical="top" wrapText="1"/>
    </xf>
    <xf borderId="39" fillId="13" fontId="248" numFmtId="2" xfId="0" applyAlignment="1" applyBorder="1" applyFont="1" applyNumberFormat="1">
      <alignment horizontal="left" readingOrder="0" shrinkToFit="0" vertical="top" wrapText="1"/>
    </xf>
    <xf borderId="4" fillId="20" fontId="249" numFmtId="2" xfId="0" applyAlignment="1" applyBorder="1" applyFont="1" applyNumberFormat="1">
      <alignment horizontal="left" readingOrder="0" vertical="top"/>
    </xf>
    <xf borderId="0" fillId="0" fontId="250" numFmtId="0" xfId="0" applyAlignment="1" applyFont="1">
      <alignment readingOrder="0" shrinkToFit="0" wrapText="1"/>
    </xf>
    <xf borderId="4" fillId="7" fontId="1" numFmtId="4" xfId="0" applyAlignment="1" applyBorder="1" applyFont="1" applyNumberFormat="1">
      <alignment horizontal="center" shrinkToFit="0" vertical="center" wrapText="1"/>
    </xf>
    <xf quotePrefix="1" borderId="1" fillId="0" fontId="1" numFmtId="0" xfId="0" applyAlignment="1" applyBorder="1" applyFont="1">
      <alignment horizontal="right" shrinkToFit="0" vertical="center" wrapText="1"/>
    </xf>
    <xf borderId="4" fillId="15" fontId="1" numFmtId="0" xfId="0" applyAlignment="1" applyBorder="1" applyFont="1">
      <alignment horizontal="left" shrinkToFit="0" vertical="center" wrapText="1"/>
    </xf>
    <xf borderId="4" fillId="0" fontId="1" numFmtId="2" xfId="0" applyAlignment="1" applyBorder="1" applyFont="1" applyNumberFormat="1">
      <alignment horizontal="left" shrinkToFit="0" vertical="center" wrapText="1"/>
    </xf>
    <xf borderId="4" fillId="13" fontId="1" numFmtId="171" xfId="0" applyAlignment="1" applyBorder="1" applyFont="1" applyNumberFormat="1">
      <alignment horizontal="center" readingOrder="0" shrinkToFit="0" vertical="center" wrapText="1"/>
    </xf>
    <xf borderId="4" fillId="0" fontId="19" numFmtId="9" xfId="0" applyAlignment="1" applyBorder="1" applyFont="1" applyNumberFormat="1">
      <alignment horizontal="center" readingOrder="0" vertical="center"/>
    </xf>
    <xf borderId="4" fillId="13" fontId="1" numFmtId="0" xfId="0" applyAlignment="1" applyBorder="1" applyFont="1">
      <alignment horizontal="center" readingOrder="0" shrinkToFit="0" wrapText="1"/>
    </xf>
    <xf borderId="42" fillId="2" fontId="6" numFmtId="0" xfId="0" applyAlignment="1" applyBorder="1" applyFont="1">
      <alignment horizontal="center" shrinkToFit="0" vertical="center" wrapText="1"/>
    </xf>
    <xf borderId="43" fillId="0" fontId="3" numFmtId="0" xfId="0" applyBorder="1" applyFont="1"/>
    <xf borderId="44" fillId="0" fontId="3" numFmtId="0" xfId="0" applyBorder="1" applyFont="1"/>
    <xf borderId="45" fillId="2" fontId="6" numFmtId="0" xfId="0" applyAlignment="1" applyBorder="1" applyFont="1">
      <alignment horizontal="center" shrinkToFit="0" vertical="center" wrapText="1"/>
    </xf>
    <xf borderId="46" fillId="0" fontId="1" numFmtId="0" xfId="0" applyAlignment="1" applyBorder="1" applyFont="1">
      <alignment shrinkToFit="0" wrapText="1"/>
    </xf>
    <xf borderId="47" fillId="0" fontId="1" numFmtId="0" xfId="0" applyAlignment="1" applyBorder="1" applyFont="1">
      <alignment shrinkToFit="0" vertical="center" wrapText="1"/>
    </xf>
    <xf borderId="47" fillId="0" fontId="1" numFmtId="0" xfId="0" applyAlignment="1" applyBorder="1" applyFont="1">
      <alignment shrinkToFit="0" vertical="top" wrapText="1"/>
    </xf>
    <xf borderId="47" fillId="0" fontId="1" numFmtId="0" xfId="0" applyAlignment="1" applyBorder="1" applyFont="1">
      <alignment shrinkToFit="0" wrapText="1"/>
    </xf>
    <xf borderId="48" fillId="0" fontId="1" numFmtId="0" xfId="0" applyAlignment="1" applyBorder="1" applyFont="1">
      <alignment shrinkToFit="0" vertical="top" wrapText="1"/>
    </xf>
    <xf borderId="49" fillId="3" fontId="4" numFmtId="0" xfId="0" applyAlignment="1" applyBorder="1" applyFont="1">
      <alignment shrinkToFit="0" vertical="top" wrapText="1"/>
    </xf>
    <xf borderId="50" fillId="3" fontId="4" numFmtId="0" xfId="0" applyAlignment="1" applyBorder="1" applyFont="1">
      <alignment shrinkToFit="0" vertical="top" wrapText="1"/>
    </xf>
    <xf borderId="51" fillId="0" fontId="3" numFmtId="0" xfId="0" applyBorder="1" applyFont="1"/>
    <xf borderId="52" fillId="0" fontId="3" numFmtId="0" xfId="0" applyBorder="1" applyFont="1"/>
    <xf borderId="53" fillId="3" fontId="4" numFmtId="0" xfId="0" applyAlignment="1" applyBorder="1" applyFont="1">
      <alignment horizontal="center" shrinkToFit="0" vertical="center" wrapText="1"/>
    </xf>
    <xf borderId="53" fillId="3" fontId="1" numFmtId="0" xfId="0" applyAlignment="1" applyBorder="1" applyFont="1">
      <alignment shrinkToFit="0" vertical="top" wrapText="1"/>
    </xf>
    <xf borderId="53" fillId="3" fontId="1" numFmtId="0" xfId="0" applyAlignment="1" applyBorder="1" applyFont="1">
      <alignment shrinkToFit="0" vertical="center" wrapText="1"/>
    </xf>
    <xf borderId="49" fillId="4" fontId="1" numFmtId="0" xfId="0" applyAlignment="1" applyBorder="1" applyFont="1">
      <alignment shrinkToFit="0" vertical="top" wrapText="1"/>
    </xf>
    <xf borderId="53" fillId="4" fontId="4" numFmtId="0" xfId="0" applyAlignment="1" applyBorder="1" applyFont="1">
      <alignment horizontal="center" shrinkToFit="0" vertical="top" wrapText="1"/>
    </xf>
    <xf borderId="54" fillId="4" fontId="4" numFmtId="0" xfId="0" applyAlignment="1" applyBorder="1" applyFont="1">
      <alignment shrinkToFit="0" vertical="top" wrapText="1"/>
    </xf>
    <xf borderId="55" fillId="0" fontId="3" numFmtId="0" xfId="0" applyBorder="1" applyFont="1"/>
    <xf borderId="56" fillId="0" fontId="3" numFmtId="0" xfId="0" applyBorder="1" applyFont="1"/>
    <xf borderId="53" fillId="4" fontId="4" numFmtId="0" xfId="0" applyAlignment="1" applyBorder="1" applyFont="1">
      <alignment horizontal="center" shrinkToFit="0" vertical="center" wrapText="1"/>
    </xf>
    <xf borderId="53" fillId="4" fontId="1" numFmtId="0" xfId="0" applyAlignment="1" applyBorder="1" applyFont="1">
      <alignment shrinkToFit="0" vertical="top" wrapText="1"/>
    </xf>
    <xf borderId="53" fillId="4" fontId="1" numFmtId="0" xfId="0" applyAlignment="1" applyBorder="1" applyFont="1">
      <alignment shrinkToFit="0" vertical="center" wrapText="1"/>
    </xf>
    <xf borderId="49" fillId="8" fontId="1" numFmtId="0" xfId="0" applyAlignment="1" applyBorder="1" applyFont="1">
      <alignment shrinkToFit="0" vertical="top" wrapText="1"/>
    </xf>
    <xf borderId="53" fillId="8" fontId="1" numFmtId="0" xfId="0" applyAlignment="1" applyBorder="1" applyFont="1">
      <alignment shrinkToFit="0" vertical="top" wrapText="1"/>
    </xf>
    <xf borderId="54" fillId="8" fontId="4" numFmtId="0" xfId="0" applyAlignment="1" applyBorder="1" applyFont="1">
      <alignment shrinkToFit="0" vertical="top" wrapText="1"/>
    </xf>
    <xf borderId="53" fillId="8" fontId="4" numFmtId="0" xfId="0" applyAlignment="1" applyBorder="1" applyFont="1">
      <alignment horizontal="center" shrinkToFit="0" vertical="center" wrapText="1"/>
    </xf>
    <xf borderId="49" fillId="6" fontId="1" numFmtId="0" xfId="0" applyAlignment="1" applyBorder="1" applyFont="1">
      <alignment shrinkToFit="0" vertical="top" wrapText="1"/>
    </xf>
    <xf borderId="53" fillId="6" fontId="1" numFmtId="0" xfId="0" applyAlignment="1" applyBorder="1" applyFont="1">
      <alignment shrinkToFit="0" vertical="top" wrapText="1"/>
    </xf>
    <xf borderId="53" fillId="7" fontId="1" numFmtId="0" xfId="0" applyAlignment="1" applyBorder="1" applyFont="1">
      <alignment shrinkToFit="0" vertical="top" wrapText="1"/>
    </xf>
    <xf borderId="54" fillId="7" fontId="4" numFmtId="0" xfId="0" applyAlignment="1" applyBorder="1" applyFont="1">
      <alignment shrinkToFit="0" vertical="top" wrapText="1"/>
    </xf>
    <xf borderId="53" fillId="7" fontId="1" numFmtId="0" xfId="0" applyAlignment="1" applyBorder="1" applyFont="1">
      <alignment horizontal="center" shrinkToFit="0" vertical="center" wrapText="1"/>
    </xf>
    <xf borderId="49" fillId="0" fontId="1" numFmtId="0" xfId="0" applyAlignment="1" applyBorder="1" applyFont="1">
      <alignment shrinkToFit="0" vertical="top" wrapText="1"/>
    </xf>
    <xf borderId="53" fillId="0" fontId="1" numFmtId="0" xfId="0" applyAlignment="1" applyBorder="1" applyFont="1">
      <alignment shrinkToFit="0" vertical="top" wrapText="1"/>
    </xf>
    <xf borderId="53" fillId="0" fontId="1" numFmtId="0" xfId="0" applyAlignment="1" applyBorder="1" applyFont="1">
      <alignment horizontal="center" shrinkToFit="0" vertical="top" wrapText="1"/>
    </xf>
    <xf borderId="53" fillId="0" fontId="1" numFmtId="0" xfId="0" applyAlignment="1" applyBorder="1" applyFont="1">
      <alignment shrinkToFit="0" vertical="center" wrapText="1"/>
    </xf>
    <xf borderId="53" fillId="13" fontId="1" numFmtId="0" xfId="0" applyAlignment="1" applyBorder="1" applyFont="1">
      <alignment horizontal="center" shrinkToFit="0" vertical="center" wrapText="1"/>
    </xf>
    <xf borderId="53" fillId="13" fontId="1" numFmtId="0" xfId="0" applyAlignment="1" applyBorder="1" applyFont="1">
      <alignment shrinkToFit="0" vertical="center" wrapText="1"/>
    </xf>
    <xf borderId="49" fillId="7" fontId="1" numFmtId="0" xfId="0" applyAlignment="1" applyBorder="1" applyFont="1">
      <alignment shrinkToFit="0" vertical="center" wrapText="1"/>
    </xf>
    <xf borderId="53" fillId="7" fontId="1" numFmtId="0" xfId="0" applyAlignment="1" applyBorder="1" applyFont="1">
      <alignment shrinkToFit="0" vertical="center" wrapText="1"/>
    </xf>
    <xf borderId="54" fillId="7" fontId="4" numFmtId="0" xfId="0" applyAlignment="1" applyBorder="1" applyFont="1">
      <alignment shrinkToFit="0" vertical="center" wrapText="1"/>
    </xf>
    <xf borderId="49" fillId="0" fontId="1" numFmtId="0" xfId="0" applyAlignment="1" applyBorder="1" applyFont="1">
      <alignment shrinkToFit="0" vertical="center" wrapText="1"/>
    </xf>
    <xf borderId="53" fillId="13" fontId="1" numFmtId="0" xfId="0" applyAlignment="1" applyBorder="1" applyFont="1">
      <alignment shrinkToFit="0" vertical="top" wrapText="1"/>
    </xf>
    <xf borderId="49" fillId="7" fontId="1" numFmtId="0" xfId="0" applyAlignment="1" applyBorder="1" applyFont="1">
      <alignment shrinkToFit="0" vertical="top" wrapText="1"/>
    </xf>
    <xf borderId="53" fillId="0" fontId="19" numFmtId="0" xfId="0" applyAlignment="1" applyBorder="1" applyFont="1">
      <alignment shrinkToFit="0" vertical="top" wrapText="1"/>
    </xf>
    <xf borderId="53" fillId="7" fontId="4" numFmtId="0" xfId="0" applyAlignment="1" applyBorder="1" applyFont="1">
      <alignment horizontal="center" shrinkToFit="0" vertical="center" wrapText="1"/>
    </xf>
    <xf borderId="57" fillId="13" fontId="1" numFmtId="0" xfId="0" applyAlignment="1" applyBorder="1" applyFont="1">
      <alignment horizontal="center" shrinkToFit="0" vertical="center" wrapText="1"/>
    </xf>
    <xf borderId="58" fillId="0" fontId="3" numFmtId="0" xfId="0" applyBorder="1" applyFont="1"/>
    <xf borderId="59" fillId="0" fontId="3" numFmtId="0" xfId="0" applyBorder="1" applyFont="1"/>
    <xf borderId="49" fillId="9" fontId="1" numFmtId="0" xfId="0" applyAlignment="1" applyBorder="1" applyFont="1">
      <alignment shrinkToFit="0" vertical="top" wrapText="1"/>
    </xf>
    <xf borderId="53" fillId="9" fontId="1" numFmtId="0" xfId="0" applyAlignment="1" applyBorder="1" applyFont="1">
      <alignment shrinkToFit="0" vertical="top" wrapText="1"/>
    </xf>
    <xf borderId="53" fillId="9" fontId="4" numFmtId="0" xfId="0" applyAlignment="1" applyBorder="1" applyFont="1">
      <alignment horizontal="center" shrinkToFit="0" vertical="center" wrapText="1"/>
    </xf>
    <xf borderId="54" fillId="9" fontId="4" numFmtId="0" xfId="0" applyAlignment="1" applyBorder="1" applyFont="1">
      <alignment shrinkToFit="0" vertical="top" wrapText="1"/>
    </xf>
    <xf borderId="53" fillId="9" fontId="1" numFmtId="0" xfId="0" applyAlignment="1" applyBorder="1" applyFont="1">
      <alignment horizontal="center" shrinkToFit="0" vertical="center" wrapText="1"/>
    </xf>
    <xf borderId="57" fillId="13" fontId="19" numFmtId="0" xfId="0" applyAlignment="1" applyBorder="1" applyFont="1">
      <alignment horizontal="left" vertical="center"/>
    </xf>
    <xf borderId="60" fillId="7" fontId="1" numFmtId="0" xfId="0" applyAlignment="1" applyBorder="1" applyFont="1">
      <alignment shrinkToFit="0" vertical="top" wrapText="1"/>
    </xf>
    <xf borderId="48" fillId="0" fontId="1" numFmtId="0" xfId="0" applyAlignment="1" applyBorder="1" applyFont="1">
      <alignment horizontal="center" shrinkToFit="0" vertical="top" wrapText="1"/>
    </xf>
    <xf borderId="54" fillId="7" fontId="38" numFmtId="0" xfId="0" applyAlignment="1" applyBorder="1" applyFont="1">
      <alignment shrinkToFit="0" vertical="center" wrapText="1"/>
    </xf>
    <xf borderId="53" fillId="0" fontId="191" numFmtId="0" xfId="0" applyAlignment="1" applyBorder="1" applyFont="1">
      <alignment shrinkToFit="0" vertical="top" wrapText="1"/>
    </xf>
    <xf borderId="53" fillId="5" fontId="1" numFmtId="0" xfId="0" applyAlignment="1" applyBorder="1" applyFont="1">
      <alignment shrinkToFit="0" vertical="top" wrapText="1"/>
    </xf>
    <xf borderId="54" fillId="8" fontId="4" numFmtId="0" xfId="0" applyAlignment="1" applyBorder="1" applyFont="1">
      <alignment horizontal="left" shrinkToFit="0" vertical="center" wrapText="1"/>
    </xf>
    <xf borderId="53" fillId="8" fontId="1" numFmtId="0" xfId="0" applyAlignment="1" applyBorder="1" applyFont="1">
      <alignment shrinkToFit="0" vertical="center" wrapText="1"/>
    </xf>
    <xf borderId="53" fillId="13" fontId="22" numFmtId="0" xfId="0" applyAlignment="1" applyBorder="1" applyFont="1">
      <alignment horizontal="center" shrinkToFit="0" vertical="center" wrapText="1"/>
    </xf>
    <xf borderId="53" fillId="13" fontId="19" numFmtId="0" xfId="0" applyAlignment="1" applyBorder="1" applyFont="1">
      <alignment shrinkToFit="0" vertical="top" wrapText="1"/>
    </xf>
    <xf borderId="53" fillId="0" fontId="1" numFmtId="0" xfId="0" applyAlignment="1" applyBorder="1" applyFont="1">
      <alignment horizontal="center" shrinkToFit="0" vertical="center" wrapText="1"/>
    </xf>
    <xf borderId="57" fillId="13" fontId="1" numFmtId="0" xfId="0" applyAlignment="1" applyBorder="1" applyFont="1">
      <alignment horizontal="left" shrinkToFit="0" vertical="center" wrapText="1"/>
    </xf>
    <xf borderId="53" fillId="8" fontId="4" numFmtId="0" xfId="0" applyAlignment="1" applyBorder="1" applyFont="1">
      <alignment horizontal="center" shrinkToFit="0" vertical="top" wrapText="1"/>
    </xf>
    <xf borderId="53" fillId="20" fontId="1" numFmtId="0" xfId="0" applyAlignment="1" applyBorder="1" applyFont="1">
      <alignment shrinkToFit="0" vertical="center" wrapText="1"/>
    </xf>
    <xf borderId="54" fillId="7" fontId="251" numFmtId="0" xfId="0" applyAlignment="1" applyBorder="1" applyFont="1">
      <alignment shrinkToFit="0" vertical="top" wrapText="1"/>
    </xf>
    <xf borderId="53" fillId="0" fontId="1" numFmtId="0" xfId="0" applyAlignment="1" applyBorder="1" applyFont="1">
      <alignment horizontal="right" shrinkToFit="0" vertical="top" wrapText="1"/>
    </xf>
    <xf borderId="54" fillId="7" fontId="17" numFmtId="0" xfId="0" applyAlignment="1" applyBorder="1" applyFont="1">
      <alignment shrinkToFit="0" vertical="top" wrapText="1"/>
    </xf>
    <xf borderId="53" fillId="0" fontId="1" numFmtId="0" xfId="0" applyAlignment="1" applyBorder="1" applyFont="1">
      <alignment readingOrder="0" shrinkToFit="0" vertical="top" wrapText="1"/>
    </xf>
    <xf borderId="53" fillId="7" fontId="1" numFmtId="0" xfId="0" applyAlignment="1" applyBorder="1" applyFont="1">
      <alignment readingOrder="0" shrinkToFit="0" vertical="top" wrapText="1"/>
    </xf>
    <xf borderId="53" fillId="7" fontId="1" numFmtId="0" xfId="0" applyAlignment="1" applyBorder="1" applyFont="1">
      <alignment horizontal="center" readingOrder="0" shrinkToFit="0" vertical="center" wrapText="1"/>
    </xf>
    <xf borderId="53" fillId="13" fontId="1" numFmtId="0" xfId="0" applyAlignment="1" applyBorder="1" applyFont="1">
      <alignment horizontal="center" readingOrder="0" shrinkToFit="0" vertical="center" wrapText="1"/>
    </xf>
  </cellXfs>
  <cellStyles count="1">
    <cellStyle xfId="0" name="Normal" builtinId="0"/>
  </cellStyles>
  <dxfs count="4">
    <dxf>
      <font/>
      <fill>
        <patternFill patternType="solid">
          <fgColor rgb="FFFF0000"/>
          <bgColor rgb="FFFF0000"/>
        </patternFill>
      </fill>
      <border/>
    </dxf>
    <dxf>
      <font/>
      <fill>
        <patternFill patternType="solid">
          <fgColor rgb="FF00FF00"/>
          <bgColor rgb="FF00FF00"/>
        </patternFill>
      </fill>
      <border/>
    </dxf>
    <dxf>
      <font/>
      <fill>
        <patternFill patternType="solid">
          <fgColor rgb="FFFFFF00"/>
          <bgColor rgb="FFFFFF00"/>
        </patternFill>
      </fill>
      <border/>
    </dxf>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42" Type="http://schemas.openxmlformats.org/officeDocument/2006/relationships/worksheet" Target="worksheets/sheet39.xml"/><Relationship Id="rId41" Type="http://schemas.openxmlformats.org/officeDocument/2006/relationships/worksheet" Target="worksheets/sheet38.xml"/><Relationship Id="rId44" Type="http://schemas.openxmlformats.org/officeDocument/2006/relationships/worksheet" Target="worksheets/sheet41.xml"/><Relationship Id="rId43" Type="http://schemas.openxmlformats.org/officeDocument/2006/relationships/worksheet" Target="worksheets/sheet40.xml"/><Relationship Id="rId46" Type="http://schemas.openxmlformats.org/officeDocument/2006/relationships/worksheet" Target="worksheets/sheet43.xml"/><Relationship Id="rId45" Type="http://schemas.openxmlformats.org/officeDocument/2006/relationships/worksheet" Target="worksheets/sheet42.xml"/><Relationship Id="rId48" Type="http://schemas.openxmlformats.org/officeDocument/2006/relationships/worksheet" Target="worksheets/sheet45.xml"/><Relationship Id="rId47" Type="http://schemas.openxmlformats.org/officeDocument/2006/relationships/worksheet" Target="worksheets/sheet44.xml"/><Relationship Id="rId49" Type="http://schemas.openxmlformats.org/officeDocument/2006/relationships/worksheet" Target="worksheets/sheet46.xml"/><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jpg"/><Relationship Id="rId3"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104775</xdr:colOff>
      <xdr:row>0</xdr:row>
      <xdr:rowOff>0</xdr:rowOff>
    </xdr:from>
    <xdr:ext cx="1438275" cy="409575"/>
    <xdr:sp>
      <xdr:nvSpPr>
        <xdr:cNvPr id="4" name="Shape 4"/>
        <xdr:cNvSpPr/>
      </xdr:nvSpPr>
      <xdr:spPr>
        <a:xfrm>
          <a:off x="1239150" y="511400"/>
          <a:ext cx="1416300" cy="393300"/>
        </a:xfrm>
        <a:prstGeom prst="rect">
          <a:avLst/>
        </a:prstGeom>
        <a:solidFill>
          <a:srgbClr val="FFFF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1400"/>
            <a:t>DPMPT</a:t>
          </a:r>
          <a:endParaRPr b="1" sz="1400"/>
        </a:p>
      </xdr:txBody>
    </xdr: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0</xdr:row>
      <xdr:rowOff>0</xdr:rowOff>
    </xdr:from>
    <xdr:ext cx="1590675" cy="371475"/>
    <xdr:sp>
      <xdr:nvSpPr>
        <xdr:cNvPr id="5" name="Shape 5"/>
        <xdr:cNvSpPr/>
      </xdr:nvSpPr>
      <xdr:spPr>
        <a:xfrm>
          <a:off x="1131150" y="806850"/>
          <a:ext cx="2045700" cy="423000"/>
        </a:xfrm>
        <a:prstGeom prst="rect">
          <a:avLst/>
        </a:prstGeom>
        <a:solidFill>
          <a:srgbClr val="FFFF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1500"/>
            <a:t>SETDAKOT</a:t>
          </a:r>
          <a:endParaRPr b="1" sz="1500"/>
        </a:p>
      </xdr:txBody>
    </xdr: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0</xdr:row>
      <xdr:rowOff>0</xdr:rowOff>
    </xdr:from>
    <xdr:ext cx="1019175" cy="390525"/>
    <xdr:grpSp>
      <xdr:nvGrpSpPr>
        <xdr:cNvPr id="2" name="Shape 2" title="Drawing"/>
        <xdr:cNvGrpSpPr/>
      </xdr:nvGrpSpPr>
      <xdr:grpSpPr>
        <a:xfrm>
          <a:off x="953950" y="1003125"/>
          <a:ext cx="1470300" cy="550800"/>
          <a:chOff x="953950" y="1003125"/>
          <a:chExt cx="1470300" cy="550800"/>
        </a:xfrm>
      </xdr:grpSpPr>
      <xdr:sp>
        <xdr:nvSpPr>
          <xdr:cNvPr id="6" name="Shape 6"/>
          <xdr:cNvSpPr/>
        </xdr:nvSpPr>
        <xdr:spPr>
          <a:xfrm>
            <a:off x="953950" y="1003125"/>
            <a:ext cx="1470300" cy="550800"/>
          </a:xfrm>
          <a:prstGeom prst="rect">
            <a:avLst/>
          </a:prstGeom>
          <a:solidFill>
            <a:srgbClr val="FFFF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7" name="Shape 7"/>
          <xdr:cNvSpPr txBox="1"/>
        </xdr:nvSpPr>
        <xdr:spPr>
          <a:xfrm>
            <a:off x="1165450" y="1055325"/>
            <a:ext cx="1258800" cy="446400"/>
          </a:xfrm>
          <a:prstGeom prst="rect">
            <a:avLst/>
          </a:prstGeom>
          <a:noFill/>
          <a:ln>
            <a:noFill/>
          </a:ln>
        </xdr:spPr>
        <xdr:txBody>
          <a:bodyPr anchorCtr="0" anchor="t" bIns="91425" lIns="91425" spcFirstLastPara="1" rIns="91425" wrap="square" tIns="91425">
            <a:spAutoFit/>
          </a:bodyPr>
          <a:lstStyle/>
          <a:p>
            <a:pPr indent="0" lvl="0" marL="0" rtl="0" algn="l">
              <a:spcBef>
                <a:spcPts val="0"/>
              </a:spcBef>
              <a:spcAft>
                <a:spcPts val="0"/>
              </a:spcAft>
              <a:buNone/>
            </a:pPr>
            <a:r>
              <a:rPr lang="en-US" sz="1700"/>
              <a:t>CAPIL</a:t>
            </a:r>
            <a:endParaRPr sz="1700"/>
          </a:p>
        </xdr:txBody>
      </xdr:sp>
    </xdr:grp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0</xdr:row>
      <xdr:rowOff>0</xdr:rowOff>
    </xdr:from>
    <xdr:ext cx="1581150" cy="400050"/>
    <xdr:sp>
      <xdr:nvSpPr>
        <xdr:cNvPr id="8" name="Shape 8"/>
        <xdr:cNvSpPr/>
      </xdr:nvSpPr>
      <xdr:spPr>
        <a:xfrm>
          <a:off x="865450" y="747425"/>
          <a:ext cx="1544100" cy="383700"/>
        </a:xfrm>
        <a:prstGeom prst="rect">
          <a:avLst/>
        </a:prstGeom>
        <a:solidFill>
          <a:srgbClr val="FFFF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rPr b="1" lang="en-US" sz="1400"/>
            <a:t>INSPEKTORAT</a:t>
          </a:r>
          <a:endParaRPr b="1" sz="1400"/>
        </a:p>
      </xdr:txBody>
    </xdr: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0</xdr:row>
      <xdr:rowOff>0</xdr:rowOff>
    </xdr:from>
    <xdr:ext cx="1524000" cy="495300"/>
    <xdr:sp>
      <xdr:nvSpPr>
        <xdr:cNvPr id="9" name="Shape 9"/>
        <xdr:cNvSpPr/>
      </xdr:nvSpPr>
      <xdr:spPr>
        <a:xfrm>
          <a:off x="1386850" y="718325"/>
          <a:ext cx="2042100" cy="658800"/>
        </a:xfrm>
        <a:prstGeom prst="rect">
          <a:avLst/>
        </a:prstGeom>
        <a:solidFill>
          <a:srgbClr val="FFFF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1700"/>
            <a:t>DISDIK</a:t>
          </a:r>
          <a:endParaRPr b="1" sz="1700"/>
        </a:p>
      </xdr:txBody>
    </xdr: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0</xdr:row>
      <xdr:rowOff>0</xdr:rowOff>
    </xdr:from>
    <xdr:ext cx="1428750" cy="381000"/>
    <xdr:sp>
      <xdr:nvSpPr>
        <xdr:cNvPr id="10" name="Shape 10"/>
        <xdr:cNvSpPr/>
      </xdr:nvSpPr>
      <xdr:spPr>
        <a:xfrm>
          <a:off x="1554050" y="1052725"/>
          <a:ext cx="1875000" cy="481800"/>
        </a:xfrm>
        <a:prstGeom prst="rect">
          <a:avLst/>
        </a:prstGeom>
        <a:solidFill>
          <a:srgbClr val="FFFF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1700"/>
            <a:t>BPBD</a:t>
          </a:r>
          <a:endParaRPr b="1" sz="1700"/>
        </a:p>
      </xdr:txBody>
    </xdr: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0</xdr:row>
      <xdr:rowOff>0</xdr:rowOff>
    </xdr:from>
    <xdr:ext cx="1466850" cy="514350"/>
    <xdr:sp>
      <xdr:nvSpPr>
        <xdr:cNvPr id="11" name="Shape 11"/>
        <xdr:cNvSpPr/>
      </xdr:nvSpPr>
      <xdr:spPr>
        <a:xfrm>
          <a:off x="954125" y="1082225"/>
          <a:ext cx="1848900" cy="639300"/>
        </a:xfrm>
        <a:prstGeom prst="rect">
          <a:avLst/>
        </a:prstGeom>
        <a:solidFill>
          <a:srgbClr val="FFFF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1500"/>
            <a:t>RSUD</a:t>
          </a:r>
          <a:endParaRPr b="1" sz="1500"/>
        </a:p>
      </xdr:txBody>
    </xdr: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0</xdr:row>
      <xdr:rowOff>0</xdr:rowOff>
    </xdr:from>
    <xdr:ext cx="1619250" cy="428625"/>
    <xdr:sp>
      <xdr:nvSpPr>
        <xdr:cNvPr id="12" name="Shape 12"/>
        <xdr:cNvSpPr/>
      </xdr:nvSpPr>
      <xdr:spPr>
        <a:xfrm>
          <a:off x="1052475" y="767500"/>
          <a:ext cx="1603200" cy="413100"/>
        </a:xfrm>
        <a:prstGeom prst="rect">
          <a:avLst/>
        </a:prstGeom>
        <a:solidFill>
          <a:srgbClr val="FFFF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1500"/>
            <a:t>DISNAKER</a:t>
          </a:r>
          <a:endParaRPr b="1" sz="1500"/>
        </a:p>
      </xdr:txBody>
    </xdr: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0</xdr:row>
      <xdr:rowOff>0</xdr:rowOff>
    </xdr:from>
    <xdr:ext cx="1628775" cy="523875"/>
    <xdr:sp>
      <xdr:nvSpPr>
        <xdr:cNvPr id="13" name="Shape 13"/>
        <xdr:cNvSpPr/>
      </xdr:nvSpPr>
      <xdr:spPr>
        <a:xfrm>
          <a:off x="1072150" y="629825"/>
          <a:ext cx="2356800" cy="747300"/>
        </a:xfrm>
        <a:prstGeom prst="rect">
          <a:avLst/>
        </a:prstGeom>
        <a:solidFill>
          <a:srgbClr val="FFFF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1500"/>
            <a:t>DKUMKMP</a:t>
          </a:r>
          <a:endParaRPr b="1" sz="1500"/>
        </a:p>
      </xdr:txBody>
    </xdr:sp>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0</xdr:row>
      <xdr:rowOff>0</xdr:rowOff>
    </xdr:from>
    <xdr:ext cx="1419225" cy="438150"/>
    <xdr:sp>
      <xdr:nvSpPr>
        <xdr:cNvPr id="14" name="Shape 14"/>
        <xdr:cNvSpPr/>
      </xdr:nvSpPr>
      <xdr:spPr>
        <a:xfrm>
          <a:off x="1141000" y="757675"/>
          <a:ext cx="1583400" cy="471900"/>
        </a:xfrm>
        <a:prstGeom prst="rect">
          <a:avLst/>
        </a:prstGeom>
        <a:solidFill>
          <a:srgbClr val="FFFF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1800"/>
            <a:t>DPU</a:t>
          </a:r>
          <a:endParaRPr b="1" sz="1800"/>
        </a:p>
      </xdr:txBody>
    </xdr:sp>
    <xdr:clientData fLocksWithSheet="0"/>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0</xdr:row>
      <xdr:rowOff>0</xdr:rowOff>
    </xdr:from>
    <xdr:ext cx="1619250" cy="495300"/>
    <xdr:sp>
      <xdr:nvSpPr>
        <xdr:cNvPr id="15" name="Shape 15"/>
        <xdr:cNvSpPr/>
      </xdr:nvSpPr>
      <xdr:spPr>
        <a:xfrm>
          <a:off x="983650" y="1190400"/>
          <a:ext cx="2232600" cy="649200"/>
        </a:xfrm>
        <a:prstGeom prst="rect">
          <a:avLst/>
        </a:prstGeom>
        <a:solidFill>
          <a:srgbClr val="FFFF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1500"/>
            <a:t>DINAS KESEHATAN</a:t>
          </a:r>
          <a:endParaRPr b="1" sz="1500"/>
        </a:p>
      </xdr:txBody>
    </xdr:sp>
    <xdr:clientData fLocksWithSheet="0"/>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0</xdr:row>
      <xdr:rowOff>0</xdr:rowOff>
    </xdr:from>
    <xdr:ext cx="1600200" cy="428625"/>
    <xdr:sp>
      <xdr:nvSpPr>
        <xdr:cNvPr id="16" name="Shape 16"/>
        <xdr:cNvSpPr/>
      </xdr:nvSpPr>
      <xdr:spPr>
        <a:xfrm>
          <a:off x="1200000" y="590475"/>
          <a:ext cx="1957200" cy="511500"/>
        </a:xfrm>
        <a:prstGeom prst="rect">
          <a:avLst/>
        </a:prstGeom>
        <a:solidFill>
          <a:srgbClr val="FFFF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1600"/>
            <a:t>DISPERKIM</a:t>
          </a:r>
          <a:endParaRPr b="1" sz="1600"/>
        </a:p>
      </xdr:txBody>
    </xdr:sp>
    <xdr:clientData fLocksWithSheet="0"/>
  </xdr:oneCellAnchor>
</xdr:wsD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15</xdr:col>
      <xdr:colOff>0</xdr:colOff>
      <xdr:row>169</xdr:row>
      <xdr:rowOff>0</xdr:rowOff>
    </xdr:from>
    <xdr:ext cx="247650" cy="1905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15</xdr:col>
      <xdr:colOff>0</xdr:colOff>
      <xdr:row>170</xdr:row>
      <xdr:rowOff>0</xdr:rowOff>
    </xdr:from>
    <xdr:ext cx="95250" cy="19050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15</xdr:col>
      <xdr:colOff>0</xdr:colOff>
      <xdr:row>171</xdr:row>
      <xdr:rowOff>0</xdr:rowOff>
    </xdr:from>
    <xdr:ext cx="142875" cy="190500"/>
    <xdr:pic>
      <xdr:nvPicPr>
        <xdr:cNvPr id="0" name="image3.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0</xdr:row>
      <xdr:rowOff>0</xdr:rowOff>
    </xdr:from>
    <xdr:ext cx="1466850" cy="419100"/>
    <xdr:sp>
      <xdr:nvSpPr>
        <xdr:cNvPr id="3" name="Shape 3"/>
        <xdr:cNvSpPr/>
      </xdr:nvSpPr>
      <xdr:spPr>
        <a:xfrm>
          <a:off x="767275" y="826525"/>
          <a:ext cx="1612800" cy="452400"/>
        </a:xfrm>
        <a:prstGeom prst="rect">
          <a:avLst/>
        </a:prstGeom>
        <a:solidFill>
          <a:srgbClr val="FFFF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1400"/>
            <a:t>BAPPEDA</a:t>
          </a:r>
          <a:endParaRPr b="1" sz="1400"/>
        </a:p>
      </xdr:txBody>
    </xdr: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40" Type="http://schemas.openxmlformats.org/officeDocument/2006/relationships/hyperlink" Target="https://drive.google.com/drive/folders/1EuBpddR376a_YnjQnvgXGhN8Gl9emb4f?usp=sharing" TargetMode="External"/><Relationship Id="rId42" Type="http://schemas.openxmlformats.org/officeDocument/2006/relationships/hyperlink" Target="https://drive.google.com/drive/folders/1Eu-Spss3LHa9ojgakqURReJmYX23_CbC?usp=sharing" TargetMode="External"/><Relationship Id="rId41" Type="http://schemas.openxmlformats.org/officeDocument/2006/relationships/hyperlink" Target="https://drive.google.com/drive/folders/1EuBpddR376a_YnjQnvgXGhN8Gl9emb4f?usp=sharing" TargetMode="External"/><Relationship Id="rId44" Type="http://schemas.openxmlformats.org/officeDocument/2006/relationships/hyperlink" Target="https://drive.google.com/drive/folders/1Eu-Spss3LHa9ojgakqURReJmYX23_CbC?usp=sharing" TargetMode="External"/><Relationship Id="rId43" Type="http://schemas.openxmlformats.org/officeDocument/2006/relationships/hyperlink" Target="https://drive.google.com/drive/folders/1Eu-Spss3LHa9ojgakqURReJmYX23_CbC?usp=sharing" TargetMode="External"/><Relationship Id="rId46" Type="http://schemas.openxmlformats.org/officeDocument/2006/relationships/hyperlink" Target="https://drive.google.com/drive/folders/1Eu-Spss3LHa9ojgakqURReJmYX23_CbC?usp=sharing" TargetMode="External"/><Relationship Id="rId45" Type="http://schemas.openxmlformats.org/officeDocument/2006/relationships/hyperlink" Target="https://drive.google.com/drive/folders/1Eu-Spss3LHa9ojgakqURReJmYX23_CbC?usp=sharing" TargetMode="External"/><Relationship Id="rId48" Type="http://schemas.openxmlformats.org/officeDocument/2006/relationships/hyperlink" Target="https://drive.google.com/file/d/1N3sGks6TZXvqEZhsbZ2XEeutSuqUK2uF/view?usp=sharing" TargetMode="External"/><Relationship Id="rId47" Type="http://schemas.openxmlformats.org/officeDocument/2006/relationships/hyperlink" Target="https://drive.google.com/drive/folders/1GFfHUDmc8BEveAschNOkK5q3QeXpmaP8?usp=sharing" TargetMode="External"/><Relationship Id="rId49" Type="http://schemas.openxmlformats.org/officeDocument/2006/relationships/hyperlink" Target="https://drive.google.com/drive/folders/1K-USfFXQ9IlLWuF-lsf7pHy2TKKEf6uo?usp=sharing" TargetMode="External"/><Relationship Id="rId31" Type="http://schemas.openxmlformats.org/officeDocument/2006/relationships/hyperlink" Target="https://drive.google.com/file/d/1741P6MzJS0v8p0JDUP5yeqUK4_q6Bfi7/view?usp=sharing" TargetMode="External"/><Relationship Id="rId30" Type="http://schemas.openxmlformats.org/officeDocument/2006/relationships/hyperlink" Target="https://drive.google.com/file/d/1741P6MzJS0v8p0JDUP5yeqUK4_q6Bfi7/view?usp=sharing" TargetMode="External"/><Relationship Id="rId33" Type="http://schemas.openxmlformats.org/officeDocument/2006/relationships/hyperlink" Target="https://drive.google.com/file/d/14G7fUqySyidb_1fre381RtPGR5OA35zg/view?usp=sharing" TargetMode="External"/><Relationship Id="rId32" Type="http://schemas.openxmlformats.org/officeDocument/2006/relationships/hyperlink" Target="https://drive.google.com/file/d/1uL2cgiv92rhkulE9aj7cfMR9OYSpP4wl/view?usp=sharing" TargetMode="External"/><Relationship Id="rId35" Type="http://schemas.openxmlformats.org/officeDocument/2006/relationships/hyperlink" Target="https://drive.google.com/file/d/148USYkOhe80CHYzrTnWIy8doBUccDWI5/view?usp=sharing" TargetMode="External"/><Relationship Id="rId34" Type="http://schemas.openxmlformats.org/officeDocument/2006/relationships/hyperlink" Target="https://drive.google.com/file/d/1Hh2suolm_8tTCcRRtlp6vcM_EauVPrhO/view?usp=sharing" TargetMode="External"/><Relationship Id="rId37" Type="http://schemas.openxmlformats.org/officeDocument/2006/relationships/hyperlink" Target="https://drive.google.com/file/d/1dPkdN69TGzsshAefZhOF37jShay1JxHS/view?usp=sharing" TargetMode="External"/><Relationship Id="rId36" Type="http://schemas.openxmlformats.org/officeDocument/2006/relationships/hyperlink" Target="https://docs.google.com/document/d/1ulgjzyyMzK0RNexgdShl2MMUHfXytzdC/edit?usp=sharing&amp;ouid=108275851466674865760&amp;rtpof=true&amp;sd=true" TargetMode="External"/><Relationship Id="rId39" Type="http://schemas.openxmlformats.org/officeDocument/2006/relationships/hyperlink" Target="https://drive.google.com/file/d/1dqnY9sB6uDAYynXAhaZQn9QEUo_Gr36-/view?usp=sharing" TargetMode="External"/><Relationship Id="rId38" Type="http://schemas.openxmlformats.org/officeDocument/2006/relationships/hyperlink" Target="https://drive.google.com/file/d/1jB4DqARm_tfYPlhZJhyCSc7X-lXN5O15/view?usp=sharing" TargetMode="External"/><Relationship Id="rId20" Type="http://schemas.openxmlformats.org/officeDocument/2006/relationships/hyperlink" Target="https://drive.google.com/file/d/1mERW8eYaO8rH30uVjRJtbxrMEF2v1M6O/view?usp=sharing" TargetMode="External"/><Relationship Id="rId22" Type="http://schemas.openxmlformats.org/officeDocument/2006/relationships/hyperlink" Target="https://drive.google.com/file/d/1mERW8eYaO8rH30uVjRJtbxrMEF2v1M6O/view?usp=sharing" TargetMode="External"/><Relationship Id="rId21" Type="http://schemas.openxmlformats.org/officeDocument/2006/relationships/hyperlink" Target="https://drive.google.com/file/d/1mERW8eYaO8rH30uVjRJtbxrMEF2v1M6O/view?usp=sharing" TargetMode="External"/><Relationship Id="rId24" Type="http://schemas.openxmlformats.org/officeDocument/2006/relationships/hyperlink" Target="https://drive.google.com/file/d/1mERW8eYaO8rH30uVjRJtbxrMEF2v1M6O/view?usp=sharing" TargetMode="External"/><Relationship Id="rId23" Type="http://schemas.openxmlformats.org/officeDocument/2006/relationships/hyperlink" Target="https://drive.google.com/file/d/1mERW8eYaO8rH30uVjRJtbxrMEF2v1M6O/view?usp=sharing" TargetMode="External"/><Relationship Id="rId26" Type="http://schemas.openxmlformats.org/officeDocument/2006/relationships/hyperlink" Target="https://drive.google.com/file/d/16O1YZZYM9Ay5kINcSxq0SXsZz3GrKZPs/view?usp=sharing" TargetMode="External"/><Relationship Id="rId25" Type="http://schemas.openxmlformats.org/officeDocument/2006/relationships/hyperlink" Target="https://drive.google.com/file/d/1mERW8eYaO8rH30uVjRJtbxrMEF2v1M6O/view?usp=sharing" TargetMode="External"/><Relationship Id="rId28" Type="http://schemas.openxmlformats.org/officeDocument/2006/relationships/hyperlink" Target="https://drive.google.com/file/d/1m0spMyGJRhYpua-_gdbAb96KqdXG_7X3/view?usp=sharing" TargetMode="External"/><Relationship Id="rId27" Type="http://schemas.openxmlformats.org/officeDocument/2006/relationships/hyperlink" Target="https://drive.google.com/file/d/1741P6MzJS0v8p0JDUP5yeqUK4_q6Bfi7/view?usp=sharing" TargetMode="External"/><Relationship Id="rId29" Type="http://schemas.openxmlformats.org/officeDocument/2006/relationships/hyperlink" Target="https://drive.google.com/file/d/1741P6MzJS0v8p0JDUP5yeqUK4_q6Bfi7/view?usp=sharing" TargetMode="External"/><Relationship Id="rId11" Type="http://schemas.openxmlformats.org/officeDocument/2006/relationships/hyperlink" Target="https://drive.google.com/file/d/1YHTxxOdbqKE0jTDQbiCbHxJen_VmbIDG/view?usp=sharing" TargetMode="External"/><Relationship Id="rId10" Type="http://schemas.openxmlformats.org/officeDocument/2006/relationships/hyperlink" Target="https://docs.google.com/document/d/1hned7GMa91xIlQfwvnfQQXvCC2CV41qw/edit?usp=sharing&amp;ouid=110759745593245947409&amp;rtpof=true&amp;sd=true" TargetMode="External"/><Relationship Id="rId13" Type="http://schemas.openxmlformats.org/officeDocument/2006/relationships/hyperlink" Target="https://docs.google.com/spreadsheets/d/1LJseFbBzA4aF0FQFwKZHUxyvBbZshF0jEAhSrl_CUDc/edit" TargetMode="External"/><Relationship Id="rId12" Type="http://schemas.openxmlformats.org/officeDocument/2006/relationships/hyperlink" Target="https://drive.google.com/file/d/1YFM9OyqPc9W7npR56kD_kpVRSqwm-gS0/view?usp=sharing" TargetMode="External"/><Relationship Id="rId15" Type="http://schemas.openxmlformats.org/officeDocument/2006/relationships/hyperlink" Target="https://drive.google.com/file/d/1mERW8eYaO8rH30uVjRJtbxrMEF2v1M6O/view?usp=sharing" TargetMode="External"/><Relationship Id="rId14" Type="http://schemas.openxmlformats.org/officeDocument/2006/relationships/hyperlink" Target="https://drive.google.com/drive/folders/11cjxPwTkKmRBS8_f514ID4nxdpTPvd2V?usp=sharing" TargetMode="External"/><Relationship Id="rId17" Type="http://schemas.openxmlformats.org/officeDocument/2006/relationships/hyperlink" Target="https://drive.google.com/file/d/1mERW8eYaO8rH30uVjRJtbxrMEF2v1M6O/view?usp=sharing" TargetMode="External"/><Relationship Id="rId16" Type="http://schemas.openxmlformats.org/officeDocument/2006/relationships/hyperlink" Target="https://drive.google.com/file/d/1mERW8eYaO8rH30uVjRJtbxrMEF2v1M6O/view?usp=sharing" TargetMode="External"/><Relationship Id="rId19" Type="http://schemas.openxmlformats.org/officeDocument/2006/relationships/hyperlink" Target="https://drive.google.com/file/d/1mERW8eYaO8rH30uVjRJtbxrMEF2v1M6O/view?usp=sharing" TargetMode="External"/><Relationship Id="rId18" Type="http://schemas.openxmlformats.org/officeDocument/2006/relationships/hyperlink" Target="https://drive.google.com/file/d/1mERW8eYaO8rH30uVjRJtbxrMEF2v1M6O/view?usp=sharing" TargetMode="External"/><Relationship Id="rId84" Type="http://schemas.openxmlformats.org/officeDocument/2006/relationships/hyperlink" Target="https://drive.google.com/drive/folders/1WGNKiz0P_0ImyWS5BShb9z-npE7xw47k?usp=sharing" TargetMode="External"/><Relationship Id="rId83" Type="http://schemas.openxmlformats.org/officeDocument/2006/relationships/hyperlink" Target="https://drive.google.com/drive/folders/1dyU-pGgDMRxankP1u-Jp-tpI8LVktncV?usp=sharing" TargetMode="External"/><Relationship Id="rId86" Type="http://schemas.openxmlformats.org/officeDocument/2006/relationships/hyperlink" Target="https://drive.google.com/drive/folders/16AiA-glhkray3GO8coP_fEJXPHbw9Al2?usp=sharing" TargetMode="External"/><Relationship Id="rId85" Type="http://schemas.openxmlformats.org/officeDocument/2006/relationships/hyperlink" Target="https://drive.google.com/drive/folders/1_BZelrge84H1Q5_x_4N-jxtGWkzZt3Kl?usp=sharing" TargetMode="External"/><Relationship Id="rId88" Type="http://schemas.openxmlformats.org/officeDocument/2006/relationships/hyperlink" Target="https://drive.google.com/drive/folders/1TDo2VFN_Rga6sMPt-tRbGrkwlONYCkH4?usp=sharing" TargetMode="External"/><Relationship Id="rId87" Type="http://schemas.openxmlformats.org/officeDocument/2006/relationships/hyperlink" Target="https://drive.google.com/drive/folders/1Ll9j4f1r6lAmU7GG0DtHcdPY78GZMn_b?usp=sharing" TargetMode="External"/><Relationship Id="rId89" Type="http://schemas.openxmlformats.org/officeDocument/2006/relationships/hyperlink" Target="https://drive.google.com/drive/folders/1RxUMICEISIKjVVXkoSr-yhylBij4zeX1?usp=sharing" TargetMode="External"/><Relationship Id="rId80" Type="http://schemas.openxmlformats.org/officeDocument/2006/relationships/hyperlink" Target="https://drive.google.com/file/d/1p0oKjYB6K680XWCfee_QmBgUobfTolvu/view?usp=sharing" TargetMode="External"/><Relationship Id="rId82" Type="http://schemas.openxmlformats.org/officeDocument/2006/relationships/hyperlink" Target="https://drive.google.com/drive/folders/1KoWQOXBcWcegZ3c2qJH-CKWfNHkdZPfo?usp=sharing" TargetMode="External"/><Relationship Id="rId81" Type="http://schemas.openxmlformats.org/officeDocument/2006/relationships/hyperlink" Target="https://drive.google.com/drive/folders/1BxeVEm-8VJrvg9ku-bpwno5us8Z7ALv7?usp=sharing" TargetMode="External"/><Relationship Id="rId1" Type="http://schemas.openxmlformats.org/officeDocument/2006/relationships/hyperlink" Target="https://drive.google.com/file/d/14L8kmypvJxY2SInCtVg0Nx3uiUWonKuQ/view?usp=sharing" TargetMode="External"/><Relationship Id="rId2" Type="http://schemas.openxmlformats.org/officeDocument/2006/relationships/hyperlink" Target="https://docs.google.com/document/d/1CO91B22qhcKs-jMgnaMX1Tf5sTpNVLbb/edit?usp=sharing&amp;ouid=110759745593245947409&amp;rtpof=true&amp;sd=true" TargetMode="External"/><Relationship Id="rId3" Type="http://schemas.openxmlformats.org/officeDocument/2006/relationships/hyperlink" Target="https://docs.google.com/document/d/1fpJHbS-Kzj-xqYBo4qYuzmcT5EmlphvE/edit?usp=sharing&amp;ouid=110759745593245947409&amp;rtpof=true&amp;sd=true" TargetMode="External"/><Relationship Id="rId4" Type="http://schemas.openxmlformats.org/officeDocument/2006/relationships/hyperlink" Target="https://drive.google.com/file/d/1YFyHMgVrzSTw1ld23Q22a6p_XD02rfn_/view?usp=sharing" TargetMode="External"/><Relationship Id="rId9" Type="http://schemas.openxmlformats.org/officeDocument/2006/relationships/hyperlink" Target="https://docs.google.com/document/d/1CO91B22qhcKs-jMgnaMX1Tf5sTpNVLbb/edit?usp=sharing&amp;ouid=110759745593245947409&amp;rtpof=true&amp;sd=true" TargetMode="External"/><Relationship Id="rId5" Type="http://schemas.openxmlformats.org/officeDocument/2006/relationships/hyperlink" Target="https://docs.google.com/document/d/1IcwopStAUKaoY3ZEYdzTT4cKlI3un_fI/edit?usp=sharing&amp;ouid=110759745593245947409&amp;rtpof=true&amp;sd=true" TargetMode="External"/><Relationship Id="rId6" Type="http://schemas.openxmlformats.org/officeDocument/2006/relationships/hyperlink" Target="https://docs.google.com/document/d/1CO91B22qhcKs-jMgnaMX1Tf5sTpNVLbb/edit?usp=sharing&amp;ouid=110759745593245947409&amp;rtpof=true&amp;sd=true" TargetMode="External"/><Relationship Id="rId7" Type="http://schemas.openxmlformats.org/officeDocument/2006/relationships/hyperlink" Target="https://drive.google.com/file/d/14L8kmypvJxY2SInCtVg0Nx3uiUWonKuQ/view?usp=sharing" TargetMode="External"/><Relationship Id="rId8" Type="http://schemas.openxmlformats.org/officeDocument/2006/relationships/hyperlink" Target="https://drive.google.com/file/d/1patH-9S1bzARY8frusmGFryKn4b1R9sX/view?usp=sharing" TargetMode="External"/><Relationship Id="rId73" Type="http://schemas.openxmlformats.org/officeDocument/2006/relationships/hyperlink" Target="https://drive.google.com/file/d/1r8frtH78iaYgP7iZkJyY0czrnCNrGZ57/view?usp=sharing" TargetMode="External"/><Relationship Id="rId72" Type="http://schemas.openxmlformats.org/officeDocument/2006/relationships/hyperlink" Target="https://drive.google.com/file/d/1M7U57V51WcxbucfYphHw6PJQNHWWiQfi/view?usp=sharing" TargetMode="External"/><Relationship Id="rId75" Type="http://schemas.openxmlformats.org/officeDocument/2006/relationships/hyperlink" Target="https://drive.google.com/file/d/1RKNfGKIy55CXxEAp90OLq_oITPJY0c-R/view?usp=sharing" TargetMode="External"/><Relationship Id="rId74" Type="http://schemas.openxmlformats.org/officeDocument/2006/relationships/hyperlink" Target="https://drive.google.com/file/d/17RCfhOBs-Qc9hd2lTlXAs_25-I5CYfKq/view?usp=sharing" TargetMode="External"/><Relationship Id="rId77" Type="http://schemas.openxmlformats.org/officeDocument/2006/relationships/hyperlink" Target="https://drive.google.com/file/d/1_yxSuMwO5BIRiz5yfCVETVCw71trf21D/view?usp=sharing" TargetMode="External"/><Relationship Id="rId76" Type="http://schemas.openxmlformats.org/officeDocument/2006/relationships/hyperlink" Target="https://drive.google.com/file/d/1WM67UDAKkfBxdNruz52G0Mmt8B_x52vJ/view?usp=sharing" TargetMode="External"/><Relationship Id="rId79" Type="http://schemas.openxmlformats.org/officeDocument/2006/relationships/hyperlink" Target="https://drive.google.com/file/d/1IYgtCA3IwatvenMVFpGMhLAIdBXZT7wg/view?usp=sharing" TargetMode="External"/><Relationship Id="rId78" Type="http://schemas.openxmlformats.org/officeDocument/2006/relationships/hyperlink" Target="https://drive.google.com/file/d/1EgmXlx5PBsN1gZrPPIPdshbdNsF6sbmw/view?usp=sharing" TargetMode="External"/><Relationship Id="rId71" Type="http://schemas.openxmlformats.org/officeDocument/2006/relationships/hyperlink" Target="https://drive.google.com/file/d/1uRE_LlioUCk_ywMV94ZRxwLaLj06OuOu/view?usp=sharing" TargetMode="External"/><Relationship Id="rId70" Type="http://schemas.openxmlformats.org/officeDocument/2006/relationships/hyperlink" Target="https://drive.google.com/file/d/1N8fteypGO2qxkvNSe9L7dhHcIJRLUmgA/view?usp=sharing" TargetMode="External"/><Relationship Id="rId62" Type="http://schemas.openxmlformats.org/officeDocument/2006/relationships/hyperlink" Target="https://drive.google.com/file/d/1GTuEUSd76aYK3KYRAcrwFgrbHLLq75gr/view?usp=sharing" TargetMode="External"/><Relationship Id="rId61" Type="http://schemas.openxmlformats.org/officeDocument/2006/relationships/hyperlink" Target="https://drive.google.com/file/d/1nSYM_WvgZm2Z5t5T4-Z2d4GzwfLtAeSH/view?usp=sharing" TargetMode="External"/><Relationship Id="rId64" Type="http://schemas.openxmlformats.org/officeDocument/2006/relationships/hyperlink" Target="https://drive.google.com/file/d/1Mwls_KPcPonQqwsOAM3ow-NazmedgRm7/view?usp=sharing" TargetMode="External"/><Relationship Id="rId63" Type="http://schemas.openxmlformats.org/officeDocument/2006/relationships/hyperlink" Target="https://drive.google.com/file/d/1jCeTSiM--wlg4q3zeZ6HNaCEm6sijEZM/view?usp=sharing" TargetMode="External"/><Relationship Id="rId66" Type="http://schemas.openxmlformats.org/officeDocument/2006/relationships/hyperlink" Target="https://drive.google.com/file/d/18bcpYxhMoDxO7JGHu3sbGYrLFlak6U_N/view?usp=sharing" TargetMode="External"/><Relationship Id="rId65" Type="http://schemas.openxmlformats.org/officeDocument/2006/relationships/hyperlink" Target="https://drive.google.com/file/d/1Q-xB3xwA4BRFSoKfRAr9TjtCUuu_ToSb/view?usp=sharing" TargetMode="External"/><Relationship Id="rId68" Type="http://schemas.openxmlformats.org/officeDocument/2006/relationships/hyperlink" Target="https://drive.google.com/file/d/1dgSQyfk5Zwlv4tUj4M_twIwZcOKCbZWc/view?usp=sharing" TargetMode="External"/><Relationship Id="rId67" Type="http://schemas.openxmlformats.org/officeDocument/2006/relationships/hyperlink" Target="https://drive.google.com/file/d/1k1BxcTaFXwrsHOr48wTTKqGx4BGdhx9f/view?usp=sharing" TargetMode="External"/><Relationship Id="rId60" Type="http://schemas.openxmlformats.org/officeDocument/2006/relationships/hyperlink" Target="https://drive.google.com/file/d/1tdbToVnZEkB-2AnkLg2CNQIDbbLa1a4H/view?usp=sharing" TargetMode="External"/><Relationship Id="rId69" Type="http://schemas.openxmlformats.org/officeDocument/2006/relationships/hyperlink" Target="https://drive.google.com/file/d/1dgSQyfk5Zwlv4tUj4M_twIwZcOKCbZWc/view?usp=sharing" TargetMode="External"/><Relationship Id="rId51" Type="http://schemas.openxmlformats.org/officeDocument/2006/relationships/hyperlink" Target="https://docs.google.com/spreadsheets/d/1ACOoo_FvlOvH-nD46wd2uIpG2c7RY8ax/edit?usp=sharing&amp;ouid=111432128508186706767&amp;rtpof=true&amp;sd=true" TargetMode="External"/><Relationship Id="rId50" Type="http://schemas.openxmlformats.org/officeDocument/2006/relationships/hyperlink" Target="https://drive.google.com/drive/folders/1X55e40KXLvBbyLIQSzVkmSnXZArVIEx3?usp=sharing" TargetMode="External"/><Relationship Id="rId53" Type="http://schemas.openxmlformats.org/officeDocument/2006/relationships/hyperlink" Target="https://drive.google.com/drive/folders/1yMAyB57mFPHAJk-pjjo7Cj_jvF8JmuSX?usp=sharing" TargetMode="External"/><Relationship Id="rId52" Type="http://schemas.openxmlformats.org/officeDocument/2006/relationships/hyperlink" Target="https://drive.google.com/file/d/1Syg1YTjU4cDmZ4HwHJnK_uJCLXRV_3yc/view?usp=sharing" TargetMode="External"/><Relationship Id="rId55" Type="http://schemas.openxmlformats.org/officeDocument/2006/relationships/hyperlink" Target="https://drive.google.com/drive/folders/1gJ46_ZBxMK6lh_UxEXOQbp_VGFtsoOVm?usp=sharing" TargetMode="External"/><Relationship Id="rId54" Type="http://schemas.openxmlformats.org/officeDocument/2006/relationships/hyperlink" Target="https://drive.google.com/drive/folders/14Jg2PguaHF0_dRixujscj9T6SRaIcnV8?usp=sharing" TargetMode="External"/><Relationship Id="rId57" Type="http://schemas.openxmlformats.org/officeDocument/2006/relationships/hyperlink" Target="https://drive.google.com/drive/folders/1gJ46_ZBxMK6lh_UxEXOQbp_VGFtsoOVm?usp=sharing" TargetMode="External"/><Relationship Id="rId56" Type="http://schemas.openxmlformats.org/officeDocument/2006/relationships/hyperlink" Target="https://drive.google.com/drive/folders/14Jg2PguaHF0_dRixujscj9T6SRaIcnV8?usp=sharing" TargetMode="External"/><Relationship Id="rId59" Type="http://schemas.openxmlformats.org/officeDocument/2006/relationships/hyperlink" Target="https://drive.google.com/drive/folders/1EjwH0sFPc7Sd5TUYLFNtdiF1EHaYQUpF?usp=sharing" TargetMode="External"/><Relationship Id="rId58" Type="http://schemas.openxmlformats.org/officeDocument/2006/relationships/hyperlink" Target="https://drive.google.com/drive/folders/1EjwH0sFPc7Sd5TUYLFNtdiF1EHaYQUpF?usp=sharing" TargetMode="External"/><Relationship Id="rId107" Type="http://schemas.openxmlformats.org/officeDocument/2006/relationships/hyperlink" Target="https://drive.google.com/file/d/1oKEPmL47UgWgSyqcZqu2xqPXRvjNfKW1/view?usp=sharing" TargetMode="External"/><Relationship Id="rId106" Type="http://schemas.openxmlformats.org/officeDocument/2006/relationships/hyperlink" Target="https://drive.google.com/file/d/1DALdHgNn4iNv9dh7vw2axoKyA4pNkUtT/view?usp=sharing" TargetMode="External"/><Relationship Id="rId105" Type="http://schemas.openxmlformats.org/officeDocument/2006/relationships/hyperlink" Target="https://drive.google.com/file/d/1VFQG6oTx_or7ovc2kYpwH1eWAVY8tva7/view?usp=sharing" TargetMode="External"/><Relationship Id="rId104" Type="http://schemas.openxmlformats.org/officeDocument/2006/relationships/hyperlink" Target="https://drive.google.com/file/d/1mTFYN40p1O9QAJBCik4YAvM9TCrrY7NW/view?usp=sharing" TargetMode="External"/><Relationship Id="rId109" Type="http://schemas.openxmlformats.org/officeDocument/2006/relationships/hyperlink" Target="https://drive.google.com/drive/folders/1CMWY0Y1q25By1GLkWbovtDGEnRb9bMbA?usp=sharing" TargetMode="External"/><Relationship Id="rId108" Type="http://schemas.openxmlformats.org/officeDocument/2006/relationships/hyperlink" Target="https://drive.google.com/file/d/1b6dNZ1bkTFP_3ZUJjt3iljfMeiF5iqVq/view?usp=sharing" TargetMode="External"/><Relationship Id="rId103" Type="http://schemas.openxmlformats.org/officeDocument/2006/relationships/hyperlink" Target="https://drive.google.com/file/d/1BybU6cVM6Fe29oRrGbUPDaYxBdtsI8Iu/view?usp=sharing" TargetMode="External"/><Relationship Id="rId102" Type="http://schemas.openxmlformats.org/officeDocument/2006/relationships/hyperlink" Target="https://drive.google.com/drive/folders/1CiRx-5le0zaWt2jyeFf08UpCkTDVAxUU?usp=sharing" TargetMode="External"/><Relationship Id="rId101" Type="http://schemas.openxmlformats.org/officeDocument/2006/relationships/hyperlink" Target="https://drive.google.com/drive/folders/12wIzBYX5ec6Wdyr_ZvgOWLR2lQhkpOzL?usp=sharing" TargetMode="External"/><Relationship Id="rId100" Type="http://schemas.openxmlformats.org/officeDocument/2006/relationships/hyperlink" Target="https://drive.google.com/drive/folders/1CPcP3oy7YQ2vCAVErN6QMlhnyZf28f0y?usp=sharing" TargetMode="External"/><Relationship Id="rId121" Type="http://schemas.openxmlformats.org/officeDocument/2006/relationships/hyperlink" Target="https://drive.google.com/drive/folders/1DoaH_ryAjDChEwbSWaUICw-zO9M7sQzJ?usp=sharing" TargetMode="External"/><Relationship Id="rId120" Type="http://schemas.openxmlformats.org/officeDocument/2006/relationships/hyperlink" Target="https://drive.google.com/file/d/1zvMP223_8TPeXhQ0b1r1gBGkhPUARoOh/view?usp=sharing" TargetMode="External"/><Relationship Id="rId123" Type="http://schemas.openxmlformats.org/officeDocument/2006/relationships/drawing" Target="../drawings/drawing10.xml"/><Relationship Id="rId122" Type="http://schemas.openxmlformats.org/officeDocument/2006/relationships/hyperlink" Target="https://drive.google.com/drive/folders/1DoaH_ryAjDChEwbSWaUICw-zO9M7sQzJ?usp=sharing" TargetMode="External"/><Relationship Id="rId95" Type="http://schemas.openxmlformats.org/officeDocument/2006/relationships/hyperlink" Target="https://drive.google.com/drive/folders/1hj7PODuKmsyd_N6qOLSd-kPRCupLemlq?usp=sharing" TargetMode="External"/><Relationship Id="rId94" Type="http://schemas.openxmlformats.org/officeDocument/2006/relationships/hyperlink" Target="https://drive.google.com/drive/folders/1pocdngOfLxwT3ESMFh9kagb9f1Oz4ibl?usp=sharing" TargetMode="External"/><Relationship Id="rId97" Type="http://schemas.openxmlformats.org/officeDocument/2006/relationships/hyperlink" Target="https://drive.google.com/file/d/1E20WuH6hoD3mZ8j-bPFb3e7Atj533rVA/view?usp=sharing" TargetMode="External"/><Relationship Id="rId96" Type="http://schemas.openxmlformats.org/officeDocument/2006/relationships/hyperlink" Target="https://drive.google.com/drive/folders/1nRvose6BIhuoESjmUSGbhvRirJGU7JXc?usp=sharing" TargetMode="External"/><Relationship Id="rId99" Type="http://schemas.openxmlformats.org/officeDocument/2006/relationships/hyperlink" Target="https://docs.google.com/document/d/1lYZxBKF8DcRZSBylYx55M0J4-E6pVTKF/edit?usp=sharing&amp;ouid=111432128508186706767&amp;rtpof=true&amp;sd=true" TargetMode="External"/><Relationship Id="rId98" Type="http://schemas.openxmlformats.org/officeDocument/2006/relationships/hyperlink" Target="https://drive.google.com/file/d/1PsVeHkizniFBSG_q6MeCF2enL5S-XCOa/view?usp=sharing" TargetMode="External"/><Relationship Id="rId91" Type="http://schemas.openxmlformats.org/officeDocument/2006/relationships/hyperlink" Target="https://drive.google.com/drive/folders/1j4IOL5HgcJnp2QJ2vptelbXGod_GG8Sx?usp=sharing" TargetMode="External"/><Relationship Id="rId90" Type="http://schemas.openxmlformats.org/officeDocument/2006/relationships/hyperlink" Target="https://drive.google.com/drive/folders/1dpAF6zViAlvQ6l_vjpWlclNupey7Z-Z1?usp=sharing" TargetMode="External"/><Relationship Id="rId93" Type="http://schemas.openxmlformats.org/officeDocument/2006/relationships/hyperlink" Target="https://drive.google.com/drive/folders/1CaJzdMa0w9pVlDNjxzvC4CapGhmyWQkK?usp=sharing" TargetMode="External"/><Relationship Id="rId92" Type="http://schemas.openxmlformats.org/officeDocument/2006/relationships/hyperlink" Target="https://drive.google.com/drive/folders/1nRvose6BIhuoESjmUSGbhvRirJGU7JXc?usp=sharing" TargetMode="External"/><Relationship Id="rId118" Type="http://schemas.openxmlformats.org/officeDocument/2006/relationships/hyperlink" Target="https://drive.google.com/file/d/1IA3WBnFns0gL6e44z14LZvRr2MoqBcTk/view?usp=sharing" TargetMode="External"/><Relationship Id="rId117" Type="http://schemas.openxmlformats.org/officeDocument/2006/relationships/hyperlink" Target="https://drive.google.com/drive/folders/1C_Pzre17syjmutZ4RRo5kJeYPULX9kp5?usp=sharing" TargetMode="External"/><Relationship Id="rId116" Type="http://schemas.openxmlformats.org/officeDocument/2006/relationships/hyperlink" Target="https://drive.google.com/drive/folders/1CdIa8oIe-31faQAbWNp8VCIGNHs2RG1Z?usp=sharing" TargetMode="External"/><Relationship Id="rId115" Type="http://schemas.openxmlformats.org/officeDocument/2006/relationships/hyperlink" Target="https://drive.google.com/file/d/15OQfcPDQ5edDK2cToOJ5PuDKj3XcRT3U/view?usp=sharing" TargetMode="External"/><Relationship Id="rId119" Type="http://schemas.openxmlformats.org/officeDocument/2006/relationships/hyperlink" Target="https://docs.google.com/spreadsheets/d/1EyGUuNzm5z4gYDu9QD9lX-dp0KZOxKUq/edit?usp=sharing&amp;ouid=115878044147104245163&amp;rtpof=true&amp;sd=true" TargetMode="External"/><Relationship Id="rId110" Type="http://schemas.openxmlformats.org/officeDocument/2006/relationships/hyperlink" Target="https://drive.google.com/drive/folders/1C6r4t5ItTYzI7iQjY7THltDizSzhN9wM?usp=sharing" TargetMode="External"/><Relationship Id="rId114" Type="http://schemas.openxmlformats.org/officeDocument/2006/relationships/hyperlink" Target="https://drive.google.com/drive/folders/1CePoMVmTpOSKGLcYuWLmJx5su2rKE8cE?usp=sharing" TargetMode="External"/><Relationship Id="rId113" Type="http://schemas.openxmlformats.org/officeDocument/2006/relationships/hyperlink" Target="https://drive.google.com/drive/folders/1CePoMVmTpOSKGLcYuWLmJx5su2rKE8cE?usp=sharing" TargetMode="External"/><Relationship Id="rId112" Type="http://schemas.openxmlformats.org/officeDocument/2006/relationships/hyperlink" Target="https://drive.google.com/drive/folders/1CePoMVmTpOSKGLcYuWLmJx5su2rKE8cE?usp=sharing" TargetMode="External"/><Relationship Id="rId111" Type="http://schemas.openxmlformats.org/officeDocument/2006/relationships/hyperlink" Target="https://drive.google.com/drive/folders/1BytHw4Av4BCcOFWA2Wb6gTRWRSv1Hk-4?usp=sharing" TargetMode="External"/></Relationships>
</file>

<file path=xl/worksheets/_rels/sheet11.xml.rels><?xml version="1.0" encoding="UTF-8" standalone="yes"?><Relationships xmlns="http://schemas.openxmlformats.org/package/2006/relationships"><Relationship Id="rId40" Type="http://schemas.openxmlformats.org/officeDocument/2006/relationships/hyperlink" Target="https://drive.google.com/file/d/1pJ6fw7JKN3TtOrVYmxk0G_u8ubxl8n7f/view?usp=sharing" TargetMode="External"/><Relationship Id="rId42" Type="http://schemas.openxmlformats.org/officeDocument/2006/relationships/hyperlink" Target="https://drive.google.com/drive/folders/1My21bb1ML5jzek_9oZkkK920Xz1z4SpJ?usp=sharing" TargetMode="External"/><Relationship Id="rId41" Type="http://schemas.openxmlformats.org/officeDocument/2006/relationships/hyperlink" Target="https://drive.google.com/drive/folders/1MyCAIodwhEr-ik8s6BaSHj-ZvbJfRtAR?usp=sharing" TargetMode="External"/><Relationship Id="rId44" Type="http://schemas.openxmlformats.org/officeDocument/2006/relationships/hyperlink" Target="https://drive.google.com/drive/folders/1My21bb1ML5jzek_9oZkkK920Xz1z4SpJ?usp=sharing" TargetMode="External"/><Relationship Id="rId43" Type="http://schemas.openxmlformats.org/officeDocument/2006/relationships/hyperlink" Target="https://drive.google.com/drive/folders/1My21bb1ML5jzek_9oZkkK920Xz1z4SpJ?usp=sharing" TargetMode="External"/><Relationship Id="rId46" Type="http://schemas.openxmlformats.org/officeDocument/2006/relationships/hyperlink" Target="https://drive.google.com/drive/folders/1My21bb1ML5jzek_9oZkkK920Xz1z4SpJ?usp=sharing" TargetMode="External"/><Relationship Id="rId45" Type="http://schemas.openxmlformats.org/officeDocument/2006/relationships/hyperlink" Target="https://drive.google.com/drive/folders/1My21bb1ML5jzek_9oZkkK920Xz1z4SpJ?usp=sharing" TargetMode="External"/><Relationship Id="rId48" Type="http://schemas.openxmlformats.org/officeDocument/2006/relationships/hyperlink" Target="https://drive.google.com/drive/folders/1Mua99MotUehGe6aEhpJ6fVsBl2PznRUG?usp=sharing" TargetMode="External"/><Relationship Id="rId47" Type="http://schemas.openxmlformats.org/officeDocument/2006/relationships/hyperlink" Target="https://drive.google.com/drive/folders/1My21bb1ML5jzek_9oZkkK920Xz1z4SpJ?usp=sharing" TargetMode="External"/><Relationship Id="rId49" Type="http://schemas.openxmlformats.org/officeDocument/2006/relationships/hyperlink" Target="https://drive.google.com/drive/folders/1Mua99MotUehGe6aEhpJ6fVsBl2PznRUG?usp=sharing" TargetMode="External"/><Relationship Id="rId31" Type="http://schemas.openxmlformats.org/officeDocument/2006/relationships/hyperlink" Target="https://docs.google.com/spreadsheets/d/1RZwLi_mDMhi78Cp4grK73cHJe9GUF5Fd/edit?usp=sharing&amp;ouid=106463378063368732479&amp;rtpof=true&amp;sd=true" TargetMode="External"/><Relationship Id="rId30" Type="http://schemas.openxmlformats.org/officeDocument/2006/relationships/hyperlink" Target="https://drive.google.com/drive/folders/1LMmt3z4m0OhdMH9gaLz_llJC1eDdisxR?usp=sharing" TargetMode="External"/><Relationship Id="rId33" Type="http://schemas.openxmlformats.org/officeDocument/2006/relationships/hyperlink" Target="https://drive.google.com/drive/folders/1wA00o-NY4sGPGHwynDBJ6c6a5i4zMvzS?usp=sharing" TargetMode="External"/><Relationship Id="rId32" Type="http://schemas.openxmlformats.org/officeDocument/2006/relationships/hyperlink" Target="https://drive.google.com/drive/folders/1wmKxoLAnpb1Lv8_wsT8tiS9rt_aS424o?usp=sharing" TargetMode="External"/><Relationship Id="rId35" Type="http://schemas.openxmlformats.org/officeDocument/2006/relationships/hyperlink" Target="https://drive.google.com/drive/folders/1T3kQ_BVih88_hIveNf4bxz3XsX2l47U2?usp=sharing" TargetMode="External"/><Relationship Id="rId34" Type="http://schemas.openxmlformats.org/officeDocument/2006/relationships/hyperlink" Target="https://drive.google.com/drive/folders/1wA00o-NY4sGPGHwynDBJ6c6a5i4zMvzS?usp=sharing" TargetMode="External"/><Relationship Id="rId37" Type="http://schemas.openxmlformats.org/officeDocument/2006/relationships/hyperlink" Target="https://drive.google.com/drive/folders/1LJECIJWQwe4a6hjGlglCnerhnjVSy8vj?usp=sharing" TargetMode="External"/><Relationship Id="rId36" Type="http://schemas.openxmlformats.org/officeDocument/2006/relationships/hyperlink" Target="https://drive.google.com/drive/folders/1hmfRT1H4bmLZv-2g4lPqnrN04lsQGQUw?usp=sharing" TargetMode="External"/><Relationship Id="rId39" Type="http://schemas.openxmlformats.org/officeDocument/2006/relationships/hyperlink" Target="https://drive.google.com/drive/folders/1LJECIJWQwe4a6hjGlglCnerhnjVSy8vj?usp=sharing" TargetMode="External"/><Relationship Id="rId38" Type="http://schemas.openxmlformats.org/officeDocument/2006/relationships/hyperlink" Target="https://drive.google.com/drive/folders/1LJECIJWQwe4a6hjGlglCnerhnjVSy8vj?usp=sharing" TargetMode="External"/><Relationship Id="rId20" Type="http://schemas.openxmlformats.org/officeDocument/2006/relationships/hyperlink" Target="https://drive.google.com/drive/folders/14U_owzHHnpARdk6NTJZVBIntheQnXnEL?usp=sharing" TargetMode="External"/><Relationship Id="rId22" Type="http://schemas.openxmlformats.org/officeDocument/2006/relationships/hyperlink" Target="https://drive.google.com/drive/folders/14U_owzHHnpARdk6NTJZVBIntheQnXnEL?usp=sharing" TargetMode="External"/><Relationship Id="rId21" Type="http://schemas.openxmlformats.org/officeDocument/2006/relationships/hyperlink" Target="https://drive.google.com/drive/folders/14U_owzHHnpARdk6NTJZVBIntheQnXnEL?usp=sharing" TargetMode="External"/><Relationship Id="rId24" Type="http://schemas.openxmlformats.org/officeDocument/2006/relationships/hyperlink" Target="https://drive.google.com/drive/folders/1aNUv-Z6XkerwK_YaFW9pkr0bvv8gGV11?usp=sharing" TargetMode="External"/><Relationship Id="rId23" Type="http://schemas.openxmlformats.org/officeDocument/2006/relationships/hyperlink" Target="https://drive.google.com/drive/folders/14U_owzHHnpARdk6NTJZVBIntheQnXnEL?usp=sharing" TargetMode="External"/><Relationship Id="rId26" Type="http://schemas.openxmlformats.org/officeDocument/2006/relationships/hyperlink" Target="https://drive.google.com/drive/folders/1LMmt3z4m0OhdMH9gaLz_llJC1eDdisxR" TargetMode="External"/><Relationship Id="rId25" Type="http://schemas.openxmlformats.org/officeDocument/2006/relationships/hyperlink" Target="https://drive.google.com/drive/folders/1jFXbitLKYepS4kOYyzhwW1q6zqrWLzS9?usp=sharing" TargetMode="External"/><Relationship Id="rId28" Type="http://schemas.openxmlformats.org/officeDocument/2006/relationships/hyperlink" Target="https://drive.google.com/drive/folders/1LMmt3z4m0OhdMH9gaLz_llJC1eDdisxR?usp=sharing" TargetMode="External"/><Relationship Id="rId27" Type="http://schemas.openxmlformats.org/officeDocument/2006/relationships/hyperlink" Target="https://drive.google.com/drive/folders/1LMmt3z4m0OhdMH9gaLz_llJC1eDdisxR?usp=sharing" TargetMode="External"/><Relationship Id="rId29" Type="http://schemas.openxmlformats.org/officeDocument/2006/relationships/hyperlink" Target="https://drive.google.com/drive/folders/1LMmt3z4m0OhdMH9gaLz_llJC1eDdisxR?usp=sharing" TargetMode="External"/><Relationship Id="rId11" Type="http://schemas.openxmlformats.org/officeDocument/2006/relationships/hyperlink" Target="https://drive.google.com/drive/folders/1H1S4E0jlRlysx5Dd8Z7aqaoSPRKGm7uw?usp=sharing" TargetMode="External"/><Relationship Id="rId10" Type="http://schemas.openxmlformats.org/officeDocument/2006/relationships/hyperlink" Target="https://drive.google.com/drive/folders/1LlzXYLSpt5ykHbhT-sCaVGunLdGxYLjz?usp=sharing" TargetMode="External"/><Relationship Id="rId13" Type="http://schemas.openxmlformats.org/officeDocument/2006/relationships/hyperlink" Target="https://docs.google.com/spreadsheets/d/1TXNMdR4bmSSmd6Mbft5nnzx2uCpLguQ7/edit?usp=sharing&amp;ouid=106463378063368732479&amp;rtpof=true&amp;sd=true" TargetMode="External"/><Relationship Id="rId12" Type="http://schemas.openxmlformats.org/officeDocument/2006/relationships/hyperlink" Target="https://drive.google.com/drive/folders/1H1S4E0jlRlysx5Dd8Z7aqaoSPRKGm7uw?usp=sharing" TargetMode="External"/><Relationship Id="rId15" Type="http://schemas.openxmlformats.org/officeDocument/2006/relationships/hyperlink" Target="https://drive.google.com/drive/folders/14U_owzHHnpARdk6NTJZVBIntheQnXnEL?usp=sharing" TargetMode="External"/><Relationship Id="rId14" Type="http://schemas.openxmlformats.org/officeDocument/2006/relationships/hyperlink" Target="https://drive.google.com/drive/folders/14U_owzHHnpARdk6NTJZVBIntheQnXnEL?usp=sharing" TargetMode="External"/><Relationship Id="rId17" Type="http://schemas.openxmlformats.org/officeDocument/2006/relationships/hyperlink" Target="https://drive.google.com/drive/folders/14U_owzHHnpARdk6NTJZVBIntheQnXnEL?usp=sharing" TargetMode="External"/><Relationship Id="rId16" Type="http://schemas.openxmlformats.org/officeDocument/2006/relationships/hyperlink" Target="https://drive.google.com/drive/folders/14U_owzHHnpARdk6NTJZVBIntheQnXnEL?usp=sharing" TargetMode="External"/><Relationship Id="rId19" Type="http://schemas.openxmlformats.org/officeDocument/2006/relationships/hyperlink" Target="https://drive.google.com/drive/folders/14U_owzHHnpARdk6NTJZVBIntheQnXnEL?usp=sharing" TargetMode="External"/><Relationship Id="rId18" Type="http://schemas.openxmlformats.org/officeDocument/2006/relationships/hyperlink" Target="https://drive.google.com/drive/folders/14U_owzHHnpARdk6NTJZVBIntheQnXnEL?usp=sharing" TargetMode="External"/><Relationship Id="rId84" Type="http://schemas.openxmlformats.org/officeDocument/2006/relationships/hyperlink" Target="https://drive.google.com/drive/folders/1lvdETm4xo2h2-p199gErdEDApDknEQNd?usp=sharing" TargetMode="External"/><Relationship Id="rId83" Type="http://schemas.openxmlformats.org/officeDocument/2006/relationships/hyperlink" Target="https://drive.google.com/drive/folders/1j7f95k9XtoVWqYg9M0xg6TDIPUgOe2Dg?usp=sharing" TargetMode="External"/><Relationship Id="rId86" Type="http://schemas.openxmlformats.org/officeDocument/2006/relationships/hyperlink" Target="https://drive.google.com/drive/folders/18rnwX2hesRRKdlZ0JPzd_GDQl2j-izyD?usp=sharing" TargetMode="External"/><Relationship Id="rId85" Type="http://schemas.openxmlformats.org/officeDocument/2006/relationships/hyperlink" Target="https://drive.google.com/drive/folders/1_gAW6QD7sXMAcTmd42UlZV_cFGWFHE_Z?usp=sharing" TargetMode="External"/><Relationship Id="rId88" Type="http://schemas.openxmlformats.org/officeDocument/2006/relationships/hyperlink" Target="https://drive.google.com/drive/folders/1Z8s6X2aCVODNXdSTHH8QFkJ0UEhlxeYN?usp=sharing" TargetMode="External"/><Relationship Id="rId87" Type="http://schemas.openxmlformats.org/officeDocument/2006/relationships/hyperlink" Target="https://drive.google.com/drive/folders/1z1gZZDnfC4DcMO4LJY__Sr23zRU6q-Yy?usp=sharing" TargetMode="External"/><Relationship Id="rId89" Type="http://schemas.openxmlformats.org/officeDocument/2006/relationships/hyperlink" Target="https://drive.google.com/drive/folders/1Ej-nQm__dNQZdBrJu0kpq0Y-koD1rmgo?usp=sharing" TargetMode="External"/><Relationship Id="rId80" Type="http://schemas.openxmlformats.org/officeDocument/2006/relationships/hyperlink" Target="https://drive.google.com/drive/folders/19UgtdFElOSwA1qzkjJWtc99BnVRMWs6i?usp=sharing" TargetMode="External"/><Relationship Id="rId82" Type="http://schemas.openxmlformats.org/officeDocument/2006/relationships/hyperlink" Target="https://drive.google.com/drive/folders/1CzVEtrLFai1y3swfivXA6ptbmyGirsEn?usp=sharing" TargetMode="External"/><Relationship Id="rId81" Type="http://schemas.openxmlformats.org/officeDocument/2006/relationships/hyperlink" Target="https://drive.google.com/drive/folders/1zXhiFeJvjiaPexc_ftqC5HxRYkC2lzn1?usp=sharing" TargetMode="External"/><Relationship Id="rId1" Type="http://schemas.openxmlformats.org/officeDocument/2006/relationships/hyperlink" Target="https://drive.google.com/drive/folders/1JFqMZ4Rp2nHKmGb1E3EQ4yJ2RCvfoZbB?usp=sharing" TargetMode="External"/><Relationship Id="rId2" Type="http://schemas.openxmlformats.org/officeDocument/2006/relationships/hyperlink" Target="https://drive.google.com/drive/folders/1JFqMZ4Rp2nHKmGb1E3EQ4yJ2RCvfoZbB?usp=sharing" TargetMode="External"/><Relationship Id="rId3" Type="http://schemas.openxmlformats.org/officeDocument/2006/relationships/hyperlink" Target="https://drive.google.com/drive/folders/1JFqMZ4Rp2nHKmGb1E3EQ4yJ2RCvfoZbB?usp=sharing" TargetMode="External"/><Relationship Id="rId4" Type="http://schemas.openxmlformats.org/officeDocument/2006/relationships/hyperlink" Target="https://drive.google.com/drive/folders/1LnpXXizefLux8befEtK-ZykCauM2YU_M?usp=sharing" TargetMode="External"/><Relationship Id="rId9" Type="http://schemas.openxmlformats.org/officeDocument/2006/relationships/hyperlink" Target="https://drive.google.com/drive/folders/1LlzXYLSpt5ykHbhT-sCaVGunLdGxYLjz?usp=sharing" TargetMode="External"/><Relationship Id="rId143" Type="http://schemas.openxmlformats.org/officeDocument/2006/relationships/drawing" Target="../drawings/drawing11.xml"/><Relationship Id="rId142" Type="http://schemas.openxmlformats.org/officeDocument/2006/relationships/hyperlink" Target="https://drive.google.com/drive/folders/1M1pmWSEQ4pICQ80_DjDIyeUdi__39nyj?usp=sharing" TargetMode="External"/><Relationship Id="rId141" Type="http://schemas.openxmlformats.org/officeDocument/2006/relationships/hyperlink" Target="https://drive.google.com/drive/folders/1RF34Vh5WIIyc9Jvh-APb8A3yzNeKAbRw?usp=sharing" TargetMode="External"/><Relationship Id="rId140" Type="http://schemas.openxmlformats.org/officeDocument/2006/relationships/hyperlink" Target="https://drive.google.com/drive/folders/1nvhQxsjvncCiYuAGVAaqof2SQYZgoCmt?usp=sharing" TargetMode="External"/><Relationship Id="rId5" Type="http://schemas.openxmlformats.org/officeDocument/2006/relationships/hyperlink" Target="https://drive.google.com/drive/folders/1LnpXXizefLux8befEtK-ZykCauM2YU_M?usp=sharing" TargetMode="External"/><Relationship Id="rId6" Type="http://schemas.openxmlformats.org/officeDocument/2006/relationships/hyperlink" Target="https://drive.google.com/drive/folders/1LnpXXizefLux8befEtK-ZykCauM2YU_M?usp=sharing" TargetMode="External"/><Relationship Id="rId7" Type="http://schemas.openxmlformats.org/officeDocument/2006/relationships/hyperlink" Target="https://drive.google.com/drive/folders/1LlzXYLSpt5ykHbhT-sCaVGunLdGxYLjz?usp=sharing" TargetMode="External"/><Relationship Id="rId8" Type="http://schemas.openxmlformats.org/officeDocument/2006/relationships/hyperlink" Target="https://drive.google.com/drive/folders/1LlzXYLSpt5ykHbhT-sCaVGunLdGxYLjz?usp=sharing" TargetMode="External"/><Relationship Id="rId73" Type="http://schemas.openxmlformats.org/officeDocument/2006/relationships/hyperlink" Target="https://drive.google.com/drive/folders/1zwDoPFk-ZatFJC-nVnxvLnAkJiI6-W0F?usp=sharing" TargetMode="External"/><Relationship Id="rId72" Type="http://schemas.openxmlformats.org/officeDocument/2006/relationships/hyperlink" Target="https://drive.google.com/drive/folders/1Lj5zc2exu1mVqA_uUEnrgPcbl0Ppy5Bm?usp=sharing" TargetMode="External"/><Relationship Id="rId75" Type="http://schemas.openxmlformats.org/officeDocument/2006/relationships/hyperlink" Target="https://drive.google.com/drive/folders/12x8VEcy0ruto-CmreEsyAbMlAUcqHyjQ?usp=sharing" TargetMode="External"/><Relationship Id="rId74" Type="http://schemas.openxmlformats.org/officeDocument/2006/relationships/hyperlink" Target="https://drive.google.com/drive/folders/12Mcy0kAXvwdh49JExYRwl8647i0lo97e?usp=sharing" TargetMode="External"/><Relationship Id="rId77" Type="http://schemas.openxmlformats.org/officeDocument/2006/relationships/hyperlink" Target="https://drive.google.com/drive/folders/1r2NuJRJO-AtErfW5C3jGAczjKNSR8w9N?usp=sharing" TargetMode="External"/><Relationship Id="rId76" Type="http://schemas.openxmlformats.org/officeDocument/2006/relationships/hyperlink" Target="https://drive.google.com/drive/folders/1EYX5-Yl75ddsMF5468aNtntwRblP9vhE?usp=sharing" TargetMode="External"/><Relationship Id="rId79" Type="http://schemas.openxmlformats.org/officeDocument/2006/relationships/hyperlink" Target="https://drive.google.com/drive/folders/1rcXSypJ1j-lXCWu0RkluqupnT32kqz9v?usp=sharing" TargetMode="External"/><Relationship Id="rId78" Type="http://schemas.openxmlformats.org/officeDocument/2006/relationships/hyperlink" Target="https://drive.google.com/drive/folders/1Pj_W6TPcqn8GaGL88t9RH0NhtaI5ek2T?usp=sharing" TargetMode="External"/><Relationship Id="rId71" Type="http://schemas.openxmlformats.org/officeDocument/2006/relationships/hyperlink" Target="https://drive.google.com/drive/folders/1qqPZHQL22zUb2F95kvIEPYNZuR1fCgAL?usp=sharing" TargetMode="External"/><Relationship Id="rId70" Type="http://schemas.openxmlformats.org/officeDocument/2006/relationships/hyperlink" Target="https://drive.google.com/drive/folders/1r5RbUoGi88uN1rZCr8aj3Qd8U93x37OZ?usp=sharing" TargetMode="External"/><Relationship Id="rId139" Type="http://schemas.openxmlformats.org/officeDocument/2006/relationships/hyperlink" Target="https://drive.google.com/drive/folders/1M4pJUpfuWZgrkrDVW3LCp783aeh65kGa?usp=sharing" TargetMode="External"/><Relationship Id="rId138" Type="http://schemas.openxmlformats.org/officeDocument/2006/relationships/hyperlink" Target="https://drive.google.com/drive/folders/1M4pJUpfuWZgrkrDVW3LCp783aeh65kGa?usp=sharing" TargetMode="External"/><Relationship Id="rId137" Type="http://schemas.openxmlformats.org/officeDocument/2006/relationships/hyperlink" Target="https://drive.google.com/drive/folders/1M5-B9WSRXZlhfatd_mRoTaTAfDQ0NrXu?usp=sharing" TargetMode="External"/><Relationship Id="rId132" Type="http://schemas.openxmlformats.org/officeDocument/2006/relationships/hyperlink" Target="https://drive.google.com/drive/folders/1MKlQb31-DKBMfbKf0eGzqHN57sAp_HZz?usp=sharing" TargetMode="External"/><Relationship Id="rId131" Type="http://schemas.openxmlformats.org/officeDocument/2006/relationships/hyperlink" Target="https://drive.google.com/file/d/1_LFScRKtTPbhOQj14L393coj2pfV0MCW/view?usp=sharing" TargetMode="External"/><Relationship Id="rId130" Type="http://schemas.openxmlformats.org/officeDocument/2006/relationships/hyperlink" Target="https://drive.google.com/drive/folders/1Krg9xOxWNG9qX3F9feuimH2fUSJvODsR?usp=sharing" TargetMode="External"/><Relationship Id="rId136" Type="http://schemas.openxmlformats.org/officeDocument/2006/relationships/hyperlink" Target="https://drive.google.com/drive/folders/1M5-B9WSRXZlhfatd_mRoTaTAfDQ0NrXu?usp=sharing" TargetMode="External"/><Relationship Id="rId135" Type="http://schemas.openxmlformats.org/officeDocument/2006/relationships/hyperlink" Target="https://drive.google.com/drive/folders/1M5-B9WSRXZlhfatd_mRoTaTAfDQ0NrXu?usp=sharing" TargetMode="External"/><Relationship Id="rId134" Type="http://schemas.openxmlformats.org/officeDocument/2006/relationships/hyperlink" Target="https://drive.google.com/drive/folders/1M5-B9WSRXZlhfatd_mRoTaTAfDQ0NrXu?usp=sharing" TargetMode="External"/><Relationship Id="rId133" Type="http://schemas.openxmlformats.org/officeDocument/2006/relationships/hyperlink" Target="https://drive.google.com/drive/folders/1MDwyfiHk80tn4DD0gAO6IJmRXdEKlpm7?usp=sharing" TargetMode="External"/><Relationship Id="rId62" Type="http://schemas.openxmlformats.org/officeDocument/2006/relationships/hyperlink" Target="https://drive.google.com/drive/folders/12oi57KaVtNsZACeSokbAjSz3c-x12jFV?usp=sharing" TargetMode="External"/><Relationship Id="rId61" Type="http://schemas.openxmlformats.org/officeDocument/2006/relationships/hyperlink" Target="https://drive.google.com/drive/folders/1dwDpuuc2QS8WUXP-RyYL17JB9x9zWIyU?usp=sharing" TargetMode="External"/><Relationship Id="rId64" Type="http://schemas.openxmlformats.org/officeDocument/2006/relationships/hyperlink" Target="https://drive.google.com/drive/folders/1xFpKvlg1VQhVBBn7_HEMmAsJfrih7Ff1?usp=sharing" TargetMode="External"/><Relationship Id="rId63" Type="http://schemas.openxmlformats.org/officeDocument/2006/relationships/hyperlink" Target="https://drive.google.com/drive/folders/1USt0O2LXgXFARD9jU9Lfd_Rc5O0be3Mt?usp=sharing" TargetMode="External"/><Relationship Id="rId66" Type="http://schemas.openxmlformats.org/officeDocument/2006/relationships/hyperlink" Target="https://drive.google.com/drive/folders/1QKgX0Ty6Vk-GcLkrTvSlzQGcei1h3zr2?usp=sharing" TargetMode="External"/><Relationship Id="rId65" Type="http://schemas.openxmlformats.org/officeDocument/2006/relationships/hyperlink" Target="https://drive.google.com/drive/folders/1uk7HpMs8hoYJJQrQ96Ituqy4opuEd7_g?usp=sharing" TargetMode="External"/><Relationship Id="rId68" Type="http://schemas.openxmlformats.org/officeDocument/2006/relationships/hyperlink" Target="https://drive.google.com/drive/folders/15U2aFVNMbOdA7ABSB3Rr--oJZzQ4ND_J?usp=sharing" TargetMode="External"/><Relationship Id="rId67" Type="http://schemas.openxmlformats.org/officeDocument/2006/relationships/hyperlink" Target="https://drive.google.com/drive/folders/1DM0jm26Qme1EU_hNKPQo87D0pDz30QtZ?usp=sharing" TargetMode="External"/><Relationship Id="rId60" Type="http://schemas.openxmlformats.org/officeDocument/2006/relationships/hyperlink" Target="https://drive.google.com/drive/folders/1Morn1Yr5ZinCwhC6__r102_zFu0RMjec?usp=sharing" TargetMode="External"/><Relationship Id="rId69" Type="http://schemas.openxmlformats.org/officeDocument/2006/relationships/hyperlink" Target="https://drive.google.com/drive/folders/1Oscs5dwTs4M5cJIG6QySjkopNylBJd2r?usp=sharing" TargetMode="External"/><Relationship Id="rId51" Type="http://schemas.openxmlformats.org/officeDocument/2006/relationships/hyperlink" Target="https://drive.google.com/drive/folders/1MtKIXHuJ_eTL7SzB09BULvSg3V6S2Z2R?usp=sharing" TargetMode="External"/><Relationship Id="rId50" Type="http://schemas.openxmlformats.org/officeDocument/2006/relationships/hyperlink" Target="https://drive.google.com/drive/folders/1MtKIXHuJ_eTL7SzB09BULvSg3V6S2Z2R?usp=sharing" TargetMode="External"/><Relationship Id="rId53" Type="http://schemas.openxmlformats.org/officeDocument/2006/relationships/hyperlink" Target="https://drive.google.com/drive/folders/1MnVYkbHeM5BC4YTKs1QmgO3pFoFChfeA?usp=sharing" TargetMode="External"/><Relationship Id="rId52" Type="http://schemas.openxmlformats.org/officeDocument/2006/relationships/hyperlink" Target="https://drive.google.com/drive/folders/1Mt4gMP28ZCNVcpyypu0vDIdgxPQtaD0e?usp=sharing" TargetMode="External"/><Relationship Id="rId55" Type="http://schemas.openxmlformats.org/officeDocument/2006/relationships/hyperlink" Target="https://drive.google.com/drive/folders/1MnVYkbHeM5BC4YTKs1QmgO3pFoFChfeA?usp=sharing" TargetMode="External"/><Relationship Id="rId54" Type="http://schemas.openxmlformats.org/officeDocument/2006/relationships/hyperlink" Target="https://drive.google.com/drive/folders/1MnVYkbHeM5BC4YTKs1QmgO3pFoFChfeA?usp=sharing" TargetMode="External"/><Relationship Id="rId57" Type="http://schemas.openxmlformats.org/officeDocument/2006/relationships/hyperlink" Target="https://drive.google.com/drive/folders/1MnVYkbHeM5BC4YTKs1QmgO3pFoFChfeA?usp=sharing" TargetMode="External"/><Relationship Id="rId56" Type="http://schemas.openxmlformats.org/officeDocument/2006/relationships/hyperlink" Target="https://drive.google.com/drive/folders/1MnVYkbHeM5BC4YTKs1QmgO3pFoFChfeA?usp=sharing" TargetMode="External"/><Relationship Id="rId59" Type="http://schemas.openxmlformats.org/officeDocument/2006/relationships/hyperlink" Target="https://drive.google.com/drive/folders/1Morn1Yr5ZinCwhC6__r102_zFu0RMjec?usp=sharing" TargetMode="External"/><Relationship Id="rId58" Type="http://schemas.openxmlformats.org/officeDocument/2006/relationships/hyperlink" Target="https://drive.google.com/drive/folders/1MnVYkbHeM5BC4YTKs1QmgO3pFoFChfeA?usp=sharing" TargetMode="External"/><Relationship Id="rId107" Type="http://schemas.openxmlformats.org/officeDocument/2006/relationships/hyperlink" Target="https://drive.google.com/drive/folders/1Jww5XLdIe4EC94FgZxo0GgQ-VE7yKMGA?usp=sharing" TargetMode="External"/><Relationship Id="rId106" Type="http://schemas.openxmlformats.org/officeDocument/2006/relationships/hyperlink" Target="https://drive.google.com/drive/folders/1Jww5XLdIe4EC94FgZxo0GgQ-VE7yKMGA?usp=sharing" TargetMode="External"/><Relationship Id="rId105" Type="http://schemas.openxmlformats.org/officeDocument/2006/relationships/hyperlink" Target="https://drive.google.com/drive/folders/1Jww5XLdIe4EC94FgZxo0GgQ-VE7yKMGA?usp=sharing" TargetMode="External"/><Relationship Id="rId104" Type="http://schemas.openxmlformats.org/officeDocument/2006/relationships/hyperlink" Target="https://drive.google.com/drive/folders/1Jww5XLdIe4EC94FgZxo0GgQ-VE7yKMGA?usp=sharing" TargetMode="External"/><Relationship Id="rId109" Type="http://schemas.openxmlformats.org/officeDocument/2006/relationships/hyperlink" Target="https://drive.google.com/drive/folders/1hmfRT1H4bmLZv-2g4lPqnrN04lsQGQUw?usp=sharing" TargetMode="External"/><Relationship Id="rId108" Type="http://schemas.openxmlformats.org/officeDocument/2006/relationships/hyperlink" Target="https://drive.google.com/drive/folders/1GB7naWkSM0PyHDYAEh36Q17pI_hIx5-P?usp=sharing" TargetMode="External"/><Relationship Id="rId103" Type="http://schemas.openxmlformats.org/officeDocument/2006/relationships/hyperlink" Target="https://drive.google.com/drive/folders/1KcmNvpW2N7jHA-5CReotrKY3auJASZIJ?usp=sharing" TargetMode="External"/><Relationship Id="rId102" Type="http://schemas.openxmlformats.org/officeDocument/2006/relationships/hyperlink" Target="https://drive.google.com/drive/folders/1KcmNvpW2N7jHA-5CReotrKY3auJASZIJ?usp=sharing" TargetMode="External"/><Relationship Id="rId101" Type="http://schemas.openxmlformats.org/officeDocument/2006/relationships/hyperlink" Target="https://drive.google.com/drive/folders/1KeLSOxFuKE2L_oJA-9gpEdtaQfs6G8Dv?usp=sharing" TargetMode="External"/><Relationship Id="rId100" Type="http://schemas.openxmlformats.org/officeDocument/2006/relationships/hyperlink" Target="https://drive.google.com/drive/folders/1KeLSOxFuKE2L_oJA-9gpEdtaQfs6G8Dv?usp=sharing" TargetMode="External"/><Relationship Id="rId129" Type="http://schemas.openxmlformats.org/officeDocument/2006/relationships/hyperlink" Target="https://drive.google.com/file/d/1QymN6p0n_cvKvqnp_vF_jc-kq7hZuaBD/view?usp=sharing" TargetMode="External"/><Relationship Id="rId128" Type="http://schemas.openxmlformats.org/officeDocument/2006/relationships/hyperlink" Target="https://drive.google.com/drive/folders/1KvpfQSs33gZWh7ph3wV3ybjM2hswmMjL?usp=sharing" TargetMode="External"/><Relationship Id="rId127" Type="http://schemas.openxmlformats.org/officeDocument/2006/relationships/hyperlink" Target="https://drive.google.com/drive/folders/1KvpfQSs33gZWh7ph3wV3ybjM2hswmMjL?usp=sharing" TargetMode="External"/><Relationship Id="rId126" Type="http://schemas.openxmlformats.org/officeDocument/2006/relationships/hyperlink" Target="https://drive.google.com/drive/folders/1KvpfQSs33gZWh7ph3wV3ybjM2hswmMjL?usp=sharing" TargetMode="External"/><Relationship Id="rId121" Type="http://schemas.openxmlformats.org/officeDocument/2006/relationships/hyperlink" Target="https://drive.google.com/drive/folders/1KvpfQSs33gZWh7ph3wV3ybjM2hswmMjL?usp=sharing" TargetMode="External"/><Relationship Id="rId120" Type="http://schemas.openxmlformats.org/officeDocument/2006/relationships/hyperlink" Target="https://drive.google.com/drive/folders/1KRq9fpPyb11FBVcobOCG27l99ybtFHU3?usp=sharing" TargetMode="External"/><Relationship Id="rId125" Type="http://schemas.openxmlformats.org/officeDocument/2006/relationships/hyperlink" Target="https://drive.google.com/drive/folders/1KvpfQSs33gZWh7ph3wV3ybjM2hswmMjL?usp=sharing" TargetMode="External"/><Relationship Id="rId124" Type="http://schemas.openxmlformats.org/officeDocument/2006/relationships/hyperlink" Target="https://drive.google.com/drive/folders/1KvpfQSs33gZWh7ph3wV3ybjM2hswmMjL?usp=sharing" TargetMode="External"/><Relationship Id="rId123" Type="http://schemas.openxmlformats.org/officeDocument/2006/relationships/hyperlink" Target="https://drive.google.com/drive/folders/1KvpfQSs33gZWh7ph3wV3ybjM2hswmMjL?usp=sharing" TargetMode="External"/><Relationship Id="rId122" Type="http://schemas.openxmlformats.org/officeDocument/2006/relationships/hyperlink" Target="https://drive.google.com/drive/folders/1KvpfQSs33gZWh7ph3wV3ybjM2hswmMjL?usp=sharing" TargetMode="External"/><Relationship Id="rId95" Type="http://schemas.openxmlformats.org/officeDocument/2006/relationships/hyperlink" Target="https://drive.google.com/drive/folders/1XKs21yosWr8RAoc_r8-aK53RAbivhkQs?usp=sharing" TargetMode="External"/><Relationship Id="rId94" Type="http://schemas.openxmlformats.org/officeDocument/2006/relationships/hyperlink" Target="https://drive.google.com/drive/folders/1zapYL9ywYGfAkbNu3o0K5zhslwVd-KyJ?usp=sharing" TargetMode="External"/><Relationship Id="rId97" Type="http://schemas.openxmlformats.org/officeDocument/2006/relationships/hyperlink" Target="https://drive.google.com/drive/folders/14O6ejv4-q-HeE-aqxcemWBsE0HO_FeuP?usp=sharing" TargetMode="External"/><Relationship Id="rId96" Type="http://schemas.openxmlformats.org/officeDocument/2006/relationships/hyperlink" Target="https://drive.google.com/drive/folders/1sxZWKgFPS7uOLLoDNEyTa7eJ_sD-9QbE?usp=sharing" TargetMode="External"/><Relationship Id="rId99" Type="http://schemas.openxmlformats.org/officeDocument/2006/relationships/hyperlink" Target="https://drive.google.com/drive/folders/1PvzVFFNJ66nriUwUqZVdsO3WUBNt80a4?usp=sharing" TargetMode="External"/><Relationship Id="rId98" Type="http://schemas.openxmlformats.org/officeDocument/2006/relationships/hyperlink" Target="https://drive.google.com/drive/folders/1PR6E6IrrXDPrfLvk8-_6Qu0Car4EkZZr?usp=sharing" TargetMode="External"/><Relationship Id="rId91" Type="http://schemas.openxmlformats.org/officeDocument/2006/relationships/hyperlink" Target="https://drive.google.com/drive/folders/1SsHSKp5BhcBJbCTEsKKY5dX3x0KQ73Or?usp=sharing" TargetMode="External"/><Relationship Id="rId90" Type="http://schemas.openxmlformats.org/officeDocument/2006/relationships/hyperlink" Target="https://drive.google.com/drive/folders/1ZArJukXqjKYubEd0ofHb1R4M9Vhr4E30?usp=sharing" TargetMode="External"/><Relationship Id="rId93" Type="http://schemas.openxmlformats.org/officeDocument/2006/relationships/hyperlink" Target="https://drive.google.com/drive/folders/1UX2kkZUkFMDRLu-gpY7E2DnMqvUKPyo3?usp=sharing" TargetMode="External"/><Relationship Id="rId92" Type="http://schemas.openxmlformats.org/officeDocument/2006/relationships/hyperlink" Target="https://drive.google.com/drive/folders/15H3oswP6-R-3nopHWVP4bDkEQWIvxJGn?usp=sharing" TargetMode="External"/><Relationship Id="rId118" Type="http://schemas.openxmlformats.org/officeDocument/2006/relationships/hyperlink" Target="https://drive.google.com/drive/folders/1KRq9fpPyb11FBVcobOCG27l99ybtFHU3?usp=sharing" TargetMode="External"/><Relationship Id="rId117" Type="http://schemas.openxmlformats.org/officeDocument/2006/relationships/hyperlink" Target="https://drive.google.com/drive/folders/1KRq9fpPyb11FBVcobOCG27l99ybtFHU3?usp=sharing" TargetMode="External"/><Relationship Id="rId116" Type="http://schemas.openxmlformats.org/officeDocument/2006/relationships/hyperlink" Target="https://drive.google.com/drive/folders/1knNYhw3LWS7FftAVT8QfrLDKn1-wfoEi?usp=sharing" TargetMode="External"/><Relationship Id="rId115" Type="http://schemas.openxmlformats.org/officeDocument/2006/relationships/hyperlink" Target="https://drive.google.com/drive/folders/1ksK-vFrtkVgzwYKF-Uoaicy4d2yk7FtC?usp=sharing" TargetMode="External"/><Relationship Id="rId119" Type="http://schemas.openxmlformats.org/officeDocument/2006/relationships/hyperlink" Target="https://drive.google.com/drive/folders/1KRq9fpPyb11FBVcobOCG27l99ybtFHU3?usp=sharing" TargetMode="External"/><Relationship Id="rId110" Type="http://schemas.openxmlformats.org/officeDocument/2006/relationships/hyperlink" Target="https://drive.google.com/drive/folders/1LFOaFPD4OX5JmZJxNfuOnHXQoLjcT57V?usp=sharing" TargetMode="External"/><Relationship Id="rId114" Type="http://schemas.openxmlformats.org/officeDocument/2006/relationships/hyperlink" Target="https://drive.google.com/drive/folders/1LC8GfUPi029Imzt8CfH9lNwdRaNKFlEg?usp=sharing" TargetMode="External"/><Relationship Id="rId113" Type="http://schemas.openxmlformats.org/officeDocument/2006/relationships/hyperlink" Target="https://drive.google.com/drive/folders/1LC8GfUPi029Imzt8CfH9lNwdRaNKFlEg?usp=sharing" TargetMode="External"/><Relationship Id="rId112" Type="http://schemas.openxmlformats.org/officeDocument/2006/relationships/hyperlink" Target="https://drive.google.com/drive/folders/1LC8GfUPi029Imzt8CfH9lNwdRaNKFlEg?usp=sharing" TargetMode="External"/><Relationship Id="rId111" Type="http://schemas.openxmlformats.org/officeDocument/2006/relationships/hyperlink" Target="https://drive.google.com/drive/folders/1LFOaFPD4OX5JmZJxNfuOnHXQoLjcT57V?usp=sharing"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40" Type="http://schemas.openxmlformats.org/officeDocument/2006/relationships/hyperlink" Target="https://drive.google.com/drive/folders/1pAB-CXyNdt6R5nefb2940dOJmbU1b6Bh" TargetMode="External"/><Relationship Id="rId42" Type="http://schemas.openxmlformats.org/officeDocument/2006/relationships/hyperlink" Target="https://drive.google.com/drive/folders/1qkkdN6dgMBcTh49H_fHnokDre-NnTRgR" TargetMode="External"/><Relationship Id="rId41" Type="http://schemas.openxmlformats.org/officeDocument/2006/relationships/hyperlink" Target="https://drive.google.com/drive/folders/1pAB-CXyNdt6R5nefb2940dOJmbU1b6Bh" TargetMode="External"/><Relationship Id="rId44" Type="http://schemas.openxmlformats.org/officeDocument/2006/relationships/hyperlink" Target="https://drive.google.com/drive/folders/1qjOwXnITEHrTHp6o-JAZMdjMGMzTQ6Le" TargetMode="External"/><Relationship Id="rId43" Type="http://schemas.openxmlformats.org/officeDocument/2006/relationships/hyperlink" Target="https://drive.google.com/drive/folders/1qkkdN6dgMBcTh49H_fHnokDre-NnTRgR" TargetMode="External"/><Relationship Id="rId46" Type="http://schemas.openxmlformats.org/officeDocument/2006/relationships/hyperlink" Target="https://drive.google.com/drive/folders/1qjOwXnITEHrTHp6o-JAZMdjMGMzTQ6Le" TargetMode="External"/><Relationship Id="rId45" Type="http://schemas.openxmlformats.org/officeDocument/2006/relationships/hyperlink" Target="https://drive.google.com/drive/folders/1qjOwXnITEHrTHp6o-JAZMdjMGMzTQ6Le" TargetMode="External"/><Relationship Id="rId48" Type="http://schemas.openxmlformats.org/officeDocument/2006/relationships/hyperlink" Target="https://drive.google.com/drive/folders/1qjOwXnITEHrTHp6o-JAZMdjMGMzTQ6Le" TargetMode="External"/><Relationship Id="rId47" Type="http://schemas.openxmlformats.org/officeDocument/2006/relationships/hyperlink" Target="https://drive.google.com/drive/folders/1qjOwXnITEHrTHp6o-JAZMdjMGMzTQ6Le" TargetMode="External"/><Relationship Id="rId49" Type="http://schemas.openxmlformats.org/officeDocument/2006/relationships/hyperlink" Target="https://drive.google.com/drive/folders/1qjOwXnITEHrTHp6o-JAZMdjMGMzTQ6Le" TargetMode="External"/><Relationship Id="rId31" Type="http://schemas.openxmlformats.org/officeDocument/2006/relationships/hyperlink" Target="https://drive.google.com/drive/folders/1pE4r8aG_6QLNFb5HDauTa3clxOA1IbdF" TargetMode="External"/><Relationship Id="rId30" Type="http://schemas.openxmlformats.org/officeDocument/2006/relationships/hyperlink" Target="https://drive.google.com/drive/folders/1pE4r8aG_6QLNFb5HDauTa3clxOA1IbdF" TargetMode="External"/><Relationship Id="rId33" Type="http://schemas.openxmlformats.org/officeDocument/2006/relationships/hyperlink" Target="https://drive.google.com/drive/folders/1pE4r8aG_6QLNFb5HDauTa3clxOA1IbdF" TargetMode="External"/><Relationship Id="rId32" Type="http://schemas.openxmlformats.org/officeDocument/2006/relationships/hyperlink" Target="https://drive.google.com/drive/folders/1pE4r8aG_6QLNFb5HDauTa3clxOA1IbdF" TargetMode="External"/><Relationship Id="rId35" Type="http://schemas.openxmlformats.org/officeDocument/2006/relationships/hyperlink" Target="https://drive.google.com/drive/folders/1pE4r8aG_6QLNFb5HDauTa3clxOA1IbdF" TargetMode="External"/><Relationship Id="rId34" Type="http://schemas.openxmlformats.org/officeDocument/2006/relationships/hyperlink" Target="http://bit.ly/" TargetMode="External"/><Relationship Id="rId37" Type="http://schemas.openxmlformats.org/officeDocument/2006/relationships/hyperlink" Target="https://drive.google.com/drive/folders/1pG3m03niy95pC73nd9ZmQGrj1vYAFIuS" TargetMode="External"/><Relationship Id="rId36" Type="http://schemas.openxmlformats.org/officeDocument/2006/relationships/hyperlink" Target="https://drive.google.com/drive/folders/1pE4r8aG_6QLNFb5HDauTa3clxOA1IbdF" TargetMode="External"/><Relationship Id="rId39" Type="http://schemas.openxmlformats.org/officeDocument/2006/relationships/hyperlink" Target="https://drive.google.com/drive/folders/1pAB-CXyNdt6R5nefb2940dOJmbU1b6Bh" TargetMode="External"/><Relationship Id="rId38" Type="http://schemas.openxmlformats.org/officeDocument/2006/relationships/hyperlink" Target="https://drive.google.com/drive/folders/1pG3m03niy95pC73nd9ZmQGrj1vYAFIuS" TargetMode="External"/><Relationship Id="rId20" Type="http://schemas.openxmlformats.org/officeDocument/2006/relationships/hyperlink" Target="https://drive.google.com/drive/folders/1pgXkdy1tNDx1kvjRChM3R6AsiVPUTzUh" TargetMode="External"/><Relationship Id="rId22" Type="http://schemas.openxmlformats.org/officeDocument/2006/relationships/hyperlink" Target="https://drive.google.com/drive/folders/1pgXkdy1tNDx1kvjRChM3R6AsiVPUTzUh" TargetMode="External"/><Relationship Id="rId21" Type="http://schemas.openxmlformats.org/officeDocument/2006/relationships/hyperlink" Target="https://drive.google.com/drive/folders/1pgXkdy1tNDx1kvjRChM3R6AsiVPUTzUh" TargetMode="External"/><Relationship Id="rId24" Type="http://schemas.openxmlformats.org/officeDocument/2006/relationships/hyperlink" Target="https://drive.google.com/drive/folders/1pgXkdy1tNDx1kvjRChM3R6AsiVPUTzUh" TargetMode="External"/><Relationship Id="rId23" Type="http://schemas.openxmlformats.org/officeDocument/2006/relationships/hyperlink" Target="https://drive.google.com/drive/folders/1pgXkdy1tNDx1kvjRChM3R6AsiVPUTzUh" TargetMode="External"/><Relationship Id="rId26" Type="http://schemas.openxmlformats.org/officeDocument/2006/relationships/hyperlink" Target="https://drive.google.com/drive/folders/1pfQx6DtNSa3Y13mddi_baZTprlVm8Niz" TargetMode="External"/><Relationship Id="rId25" Type="http://schemas.openxmlformats.org/officeDocument/2006/relationships/hyperlink" Target="https://drive.google.com/drive/folders/1pfQx6DtNSa3Y13mddi_baZTprlVm8Niz" TargetMode="External"/><Relationship Id="rId28" Type="http://schemas.openxmlformats.org/officeDocument/2006/relationships/hyperlink" Target="https://drive.google.com/drive/folders/1pE4r8aG_6QLNFb5HDauTa3clxOA1IbdF" TargetMode="External"/><Relationship Id="rId27" Type="http://schemas.openxmlformats.org/officeDocument/2006/relationships/hyperlink" Target="https://drive.google.com/drive/folders/1pE4r8aG_6QLNFb5HDauTa3clxOA1IbdF" TargetMode="External"/><Relationship Id="rId29" Type="http://schemas.openxmlformats.org/officeDocument/2006/relationships/hyperlink" Target="https://drive.google.com/drive/folders/1pE4r8aG_6QLNFb5HDauTa3clxOA1IbdF" TargetMode="External"/><Relationship Id="rId11" Type="http://schemas.openxmlformats.org/officeDocument/2006/relationships/hyperlink" Target="https://drive.google.com/drive/folders/1pV3aJPldjh51fM4_YzPs5Y7_pC-C7d1Y" TargetMode="External"/><Relationship Id="rId10" Type="http://schemas.openxmlformats.org/officeDocument/2006/relationships/hyperlink" Target="https://drive.google.com/drive/folders/1pXUWSajMJotRbPMe5l1VkZwoRfnI8vAl" TargetMode="External"/><Relationship Id="rId13" Type="http://schemas.openxmlformats.org/officeDocument/2006/relationships/hyperlink" Target="https://drive.google.com/drive/folders/1pe5kXMFlbOBEiR7AI3RtAzapCBPeyNVb" TargetMode="External"/><Relationship Id="rId12" Type="http://schemas.openxmlformats.org/officeDocument/2006/relationships/hyperlink" Target="https://drive.google.com/drive/folders/1pV3aJPldjh51fM4_YzPs5Y7_pC-C7d1Y" TargetMode="External"/><Relationship Id="rId15" Type="http://schemas.openxmlformats.org/officeDocument/2006/relationships/hyperlink" Target="https://drive.google.com/drive/folders/1pgXkdy1tNDx1kvjRChM3R6AsiVPUTzUh" TargetMode="External"/><Relationship Id="rId14" Type="http://schemas.openxmlformats.org/officeDocument/2006/relationships/hyperlink" Target="https://drive.google.com/drive/folders/1pe5kXMFlbOBEiR7AI3RtAzapCBPeyNVb" TargetMode="External"/><Relationship Id="rId17" Type="http://schemas.openxmlformats.org/officeDocument/2006/relationships/hyperlink" Target="https://drive.google.com/drive/folders/1pgXkdy1tNDx1kvjRChM3R6AsiVPUTzUh" TargetMode="External"/><Relationship Id="rId16" Type="http://schemas.openxmlformats.org/officeDocument/2006/relationships/hyperlink" Target="https://drive.google.com/drive/folders/1pgXkdy1tNDx1kvjRChM3R6AsiVPUTzUh" TargetMode="External"/><Relationship Id="rId19" Type="http://schemas.openxmlformats.org/officeDocument/2006/relationships/hyperlink" Target="https://drive.google.com/drive/folders/1pgXkdy1tNDx1kvjRChM3R6AsiVPUTzUh" TargetMode="External"/><Relationship Id="rId18" Type="http://schemas.openxmlformats.org/officeDocument/2006/relationships/hyperlink" Target="https://drive.google.com/drive/folders/1pgXkdy1tNDx1kvjRChM3R6AsiVPUTzUh" TargetMode="External"/><Relationship Id="rId84" Type="http://schemas.openxmlformats.org/officeDocument/2006/relationships/hyperlink" Target="https://drive.google.com/drive/folders/1o8K89BrgRCgKnKKDOs9bnXY3y1G3CYT4" TargetMode="External"/><Relationship Id="rId83" Type="http://schemas.openxmlformats.org/officeDocument/2006/relationships/hyperlink" Target="https://drive.google.com/drive/folders/1LIZBqBqEBRr6QTo3NE6tFFkIlAEfXHQF" TargetMode="External"/><Relationship Id="rId86" Type="http://schemas.openxmlformats.org/officeDocument/2006/relationships/hyperlink" Target="https://drive.google.com/drive/folders/1o8K89BrgRCgKnKKDOs9bnXY3y1G3CYT4" TargetMode="External"/><Relationship Id="rId85" Type="http://schemas.openxmlformats.org/officeDocument/2006/relationships/hyperlink" Target="https://drive.google.com/drive/folders/1o8K89BrgRCgKnKKDOs9bnXY3y1G3CYT4" TargetMode="External"/><Relationship Id="rId88" Type="http://schemas.openxmlformats.org/officeDocument/2006/relationships/hyperlink" Target="https://drive.google.com/drive/folders/1o8F2790gll9N8kT8S_6XzCcRRLjeXVvm" TargetMode="External"/><Relationship Id="rId150" Type="http://schemas.openxmlformats.org/officeDocument/2006/relationships/hyperlink" Target="https://drive.google.com/drive/folders/1pbRoWFaeH5Ii-izUQk1dluh3ORm9hnbV" TargetMode="External"/><Relationship Id="rId87" Type="http://schemas.openxmlformats.org/officeDocument/2006/relationships/hyperlink" Target="https://drive.google.com/drive/folders/1o8F2790gll9N8kT8S_6XzCcRRLjeXVvm" TargetMode="External"/><Relationship Id="rId89" Type="http://schemas.openxmlformats.org/officeDocument/2006/relationships/hyperlink" Target="https://drive.google.com/drive/folders/1o8F2790gll9N8kT8S_6XzCcRRLjeXVvm" TargetMode="External"/><Relationship Id="rId80" Type="http://schemas.openxmlformats.org/officeDocument/2006/relationships/hyperlink" Target="https://drive.google.com/drive/folders/1X65aS-52aifkeQyfMbMj8Yi1BZAlM2hl" TargetMode="External"/><Relationship Id="rId82" Type="http://schemas.openxmlformats.org/officeDocument/2006/relationships/hyperlink" Target="https://drive.google.com/drive/folders/1LIZBqBqEBRr6QTo3NE6tFFkIlAEfXHQF" TargetMode="External"/><Relationship Id="rId81" Type="http://schemas.openxmlformats.org/officeDocument/2006/relationships/hyperlink" Target="https://drive.google.com/drive/folders/1LIZBqBqEBRr6QTo3NE6tFFkIlAEfXHQF" TargetMode="External"/><Relationship Id="rId1" Type="http://schemas.openxmlformats.org/officeDocument/2006/relationships/hyperlink" Target="https://drive.google.com/drive/folders/1pdOPRbQMctXWaEK2zAdV17hz6HufAXnr" TargetMode="External"/><Relationship Id="rId2" Type="http://schemas.openxmlformats.org/officeDocument/2006/relationships/hyperlink" Target="https://drive.google.com/drive/folders/1pdOPRbQMctXWaEK2zAdV17hz6HufAXnr" TargetMode="External"/><Relationship Id="rId3" Type="http://schemas.openxmlformats.org/officeDocument/2006/relationships/hyperlink" Target="https://drive.google.com/drive/folders/1pdOPRbQMctXWaEK2zAdV17hz6HufAXnr" TargetMode="External"/><Relationship Id="rId149" Type="http://schemas.openxmlformats.org/officeDocument/2006/relationships/hyperlink" Target="https://drive.google.com/drive/folders/1pizhnOyzmiVPIhRU5gOV_d-ZYgoLWbvl" TargetMode="External"/><Relationship Id="rId4" Type="http://schemas.openxmlformats.org/officeDocument/2006/relationships/hyperlink" Target="https://drive.google.com/drive/folders/1paRop2Du0bBR6rORH7XOZFiuZrnkSyWU" TargetMode="External"/><Relationship Id="rId148" Type="http://schemas.openxmlformats.org/officeDocument/2006/relationships/hyperlink" Target="https://drive.google.com/drive/folders/1pizhnOyzmiVPIhRU5gOV_d-ZYgoLWbvl" TargetMode="External"/><Relationship Id="rId9" Type="http://schemas.openxmlformats.org/officeDocument/2006/relationships/hyperlink" Target="https://drive.google.com/drive/folders/1pXUWSajMJotRbPMe5l1VkZwoRfnI8vAl" TargetMode="External"/><Relationship Id="rId143" Type="http://schemas.openxmlformats.org/officeDocument/2006/relationships/hyperlink" Target="https://drive.google.com/drive/folders/1sGQYIYlQaECv2eTl4-RVq8bjpcGTNRe3" TargetMode="External"/><Relationship Id="rId142" Type="http://schemas.openxmlformats.org/officeDocument/2006/relationships/hyperlink" Target="https://drive.google.com/drive/folders/1sGQYIYlQaECv2eTl4-RVq8bjpcGTNRe3" TargetMode="External"/><Relationship Id="rId141" Type="http://schemas.openxmlformats.org/officeDocument/2006/relationships/hyperlink" Target="https://drive.google.com/drive/folders/1OWbF7lc2jpwzaURMy6-dAO0KBl74ZAr7" TargetMode="External"/><Relationship Id="rId140" Type="http://schemas.openxmlformats.org/officeDocument/2006/relationships/hyperlink" Target="https://drive.google.com/drive/folders/1OWbF7lc2jpwzaURMy6-dAO0KBl74ZAr7" TargetMode="External"/><Relationship Id="rId5" Type="http://schemas.openxmlformats.org/officeDocument/2006/relationships/hyperlink" Target="https://drive.google.com/drive/folders/1paRop2Du0bBR6rORH7XOZFiuZrnkSyWU" TargetMode="External"/><Relationship Id="rId147" Type="http://schemas.openxmlformats.org/officeDocument/2006/relationships/hyperlink" Target="https://drive.google.com/drive/folders/1pizhnOyzmiVPIhRU5gOV_d-ZYgoLWbvl" TargetMode="External"/><Relationship Id="rId6" Type="http://schemas.openxmlformats.org/officeDocument/2006/relationships/hyperlink" Target="https://drive.google.com/drive/folders/1paRop2Du0bBR6rORH7XOZFiuZrnkSyWU" TargetMode="External"/><Relationship Id="rId146" Type="http://schemas.openxmlformats.org/officeDocument/2006/relationships/hyperlink" Target="https://drive.google.com/drive/folders/1pizhnOyzmiVPIhRU5gOV_d-ZYgoLWbvl" TargetMode="External"/><Relationship Id="rId7" Type="http://schemas.openxmlformats.org/officeDocument/2006/relationships/hyperlink" Target="https://drive.google.com/drive/folders/1pXUWSajMJotRbPMe5l1VkZwoRfnI8vAl" TargetMode="External"/><Relationship Id="rId145" Type="http://schemas.openxmlformats.org/officeDocument/2006/relationships/hyperlink" Target="https://drive.google.com/drive/folders/1sGQYIYlQaECv2eTl4-RVq8bjpcGTNRe3" TargetMode="External"/><Relationship Id="rId8" Type="http://schemas.openxmlformats.org/officeDocument/2006/relationships/hyperlink" Target="https://drive.google.com/drive/folders/1pXUWSajMJotRbPMe5l1VkZwoRfnI8vAl" TargetMode="External"/><Relationship Id="rId144" Type="http://schemas.openxmlformats.org/officeDocument/2006/relationships/hyperlink" Target="https://drive.google.com/drive/folders/1sGQYIYlQaECv2eTl4-RVq8bjpcGTNRe3" TargetMode="External"/><Relationship Id="rId73" Type="http://schemas.openxmlformats.org/officeDocument/2006/relationships/hyperlink" Target="https://drive.google.com/drive/folders/1_9-vG1yctQ9Df935jSg5hIAv_QmGh9_7" TargetMode="External"/><Relationship Id="rId72" Type="http://schemas.openxmlformats.org/officeDocument/2006/relationships/hyperlink" Target="https://drive.google.com/drive/folders/1qI9Czd4ibQR-1-513AehjQY-0TmrV76t" TargetMode="External"/><Relationship Id="rId75" Type="http://schemas.openxmlformats.org/officeDocument/2006/relationships/hyperlink" Target="https://drive.google.com/drive/folders/1_9-vG1yctQ9Df935jSg5hIAv_QmGh9_7" TargetMode="External"/><Relationship Id="rId74" Type="http://schemas.openxmlformats.org/officeDocument/2006/relationships/hyperlink" Target="https://drive.google.com/drive/folders/1_9-vG1yctQ9Df935jSg5hIAv_QmGh9_7" TargetMode="External"/><Relationship Id="rId77" Type="http://schemas.openxmlformats.org/officeDocument/2006/relationships/hyperlink" Target="https://drive.google.com/drive/folders/1X65aS-52aifkeQyfMbMj8Yi1BZAlM2hl" TargetMode="External"/><Relationship Id="rId76" Type="http://schemas.openxmlformats.org/officeDocument/2006/relationships/hyperlink" Target="https://drive.google.com/drive/folders/1MJceY40YUQwd_h5-5S8KpqGDKLGYKJ7A" TargetMode="External"/><Relationship Id="rId79" Type="http://schemas.openxmlformats.org/officeDocument/2006/relationships/hyperlink" Target="https://drive.google.com/drive/folders/1X65aS-52aifkeQyfMbMj8Yi1BZAlM2hl" TargetMode="External"/><Relationship Id="rId78" Type="http://schemas.openxmlformats.org/officeDocument/2006/relationships/hyperlink" Target="https://drive.google.com/drive/folders/1X65aS-52aifkeQyfMbMj8Yi1BZAlM2hl" TargetMode="External"/><Relationship Id="rId71" Type="http://schemas.openxmlformats.org/officeDocument/2006/relationships/hyperlink" Target="https://drive.google.com/drive/folders/1qI9Czd4ibQR-1-513AehjQY-0TmrV76t" TargetMode="External"/><Relationship Id="rId70" Type="http://schemas.openxmlformats.org/officeDocument/2006/relationships/hyperlink" Target="https://drive.google.com/drive/folders/1qI9Czd4ibQR-1-513AehjQY-0TmrV76t" TargetMode="External"/><Relationship Id="rId139" Type="http://schemas.openxmlformats.org/officeDocument/2006/relationships/hyperlink" Target="https://drive.google.com/drive/folders/1OWbF7lc2jpwzaURMy6-dAO0KBl74ZAr7" TargetMode="External"/><Relationship Id="rId138" Type="http://schemas.openxmlformats.org/officeDocument/2006/relationships/hyperlink" Target="https://drive.google.com/drive/folders/1OWbF7lc2jpwzaURMy6-dAO0KBl74ZAr7" TargetMode="External"/><Relationship Id="rId137" Type="http://schemas.openxmlformats.org/officeDocument/2006/relationships/hyperlink" Target="https://drive.google.com/drive/folders/1OWbF7lc2jpwzaURMy6-dAO0KBl74ZAr7" TargetMode="External"/><Relationship Id="rId132" Type="http://schemas.openxmlformats.org/officeDocument/2006/relationships/hyperlink" Target="https://drive.google.com/drive/folders/1J3uE5LCM-Vedywr3Uosq-_QI4EUgWzaz" TargetMode="External"/><Relationship Id="rId131" Type="http://schemas.openxmlformats.org/officeDocument/2006/relationships/hyperlink" Target="https://drive.google.com/drive/folders/1J3uE5LCM-Vedywr3Uosq-_QI4EUgWzaz" TargetMode="External"/><Relationship Id="rId130" Type="http://schemas.openxmlformats.org/officeDocument/2006/relationships/hyperlink" Target="https://drive.google.com/drive/folders/1JCwldFZLTXk79PkVwWKxnLVo1K6Ng19_" TargetMode="External"/><Relationship Id="rId136" Type="http://schemas.openxmlformats.org/officeDocument/2006/relationships/hyperlink" Target="https://drive.google.com/drive/folders/1OWbF7lc2jpwzaURMy6-dAO0KBl74ZAr7" TargetMode="External"/><Relationship Id="rId135" Type="http://schemas.openxmlformats.org/officeDocument/2006/relationships/hyperlink" Target="https://drive.google.com/drive/folders/1J3uE5LCM-Vedywr3Uosq-_QI4EUgWzaz" TargetMode="External"/><Relationship Id="rId134" Type="http://schemas.openxmlformats.org/officeDocument/2006/relationships/hyperlink" Target="https://drive.google.com/drive/folders/1J3uE5LCM-Vedywr3Uosq-_QI4EUgWzaz" TargetMode="External"/><Relationship Id="rId133" Type="http://schemas.openxmlformats.org/officeDocument/2006/relationships/hyperlink" Target="https://drive.google.com/drive/folders/1J3uE5LCM-Vedywr3Uosq-_QI4EUgWzaz" TargetMode="External"/><Relationship Id="rId62" Type="http://schemas.openxmlformats.org/officeDocument/2006/relationships/hyperlink" Target="https://drive.google.com/drive/folders/1qXYNn80QnADafvZQ1N9ShrTSrGrQMbEI" TargetMode="External"/><Relationship Id="rId61" Type="http://schemas.openxmlformats.org/officeDocument/2006/relationships/hyperlink" Target="https://drive.google.com/drive/folders/1qXYNn80QnADafvZQ1N9ShrTSrGrQMbEI" TargetMode="External"/><Relationship Id="rId64" Type="http://schemas.openxmlformats.org/officeDocument/2006/relationships/hyperlink" Target="https://drive.google.com/drive/folders/1rDftEyVtI5nNqxDJ2CQ2ZcI-JLBRrAYw" TargetMode="External"/><Relationship Id="rId63" Type="http://schemas.openxmlformats.org/officeDocument/2006/relationships/hyperlink" Target="https://drive.google.com/drive/folders/1rDftEyVtI5nNqxDJ2CQ2ZcI-JLBRrAYw" TargetMode="External"/><Relationship Id="rId66" Type="http://schemas.openxmlformats.org/officeDocument/2006/relationships/hyperlink" Target="https://drive.google.com/drive/folders/1rDftEyVtI5nNqxDJ2CQ2ZcI-JLBRrAYw" TargetMode="External"/><Relationship Id="rId65" Type="http://schemas.openxmlformats.org/officeDocument/2006/relationships/hyperlink" Target="https://drive.google.com/drive/folders/1rDftEyVtI5nNqxDJ2CQ2ZcI-JLBRrAYw" TargetMode="External"/><Relationship Id="rId68" Type="http://schemas.openxmlformats.org/officeDocument/2006/relationships/hyperlink" Target="https://drive.google.com/drive/folders/1qI9Czd4ibQR-1-513AehjQY-0TmrV76t" TargetMode="External"/><Relationship Id="rId67" Type="http://schemas.openxmlformats.org/officeDocument/2006/relationships/hyperlink" Target="https://drive.google.com/drive/folders/1qI9Czd4ibQR-1-513AehjQY-0TmrV76t" TargetMode="External"/><Relationship Id="rId60" Type="http://schemas.openxmlformats.org/officeDocument/2006/relationships/hyperlink" Target="https://drive.google.com/drive/folders/1qUcYAPuy5rq4Gl3Zzpzb_Y5EI0sV8UfO" TargetMode="External"/><Relationship Id="rId69" Type="http://schemas.openxmlformats.org/officeDocument/2006/relationships/hyperlink" Target="https://drive.google.com/drive/folders/1qI9Czd4ibQR-1-513AehjQY-0TmrV76t" TargetMode="External"/><Relationship Id="rId51" Type="http://schemas.openxmlformats.org/officeDocument/2006/relationships/hyperlink" Target="https://drive.google.com/drive/folders/1qikLWmBWvXByEI6hoTIIKKfkp4y38WBD" TargetMode="External"/><Relationship Id="rId50" Type="http://schemas.openxmlformats.org/officeDocument/2006/relationships/hyperlink" Target="https://drive.google.com/drive/folders/1qikLWmBWvXByEI6hoTIIKKfkp4y38WBD" TargetMode="External"/><Relationship Id="rId53" Type="http://schemas.openxmlformats.org/officeDocument/2006/relationships/hyperlink" Target="https://drive.google.com/drive/folders/1qbue8PL0vxKgRjAAmjUgO8iZ0CozCxM2" TargetMode="External"/><Relationship Id="rId52" Type="http://schemas.openxmlformats.org/officeDocument/2006/relationships/hyperlink" Target="https://drive.google.com/drive/folders/1qbue8PL0vxKgRjAAmjUgO8iZ0CozCxM2" TargetMode="External"/><Relationship Id="rId55" Type="http://schemas.openxmlformats.org/officeDocument/2006/relationships/hyperlink" Target="https://drive.google.com/drive/folders/1qUcYAPuy5rq4Gl3Zzpzb_Y5EI0sV8UfO" TargetMode="External"/><Relationship Id="rId54" Type="http://schemas.openxmlformats.org/officeDocument/2006/relationships/hyperlink" Target="https://drive.google.com/drive/folders/1qb2BP092BBc5Xp3FYPX6bX95GZbOxN5L" TargetMode="External"/><Relationship Id="rId57" Type="http://schemas.openxmlformats.org/officeDocument/2006/relationships/hyperlink" Target="https://drive.google.com/drive/folders/1qUcYAPuy5rq4Gl3Zzpzb_Y5EI0sV8UfO" TargetMode="External"/><Relationship Id="rId56" Type="http://schemas.openxmlformats.org/officeDocument/2006/relationships/hyperlink" Target="https://drive.google.com/drive/folders/1qUcYAPuy5rq4Gl3Zzpzb_Y5EI0sV8UfO" TargetMode="External"/><Relationship Id="rId59" Type="http://schemas.openxmlformats.org/officeDocument/2006/relationships/hyperlink" Target="https://drive.google.com/drive/folders/1qUcYAPuy5rq4Gl3Zzpzb_Y5EI0sV8UfO" TargetMode="External"/><Relationship Id="rId58" Type="http://schemas.openxmlformats.org/officeDocument/2006/relationships/hyperlink" Target="https://drive.google.com/drive/folders/1qUcYAPuy5rq4Gl3Zzpzb_Y5EI0sV8UfO" TargetMode="External"/><Relationship Id="rId151" Type="http://schemas.openxmlformats.org/officeDocument/2006/relationships/drawing" Target="../drawings/drawing13.xml"/><Relationship Id="rId107" Type="http://schemas.openxmlformats.org/officeDocument/2006/relationships/hyperlink" Target="https://drive.google.com/drive/folders/1T6CcJtjTNpLIOrMgHeFckkPSCa9kGNuM" TargetMode="External"/><Relationship Id="rId106" Type="http://schemas.openxmlformats.org/officeDocument/2006/relationships/hyperlink" Target="https://drive.google.com/drive/folders/1U31XG0OCRyo1r-dltjDyL4fkrPAhhyEi" TargetMode="External"/><Relationship Id="rId105" Type="http://schemas.openxmlformats.org/officeDocument/2006/relationships/hyperlink" Target="https://drive.google.com/drive/folders/1NbCFp-XhoTh4uh9K6KJMo6n5EoAjQjK_" TargetMode="External"/><Relationship Id="rId104" Type="http://schemas.openxmlformats.org/officeDocument/2006/relationships/hyperlink" Target="https://drive.google.com/drive/folders/1hFonSSM-rwjGjSr4bM3C5wdbJrrqmKEF" TargetMode="External"/><Relationship Id="rId109" Type="http://schemas.openxmlformats.org/officeDocument/2006/relationships/hyperlink" Target="https://drive.google.com/drive/folders/1T6CcJtjTNpLIOrMgHeFckkPSCa9kGNuM" TargetMode="External"/><Relationship Id="rId108" Type="http://schemas.openxmlformats.org/officeDocument/2006/relationships/hyperlink" Target="http://bit.ly/" TargetMode="External"/><Relationship Id="rId103" Type="http://schemas.openxmlformats.org/officeDocument/2006/relationships/hyperlink" Target="https://drive.google.com/drive/folders/1hFonSSM-rwjGjSr4bM3C5wdbJrrqmKEF" TargetMode="External"/><Relationship Id="rId102" Type="http://schemas.openxmlformats.org/officeDocument/2006/relationships/hyperlink" Target="https://drive.google.com/drive/folders/1hFonSSM-rwjGjSr4bM3C5wdbJrrqmKEF" TargetMode="External"/><Relationship Id="rId101" Type="http://schemas.openxmlformats.org/officeDocument/2006/relationships/hyperlink" Target="https://drive.google.com/drive/folders/1hFonSSM-rwjGjSr4bM3C5wdbJrrqmKEF" TargetMode="External"/><Relationship Id="rId100" Type="http://schemas.openxmlformats.org/officeDocument/2006/relationships/hyperlink" Target="https://drive.google.com/drive/folders/1o23I_R4YvD4v4Bh8FSdcZZQ669PGt45P" TargetMode="External"/><Relationship Id="rId129" Type="http://schemas.openxmlformats.org/officeDocument/2006/relationships/hyperlink" Target="https://drive.google.com/drive/folders/1F9ig8pn_3F8Olr0Y1MuwizAkPMUV5Zhj" TargetMode="External"/><Relationship Id="rId128" Type="http://schemas.openxmlformats.org/officeDocument/2006/relationships/hyperlink" Target="https://drive.google.com/drive/folders/14jrn4RAEjTfMDChf7xKsSLG3kF7ZIV6u" TargetMode="External"/><Relationship Id="rId127" Type="http://schemas.openxmlformats.org/officeDocument/2006/relationships/hyperlink" Target="https://drive.google.com/drive/folders/1NQ27TM256dfKnRaJQlUV_OYRn56pG26C" TargetMode="External"/><Relationship Id="rId126" Type="http://schemas.openxmlformats.org/officeDocument/2006/relationships/hyperlink" Target="https://drive.google.com/drive/folders/1NQ27TM256dfKnRaJQlUV_OYRn56pG26C" TargetMode="External"/><Relationship Id="rId121" Type="http://schemas.openxmlformats.org/officeDocument/2006/relationships/hyperlink" Target="https://drive.google.com/drive/folders/1ehA-Ni_OZVYwfLa9bDG9ZpBu36R-zId0" TargetMode="External"/><Relationship Id="rId120" Type="http://schemas.openxmlformats.org/officeDocument/2006/relationships/hyperlink" Target="https://drive.google.com/drive/folders/1awMQvNGcV3SsmR7ULKPBNPQFdZ7LoUEA" TargetMode="External"/><Relationship Id="rId125" Type="http://schemas.openxmlformats.org/officeDocument/2006/relationships/hyperlink" Target="https://drive.google.com/drive/folders/1NQ27TM256dfKnRaJQlUV_OYRn56pG26C" TargetMode="External"/><Relationship Id="rId124" Type="http://schemas.openxmlformats.org/officeDocument/2006/relationships/hyperlink" Target="https://drive.google.com/drive/folders/1NQ27TM256dfKnRaJQlUV_OYRn56pG26C" TargetMode="External"/><Relationship Id="rId123" Type="http://schemas.openxmlformats.org/officeDocument/2006/relationships/hyperlink" Target="https://drive.google.com/drive/folders/1NQ27TM256dfKnRaJQlUV_OYRn56pG26C" TargetMode="External"/><Relationship Id="rId122" Type="http://schemas.openxmlformats.org/officeDocument/2006/relationships/hyperlink" Target="https://drive.google.com/drive/folders/1ehA-Ni_OZVYwfLa9bDG9ZpBu36R-zId0" TargetMode="External"/><Relationship Id="rId95" Type="http://schemas.openxmlformats.org/officeDocument/2006/relationships/hyperlink" Target="https://drive.google.com/drive/folders/1o4Is_-4tjDfRNZO0LUqsKCJT2KgfKTyJ" TargetMode="External"/><Relationship Id="rId94" Type="http://schemas.openxmlformats.org/officeDocument/2006/relationships/hyperlink" Target="https://drive.google.com/drive/folders/1o4Is_-4tjDfRNZO0LUqsKCJT2KgfKTyJ" TargetMode="External"/><Relationship Id="rId97" Type="http://schemas.openxmlformats.org/officeDocument/2006/relationships/hyperlink" Target="https://drive.google.com/drive/folders/1o4Is_-4tjDfRNZO0LUqsKCJT2KgfKTyJ" TargetMode="External"/><Relationship Id="rId96" Type="http://schemas.openxmlformats.org/officeDocument/2006/relationships/hyperlink" Target="https://drive.google.com/drive/folders/1o4Is_-4tjDfRNZO0LUqsKCJT2KgfKTyJ" TargetMode="External"/><Relationship Id="rId99" Type="http://schemas.openxmlformats.org/officeDocument/2006/relationships/hyperlink" Target="https://drive.google.com/drive/folders/1o23I_R4YvD4v4Bh8FSdcZZQ669PGt45P" TargetMode="External"/><Relationship Id="rId98" Type="http://schemas.openxmlformats.org/officeDocument/2006/relationships/hyperlink" Target="https://drive.google.com/drive/folders/1o4Is_-4tjDfRNZO0LUqsKCJT2KgfKTyJ" TargetMode="External"/><Relationship Id="rId91" Type="http://schemas.openxmlformats.org/officeDocument/2006/relationships/hyperlink" Target="https://drive.google.com/drive/folders/1o8F2790gll9N8kT8S_6XzCcRRLjeXVvm" TargetMode="External"/><Relationship Id="rId90" Type="http://schemas.openxmlformats.org/officeDocument/2006/relationships/hyperlink" Target="https://drive.google.com/drive/folders/1o8F2790gll9N8kT8S_6XzCcRRLjeXVvm" TargetMode="External"/><Relationship Id="rId93" Type="http://schemas.openxmlformats.org/officeDocument/2006/relationships/hyperlink" Target="https://drive.google.com/drive/folders/1o4Is_-4tjDfRNZO0LUqsKCJT2KgfKTyJ" TargetMode="External"/><Relationship Id="rId92" Type="http://schemas.openxmlformats.org/officeDocument/2006/relationships/hyperlink" Target="https://drive.google.com/drive/folders/1o8F2790gll9N8kT8S_6XzCcRRLjeXVvm" TargetMode="External"/><Relationship Id="rId118" Type="http://schemas.openxmlformats.org/officeDocument/2006/relationships/hyperlink" Target="https://drive.google.com/drive/folders/1G_I7BfxV8OP_ZMYj_nlUcpiPv4Qfdzi6" TargetMode="External"/><Relationship Id="rId117" Type="http://schemas.openxmlformats.org/officeDocument/2006/relationships/hyperlink" Target="https://drive.google.com/drive/folders/1G_I7BfxV8OP_ZMYj_nlUcpiPv4Qfdzi6" TargetMode="External"/><Relationship Id="rId116" Type="http://schemas.openxmlformats.org/officeDocument/2006/relationships/hyperlink" Target="https://drive.google.com/drive/folders/1G_I7BfxV8OP_ZMYj_nlUcpiPv4Qfdzi6" TargetMode="External"/><Relationship Id="rId115" Type="http://schemas.openxmlformats.org/officeDocument/2006/relationships/hyperlink" Target="https://drive.google.com/drive/folders/1oZPSN9h0Ga9oiTG6ximnpveX0LBbSw2o" TargetMode="External"/><Relationship Id="rId119" Type="http://schemas.openxmlformats.org/officeDocument/2006/relationships/hyperlink" Target="https://drive.google.com/drive/folders/180U6oNF1I9kJwZuBQftDhzbUrkKXM6-D" TargetMode="External"/><Relationship Id="rId110" Type="http://schemas.openxmlformats.org/officeDocument/2006/relationships/hyperlink" Target="https://drive.google.com/drive/folders/1T6CcJtjTNpLIOrMgHeFckkPSCa9kGNuM" TargetMode="External"/><Relationship Id="rId114" Type="http://schemas.openxmlformats.org/officeDocument/2006/relationships/hyperlink" Target="https://drive.google.com/drive/folders/1oZPSN9h0Ga9oiTG6ximnpveX0LBbSw2o" TargetMode="External"/><Relationship Id="rId113" Type="http://schemas.openxmlformats.org/officeDocument/2006/relationships/hyperlink" Target="https://drive.google.com/drive/folders/1ztQH5Nwil11qxJiS6h12c8IXssobpJ2F" TargetMode="External"/><Relationship Id="rId112" Type="http://schemas.openxmlformats.org/officeDocument/2006/relationships/hyperlink" Target="https://drive.google.com/drive/folders/11SDX3b1O-7JgXEdNicR8b71sEZ4glDND" TargetMode="External"/><Relationship Id="rId111" Type="http://schemas.openxmlformats.org/officeDocument/2006/relationships/hyperlink" Target="https://drive.google.com/drive/folders/1T6CcJtjTNpLIOrMgHeFckkPSCa9kGNuM" TargetMode="External"/></Relationships>
</file>

<file path=xl/worksheets/_rels/sheet14.xml.rels><?xml version="1.0" encoding="UTF-8" standalone="yes"?><Relationships xmlns="http://schemas.openxmlformats.org/package/2006/relationships"><Relationship Id="rId40" Type="http://schemas.openxmlformats.org/officeDocument/2006/relationships/hyperlink" Target="https://drive.google.com/open?id=18Q1zOY8qSizU2LmQp6QUHKjcEtVe4FIX&amp;authuser=pmprbbpn2021%40gmail.com&amp;usp=drive_fs" TargetMode="External"/><Relationship Id="rId42" Type="http://schemas.openxmlformats.org/officeDocument/2006/relationships/hyperlink" Target="https://drive.google.com/open?id=1AI5JjfvAEWhqh4fxZZDUeFfe6s4OWn94&amp;authuser=pmprbbpn2021%40gmail.com&amp;usp=drive_fs" TargetMode="External"/><Relationship Id="rId41" Type="http://schemas.openxmlformats.org/officeDocument/2006/relationships/hyperlink" Target="https://drive.google.com/open?id=1AI5JjfvAEWhqh4fxZZDUeFfe6s4OWn94&amp;authuser=pmprbbpn2021%40gmail.com&amp;usp=drive_fs" TargetMode="External"/><Relationship Id="rId44" Type="http://schemas.openxmlformats.org/officeDocument/2006/relationships/hyperlink" Target="https://drive.google.com/open?id=1AHQj4kht38khIWBDGSlgnl8WWIZ41n2g&amp;authuser=pmprbbpn2021%40gmail.com&amp;usp=drive_fs" TargetMode="External"/><Relationship Id="rId43" Type="http://schemas.openxmlformats.org/officeDocument/2006/relationships/hyperlink" Target="https://drive.google.com/open?id=1AHQj4kht38khIWBDGSlgnl8WWIZ41n2g&amp;authuser=pmprbbpn2021%40gmail.com&amp;usp=drive_fs" TargetMode="External"/><Relationship Id="rId46" Type="http://schemas.openxmlformats.org/officeDocument/2006/relationships/hyperlink" Target="https://drive.google.com/open?id=1AHQj4kht38khIWBDGSlgnl8WWIZ41n2g&amp;authuser=pmprbbpn2021%40gmail.com&amp;usp=drive_fs" TargetMode="External"/><Relationship Id="rId45" Type="http://schemas.openxmlformats.org/officeDocument/2006/relationships/hyperlink" Target="https://drive.google.com/open?id=1AHQj4kht38khIWBDGSlgnl8WWIZ41n2g&amp;authuser=pmprbbpn2021%40gmail.com&amp;usp=drive_fs" TargetMode="External"/><Relationship Id="rId48" Type="http://schemas.openxmlformats.org/officeDocument/2006/relationships/hyperlink" Target="https://drive.google.com/open?id=1AHQj4kht38khIWBDGSlgnl8WWIZ41n2g&amp;authuser=pmprbbpn2021%40gmail.com&amp;usp=drive_fs" TargetMode="External"/><Relationship Id="rId47" Type="http://schemas.openxmlformats.org/officeDocument/2006/relationships/hyperlink" Target="http://esakip.balikpapan.go.id/" TargetMode="External"/><Relationship Id="rId49" Type="http://schemas.openxmlformats.org/officeDocument/2006/relationships/hyperlink" Target="https://drive.google.com/open?id=1AHQj4kht38khIWBDGSlgnl8WWIZ41n2g&amp;authuser=pmprbbpn2021%40gmail.com&amp;usp=drive_fs" TargetMode="External"/><Relationship Id="rId31" Type="http://schemas.openxmlformats.org/officeDocument/2006/relationships/hyperlink" Target="https://drive.google.com/open?id=18WrD5904OYMQt6S5-25RCQlmi7WRVaRv&amp;authuser=pmprbbpn2021%40gmail.com&amp;usp=drive_fs" TargetMode="External"/><Relationship Id="rId30" Type="http://schemas.openxmlformats.org/officeDocument/2006/relationships/hyperlink" Target="https://drive.google.com/open?id=18WrD5904OYMQt6S5-25RCQlmi7WRVaRv&amp;authuser=pmprbbpn2021%40gmail.com&amp;usp=drive_fs" TargetMode="External"/><Relationship Id="rId33" Type="http://schemas.openxmlformats.org/officeDocument/2006/relationships/hyperlink" Target="https://drive.google.com/open?id=18WrD5904OYMQt6S5-25RCQlmi7WRVaRv&amp;authuser=pmprbbpn2021%40gmail.com&amp;usp=drive_fs" TargetMode="External"/><Relationship Id="rId32" Type="http://schemas.openxmlformats.org/officeDocument/2006/relationships/hyperlink" Target="https://drive.google.com/open?id=18WrD5904OYMQt6S5-25RCQlmi7WRVaRv&amp;authuser=pmprbbpn2021%40gmail.com&amp;usp=drive_fs" TargetMode="External"/><Relationship Id="rId35" Type="http://schemas.openxmlformats.org/officeDocument/2006/relationships/hyperlink" Target="https://drive.google.com/open?id=18WrD5904OYMQt6S5-25RCQlmi7WRVaRv&amp;authuser=pmprbbpn2021%40gmail.com&amp;usp=drive_fs" TargetMode="External"/><Relationship Id="rId34" Type="http://schemas.openxmlformats.org/officeDocument/2006/relationships/hyperlink" Target="https://drive.google.com/open?id=18WrD5904OYMQt6S5-25RCQlmi7WRVaRv&amp;authuser=pmprbbpn2021%40gmail.com&amp;usp=drive_fs" TargetMode="External"/><Relationship Id="rId37" Type="http://schemas.openxmlformats.org/officeDocument/2006/relationships/hyperlink" Target="https://drive.google.com/open?id=18bR4vhhZNetvU4GnqEIC43tPLdrtIBEY&amp;authuser=pmprbbpn2021%40gmail.com&amp;usp=drive_fs" TargetMode="External"/><Relationship Id="rId36" Type="http://schemas.openxmlformats.org/officeDocument/2006/relationships/hyperlink" Target="https://drive.google.com/open?id=18bR4vhhZNetvU4GnqEIC43tPLdrtIBEY&amp;authuser=pmprbbpn2021%40gmail.com&amp;usp=drive_fs" TargetMode="External"/><Relationship Id="rId39" Type="http://schemas.openxmlformats.org/officeDocument/2006/relationships/hyperlink" Target="https://drive.google.com/open?id=18Q1zOY8qSizU2LmQp6QUHKjcEtVe4FIX&amp;authuser=pmprbbpn2021%40gmail.com&amp;usp=drive_fs" TargetMode="External"/><Relationship Id="rId38" Type="http://schemas.openxmlformats.org/officeDocument/2006/relationships/hyperlink" Target="https://drive.google.com/open?id=18Q1zOY8qSizU2LmQp6QUHKjcEtVe4FIX&amp;authuser=pmprbbpn2021%40gmail.com&amp;usp=drive_fs" TargetMode="External"/><Relationship Id="rId20" Type="http://schemas.openxmlformats.org/officeDocument/2006/relationships/hyperlink" Target="https://drive.google.com/open?id=19F7BvNUcu9V4YCG01cdHvzWWBngCde4M&amp;authuser=pmprbbpn2021%40gmail.com&amp;usp=drive_fs" TargetMode="External"/><Relationship Id="rId22" Type="http://schemas.openxmlformats.org/officeDocument/2006/relationships/hyperlink" Target="https://drive.google.com/open?id=19F7BvNUcu9V4YCG01cdHvzWWBngCde4M&amp;authuser=pmprbbpn2021%40gmail.com&amp;usp=drive_fs" TargetMode="External"/><Relationship Id="rId21" Type="http://schemas.openxmlformats.org/officeDocument/2006/relationships/hyperlink" Target="https://drive.google.com/open?id=19F7BvNUcu9V4YCG01cdHvzWWBngCde4M&amp;authuser=pmprbbpn2021%40gmail.com&amp;usp=drive_fs" TargetMode="External"/><Relationship Id="rId24" Type="http://schemas.openxmlformats.org/officeDocument/2006/relationships/hyperlink" Target="https://drive.google.com/open?id=19F7BvNUcu9V4YCG01cdHvzWWBngCde4M&amp;authuser=pmprbbpn2021%40gmail.com&amp;usp=drive_fs" TargetMode="External"/><Relationship Id="rId23" Type="http://schemas.openxmlformats.org/officeDocument/2006/relationships/hyperlink" Target="https://drive.google.com/open?id=19F7BvNUcu9V4YCG01cdHvzWWBngCde4M&amp;authuser=pmprbbpn2021%40gmail.com&amp;usp=drive_fs" TargetMode="External"/><Relationship Id="rId26" Type="http://schemas.openxmlformats.org/officeDocument/2006/relationships/hyperlink" Target="https://drive.google.com/open?id=194D7bcxDn3c4-hvAwVE19Dc6BZovRKUD&amp;authuser=pmprbbpn2021%40gmail.com&amp;usp=drive_fs" TargetMode="External"/><Relationship Id="rId25" Type="http://schemas.openxmlformats.org/officeDocument/2006/relationships/hyperlink" Target="https://drive.google.com/open?id=194D7bcxDn3c4-hvAwVE19Dc6BZovRKUD&amp;authuser=pmprbbpn2021%40gmail.com&amp;usp=drive_fs" TargetMode="External"/><Relationship Id="rId28" Type="http://schemas.openxmlformats.org/officeDocument/2006/relationships/hyperlink" Target="https://drive.google.com/open?id=18WrD5904OYMQt6S5-25RCQlmi7WRVaRv&amp;authuser=pmprbbpn2021%40gmail.com&amp;usp=drive_fs" TargetMode="External"/><Relationship Id="rId27" Type="http://schemas.openxmlformats.org/officeDocument/2006/relationships/hyperlink" Target="https://drive.google.com/open?id=18WrD5904OYMQt6S5-25RCQlmi7WRVaRv&amp;authuser=pmprbbpn2021%40gmail.com&amp;usp=drive_fs" TargetMode="External"/><Relationship Id="rId29" Type="http://schemas.openxmlformats.org/officeDocument/2006/relationships/hyperlink" Target="https://drive.google.com/open?id=18WrD5904OYMQt6S5-25RCQlmi7WRVaRv&amp;authuser=pmprbbpn2021%40gmail.com&amp;usp=drive_fs" TargetMode="External"/><Relationship Id="rId11" Type="http://schemas.openxmlformats.org/officeDocument/2006/relationships/hyperlink" Target="https://drive.google.com/open?id=18c3g3hLsCuWpEn_rZMiPbR2j12L9GwHH&amp;authuser=pmprbbpn2021%40gmail.com&amp;usp=drive_fs" TargetMode="External"/><Relationship Id="rId10" Type="http://schemas.openxmlformats.org/officeDocument/2006/relationships/hyperlink" Target="https://drive.google.com/open?id=18l4MqlnPTxBBLP2P_8pcJ9Lr37dI8u_O&amp;authuser=pmprbbpn2021%40gmail.com&amp;usp=drive_fs" TargetMode="External"/><Relationship Id="rId13" Type="http://schemas.openxmlformats.org/officeDocument/2006/relationships/hyperlink" Target="https://drive.google.com/open?id=16OfvVASUvctAN7lmpG_Xry79tc4dM934&amp;authuser=pmprbbpn2021%40gmail.com&amp;usp=drive_fs" TargetMode="External"/><Relationship Id="rId12" Type="http://schemas.openxmlformats.org/officeDocument/2006/relationships/hyperlink" Target="https://drive.google.com/open?id=18c3g3hLsCuWpEn_rZMiPbR2j12L9GwHH&amp;authuser=pmprbbpn2021%40gmail.com&amp;usp=drive_fs" TargetMode="External"/><Relationship Id="rId15" Type="http://schemas.openxmlformats.org/officeDocument/2006/relationships/hyperlink" Target="https://drive.google.com/open?id=19F7BvNUcu9V4YCG01cdHvzWWBngCde4M&amp;authuser=pmprbbpn2021%40gmail.com&amp;usp=drive_fs" TargetMode="External"/><Relationship Id="rId14" Type="http://schemas.openxmlformats.org/officeDocument/2006/relationships/hyperlink" Target="https://drive.google.com/open?id=16OfvVASUvctAN7lmpG_Xry79tc4dM934&amp;authuser=pmprbbpn2021%40gmail.com&amp;usp=drive_fs" TargetMode="External"/><Relationship Id="rId17" Type="http://schemas.openxmlformats.org/officeDocument/2006/relationships/hyperlink" Target="https://drive.google.com/open?id=19F7BvNUcu9V4YCG01cdHvzWWBngCde4M&amp;authuser=pmprbbpn2021%40gmail.com&amp;usp=drive_fs" TargetMode="External"/><Relationship Id="rId16" Type="http://schemas.openxmlformats.org/officeDocument/2006/relationships/hyperlink" Target="https://drive.google.com/open?id=19F7BvNUcu9V4YCG01cdHvzWWBngCde4M&amp;authuser=pmprbbpn2021%40gmail.com&amp;usp=drive_fs" TargetMode="External"/><Relationship Id="rId19" Type="http://schemas.openxmlformats.org/officeDocument/2006/relationships/hyperlink" Target="https://drive.google.com/open?id=19F7BvNUcu9V4YCG01cdHvzWWBngCde4M&amp;authuser=pmprbbpn2021%40gmail.com&amp;usp=drive_fs" TargetMode="External"/><Relationship Id="rId18" Type="http://schemas.openxmlformats.org/officeDocument/2006/relationships/hyperlink" Target="https://drive.google.com/open?id=19F7BvNUcu9V4YCG01cdHvzWWBngCde4M&amp;authuser=pmprbbpn2021%40gmail.com&amp;usp=drive_fs" TargetMode="External"/><Relationship Id="rId84" Type="http://schemas.openxmlformats.org/officeDocument/2006/relationships/hyperlink" Target="https://drive.google.com/open?id=17AzKLU7YHP8Mm-KFKrkRe3I7J8qMVdps&amp;authuser=pmprbbpn2021%40gmail.com&amp;usp=drive_fs" TargetMode="External"/><Relationship Id="rId83" Type="http://schemas.openxmlformats.org/officeDocument/2006/relationships/hyperlink" Target="https://drive.google.com/open?id=19WPkwwHaX5EHP6zSniiS1k4wAuxoHMmO&amp;authuser=pmprbbpn2021%40gmail.com&amp;usp=drive_fs" TargetMode="External"/><Relationship Id="rId86" Type="http://schemas.openxmlformats.org/officeDocument/2006/relationships/hyperlink" Target="https://drive.google.com/open?id=17AzKLU7YHP8Mm-KFKrkRe3I7J8qMVdps&amp;authuser=pmprbbpn2021%40gmail.com&amp;usp=drive_fs" TargetMode="External"/><Relationship Id="rId85" Type="http://schemas.openxmlformats.org/officeDocument/2006/relationships/hyperlink" Target="https://drive.google.com/open?id=17AzKLU7YHP8Mm-KFKrkRe3I7J8qMVdps&amp;authuser=pmprbbpn2021%40gmail.com&amp;usp=drive_fs" TargetMode="External"/><Relationship Id="rId88" Type="http://schemas.openxmlformats.org/officeDocument/2006/relationships/hyperlink" Target="http://balikpapan.go.id/" TargetMode="External"/><Relationship Id="rId87" Type="http://schemas.openxmlformats.org/officeDocument/2006/relationships/hyperlink" Target="https://drive.google.com/open?id=173Dwfoxb6CVAE8U3imE_jgy51kYLJl_D&amp;authuser=pmprbbpn2021%40gmail.com&amp;usp=drive_fs" TargetMode="External"/><Relationship Id="rId89" Type="http://schemas.openxmlformats.org/officeDocument/2006/relationships/hyperlink" Target="https://drive.google.com/open?id=173Dwfoxb6CVAE8U3imE_jgy51kYLJl_D&amp;authuser=pmprbbpn2021%40gmail.com&amp;usp=drive_fs" TargetMode="External"/><Relationship Id="rId80" Type="http://schemas.openxmlformats.org/officeDocument/2006/relationships/hyperlink" Target="https://drive.google.com/open?id=19fbbohcUPlylMjjgISBH3jiYDqA-QzkV&amp;authuser=pmprbbpn2021%40gmail.com&amp;usp=drive_fs" TargetMode="External"/><Relationship Id="rId82" Type="http://schemas.openxmlformats.org/officeDocument/2006/relationships/hyperlink" Target="https://drive.google.com/open?id=19WPkwwHaX5EHP6zSniiS1k4wAuxoHMmO&amp;authuser=pmprbbpn2021%40gmail.com&amp;usp=drive_fs" TargetMode="External"/><Relationship Id="rId81" Type="http://schemas.openxmlformats.org/officeDocument/2006/relationships/hyperlink" Target="https://drive.google.com/open?id=19WPkwwHaX5EHP6zSniiS1k4wAuxoHMmO&amp;authuser=pmprbbpn2021%40gmail.com&amp;usp=drive_fs" TargetMode="External"/><Relationship Id="rId1" Type="http://schemas.openxmlformats.org/officeDocument/2006/relationships/hyperlink" Target="https://drive.google.com/open?id=18q70KKv3TmZz-2XKVOqPmCU0gKkT40CN&amp;authuser=pmprbbpn2021%40gmail.com&amp;usp=drive_fs" TargetMode="External"/><Relationship Id="rId2" Type="http://schemas.openxmlformats.org/officeDocument/2006/relationships/hyperlink" Target="https://drive.google.com/open?id=18q70KKv3TmZz-2XKVOqPmCU0gKkT40CN&amp;authuser=pmprbbpn2021%40gmail.com&amp;usp=drive_fs" TargetMode="External"/><Relationship Id="rId3" Type="http://schemas.openxmlformats.org/officeDocument/2006/relationships/hyperlink" Target="https://drive.google.com/open?id=18q70KKv3TmZz-2XKVOqPmCU0gKkT40CN&amp;authuser=pmprbbpn2021%40gmail.com&amp;usp=drive_fs" TargetMode="External"/><Relationship Id="rId4" Type="http://schemas.openxmlformats.org/officeDocument/2006/relationships/hyperlink" Target="https://drive.google.com/open?id=18oI1tgir20v8HnWNvUBqF-5tf7Ij0HYg&amp;authuser=pmprbbpn2021%40gmail.com&amp;usp=drive_fs" TargetMode="External"/><Relationship Id="rId9" Type="http://schemas.openxmlformats.org/officeDocument/2006/relationships/hyperlink" Target="https://drive.google.com/open?id=18l4MqlnPTxBBLP2P_8pcJ9Lr37dI8u_O&amp;authuser=pmprbbpn2021%40gmail.com&amp;usp=drive_fs" TargetMode="External"/><Relationship Id="rId5" Type="http://schemas.openxmlformats.org/officeDocument/2006/relationships/hyperlink" Target="https://drive.google.com/open?id=18oI1tgir20v8HnWNvUBqF-5tf7Ij0HYg&amp;authuser=pmprbbpn2021%40gmail.com&amp;usp=drive_fs" TargetMode="External"/><Relationship Id="rId6" Type="http://schemas.openxmlformats.org/officeDocument/2006/relationships/hyperlink" Target="https://drive.google.com/open?id=18oI1tgir20v8HnWNvUBqF-5tf7Ij0HYg&amp;authuser=pmprbbpn2021%40gmail.com&amp;usp=drive_fs" TargetMode="External"/><Relationship Id="rId7" Type="http://schemas.openxmlformats.org/officeDocument/2006/relationships/hyperlink" Target="https://drive.google.com/open?id=18l4MqlnPTxBBLP2P_8pcJ9Lr37dI8u_O&amp;authuser=pmprbbpn2021%40gmail.com&amp;usp=drive_fs" TargetMode="External"/><Relationship Id="rId8" Type="http://schemas.openxmlformats.org/officeDocument/2006/relationships/hyperlink" Target="https://drive.google.com/open?id=18l4MqlnPTxBBLP2P_8pcJ9Lr37dI8u_O&amp;authuser=pmprbbpn2021%40gmail.com&amp;usp=drive_fs" TargetMode="External"/><Relationship Id="rId73" Type="http://schemas.openxmlformats.org/officeDocument/2006/relationships/hyperlink" Target="https://drive.google.com/open?id=19h9rQLxRTwmdbyd_BFfT_XcDpLA-O2TT&amp;authuser=pmprbbpn2021%40gmail.com&amp;usp=drive_fs" TargetMode="External"/><Relationship Id="rId72" Type="http://schemas.openxmlformats.org/officeDocument/2006/relationships/hyperlink" Target="https://drive.google.com/open?id=19hjJIuY-X-r8YF-2a534DJKUTM1EEc55&amp;authuser=pmprbbpn2021%40gmail.com&amp;usp=drive_fs" TargetMode="External"/><Relationship Id="rId75" Type="http://schemas.openxmlformats.org/officeDocument/2006/relationships/hyperlink" Target="https://drive.google.com/open?id=19h9rQLxRTwmdbyd_BFfT_XcDpLA-O2TT&amp;authuser=pmprbbpn2021%40gmail.com&amp;usp=drive_fs" TargetMode="External"/><Relationship Id="rId74" Type="http://schemas.openxmlformats.org/officeDocument/2006/relationships/hyperlink" Target="https://drive.google.com/open?id=19h9rQLxRTwmdbyd_BFfT_XcDpLA-O2TT&amp;authuser=pmprbbpn2021%40gmail.com&amp;usp=drive_fs" TargetMode="External"/><Relationship Id="rId77" Type="http://schemas.openxmlformats.org/officeDocument/2006/relationships/hyperlink" Target="https://drive.google.com/open?id=19fbbohcUPlylMjjgISBH3jiYDqA-QzkV&amp;authuser=pmprbbpn2021%40gmail.com&amp;usp=drive_fs" TargetMode="External"/><Relationship Id="rId76" Type="http://schemas.openxmlformats.org/officeDocument/2006/relationships/hyperlink" Target="https://drive.google.com/open?id=19gaB4VewH98TeD2pV5w7LpGVIafCZVyB&amp;authuser=pmprbbpn2021%40gmail.com&amp;usp=drive_fs" TargetMode="External"/><Relationship Id="rId79" Type="http://schemas.openxmlformats.org/officeDocument/2006/relationships/hyperlink" Target="https://drive.google.com/open?id=19fbbohcUPlylMjjgISBH3jiYDqA-QzkV&amp;authuser=pmprbbpn2021%40gmail.com&amp;usp=drive_fs" TargetMode="External"/><Relationship Id="rId78" Type="http://schemas.openxmlformats.org/officeDocument/2006/relationships/hyperlink" Target="https://drive.google.com/open?id=19fbbohcUPlylMjjgISBH3jiYDqA-QzkV&amp;authuser=pmprbbpn2021%40gmail.com&amp;usp=drive_fs" TargetMode="External"/><Relationship Id="rId71" Type="http://schemas.openxmlformats.org/officeDocument/2006/relationships/hyperlink" Target="https://drive.google.com/open?id=19hjJIuY-X-r8YF-2a534DJKUTM1EEc55&amp;authuser=pmprbbpn2021%40gmail.com&amp;usp=drive_fs" TargetMode="External"/><Relationship Id="rId70" Type="http://schemas.openxmlformats.org/officeDocument/2006/relationships/hyperlink" Target="https://drive.google.com/open?id=19hjJIuY-X-r8YF-2a534DJKUTM1EEc55&amp;authuser=pmprbbpn2021%40gmail.com&amp;usp=drive_fs" TargetMode="External"/><Relationship Id="rId131" Type="http://schemas.openxmlformats.org/officeDocument/2006/relationships/drawing" Target="../drawings/drawing14.xml"/><Relationship Id="rId130" Type="http://schemas.openxmlformats.org/officeDocument/2006/relationships/hyperlink" Target="https://drive.google.com/open?id=19FcI93OhH2jjBDQKBdPana88a-ePCRU5&amp;authuser=pmprbbpn2021%40gmail.com&amp;usp=drive_fs" TargetMode="External"/><Relationship Id="rId62" Type="http://schemas.openxmlformats.org/officeDocument/2006/relationships/hyperlink" Target="https://drive.google.com/open?id=1A9--j9H7FU9XLde-jPefY30UwGas7yeY&amp;authuser=pmprbbpn2021%40gmail.com&amp;usp=drive_fs" TargetMode="External"/><Relationship Id="rId61" Type="http://schemas.openxmlformats.org/officeDocument/2006/relationships/hyperlink" Target="https://drive.google.com/open?id=1A9--j9H7FU9XLde-jPefY30UwGas7yeY&amp;authuser=pmprbbpn2021%40gmail.com&amp;usp=drive_fs" TargetMode="External"/><Relationship Id="rId64" Type="http://schemas.openxmlformats.org/officeDocument/2006/relationships/hyperlink" Target="https://drive.google.com/open?id=19x7K3-uGjhD-zI2JNNN7Djw_te40QPA0&amp;authuser=pmprbbpn2021%40gmail.com&amp;usp=drive_fs" TargetMode="External"/><Relationship Id="rId63" Type="http://schemas.openxmlformats.org/officeDocument/2006/relationships/hyperlink" Target="https://drive.google.com/open?id=19x7K3-uGjhD-zI2JNNN7Djw_te40QPA0&amp;authuser=pmprbbpn2021%40gmail.com&amp;usp=drive_fs" TargetMode="External"/><Relationship Id="rId66" Type="http://schemas.openxmlformats.org/officeDocument/2006/relationships/hyperlink" Target="https://drive.google.com/open?id=19x7K3-uGjhD-zI2JNNN7Djw_te40QPA0&amp;authuser=pmprbbpn2021%40gmail.com&amp;usp=drive_fs" TargetMode="External"/><Relationship Id="rId65" Type="http://schemas.openxmlformats.org/officeDocument/2006/relationships/hyperlink" Target="https://drive.google.com/open?id=19x7K3-uGjhD-zI2JNNN7Djw_te40QPA0&amp;authuser=pmprbbpn2021%40gmail.com&amp;usp=drive_fs" TargetMode="External"/><Relationship Id="rId68" Type="http://schemas.openxmlformats.org/officeDocument/2006/relationships/hyperlink" Target="https://drive.google.com/open?id=19hjJIuY-X-r8YF-2a534DJKUTM1EEc55&amp;authuser=pmprbbpn2021%40gmail.com&amp;usp=drive_fs" TargetMode="External"/><Relationship Id="rId67" Type="http://schemas.openxmlformats.org/officeDocument/2006/relationships/hyperlink" Target="https://drive.google.com/open?id=19hjJIuY-X-r8YF-2a534DJKUTM1EEc55&amp;authuser=pmprbbpn2021%40gmail.com&amp;usp=drive_fs" TargetMode="External"/><Relationship Id="rId60" Type="http://schemas.openxmlformats.org/officeDocument/2006/relationships/hyperlink" Target="https://drive.google.com/open?id=1A3OGNZBT1M9pfBx5Y7kG_ZN8W6ZpW258&amp;authuser=pmprbbpn2021%40gmail.com&amp;usp=drive_fs" TargetMode="External"/><Relationship Id="rId69" Type="http://schemas.openxmlformats.org/officeDocument/2006/relationships/hyperlink" Target="https://drive.google.com/open?id=19hjJIuY-X-r8YF-2a534DJKUTM1EEc55&amp;authuser=pmprbbpn2021%40gmail.com&amp;usp=drive_fs" TargetMode="External"/><Relationship Id="rId51" Type="http://schemas.openxmlformats.org/officeDocument/2006/relationships/hyperlink" Target="https://drive.google.com/open?id=1AHFADegjxGyyc6chmO_PmiOzN9-xGWow&amp;authuser=pmprbbpn2021%40gmail.com&amp;usp=drive_fs" TargetMode="External"/><Relationship Id="rId50" Type="http://schemas.openxmlformats.org/officeDocument/2006/relationships/hyperlink" Target="https://drive.google.com/open?id=1AHFADegjxGyyc6chmO_PmiOzN9-xGWow&amp;authuser=pmprbbpn2021%40gmail.com&amp;usp=drive_fs" TargetMode="External"/><Relationship Id="rId53" Type="http://schemas.openxmlformats.org/officeDocument/2006/relationships/hyperlink" Target="https://drive.google.com/open?id=1ABRNehl1nox_QXl54yvRzLvJs832pU4S&amp;authuser=pmprbbpn2021%40gmail.com&amp;usp=drive_fs" TargetMode="External"/><Relationship Id="rId52" Type="http://schemas.openxmlformats.org/officeDocument/2006/relationships/hyperlink" Target="https://drive.google.com/open?id=1ABRNehl1nox_QXl54yvRzLvJs832pU4S&amp;authuser=pmprbbpn2021%40gmail.com&amp;usp=drive_fs" TargetMode="External"/><Relationship Id="rId55" Type="http://schemas.openxmlformats.org/officeDocument/2006/relationships/hyperlink" Target="https://drive.google.com/open?id=1A3OGNZBT1M9pfBx5Y7kG_ZN8W6ZpW258&amp;authuser=pmprbbpn2021%40gmail.com&amp;usp=drive_fs" TargetMode="External"/><Relationship Id="rId54" Type="http://schemas.openxmlformats.org/officeDocument/2006/relationships/hyperlink" Target="https://drive.google.com/open?id=1ABLjwsKMXikhv24mfu65e7OZeIqrJ02f&amp;authuser=pmprbbpn2021%40gmail.com&amp;usp=drive_fs" TargetMode="External"/><Relationship Id="rId57" Type="http://schemas.openxmlformats.org/officeDocument/2006/relationships/hyperlink" Target="https://drive.google.com/open?id=1A3OGNZBT1M9pfBx5Y7kG_ZN8W6ZpW258&amp;authuser=pmprbbpn2021%40gmail.com&amp;usp=drive_fs" TargetMode="External"/><Relationship Id="rId56" Type="http://schemas.openxmlformats.org/officeDocument/2006/relationships/hyperlink" Target="https://drive.google.com/open?id=1A3OGNZBT1M9pfBx5Y7kG_ZN8W6ZpW258&amp;authuser=pmprbbpn2021%40gmail.com&amp;usp=drive_fs" TargetMode="External"/><Relationship Id="rId59" Type="http://schemas.openxmlformats.org/officeDocument/2006/relationships/hyperlink" Target="https://drive.google.com/open?id=1A3OGNZBT1M9pfBx5Y7kG_ZN8W6ZpW258&amp;authuser=pmprbbpn2021%40gmail.com&amp;usp=drive_fs" TargetMode="External"/><Relationship Id="rId58" Type="http://schemas.openxmlformats.org/officeDocument/2006/relationships/hyperlink" Target="https://drive.google.com/open?id=1A3OGNZBT1M9pfBx5Y7kG_ZN8W6ZpW258&amp;authuser=pmprbbpn2021%40gmail.com&amp;usp=drive_fs" TargetMode="External"/><Relationship Id="rId107" Type="http://schemas.openxmlformats.org/officeDocument/2006/relationships/hyperlink" Target="https://drive.google.com/open?id=16kMPKK5PgbOq7IE26-WrhtFyS_ZucSSZ&amp;authuser=pmprbbpn2021%40gmail.com&amp;usp=drive_fs" TargetMode="External"/><Relationship Id="rId106" Type="http://schemas.openxmlformats.org/officeDocument/2006/relationships/hyperlink" Target="https://drive.google.com/open?id=16eCQ8tacz4AIlmH_68RLSzAxqxeR-CXW&amp;authuser=pmprbbpn2021%40gmail.com&amp;usp=drive_fs" TargetMode="External"/><Relationship Id="rId105" Type="http://schemas.openxmlformats.org/officeDocument/2006/relationships/hyperlink" Target="https://drive.google.com/open?id=17ZEcHK5AOpqrw8tDJixCO1i5EvqTFc9R&amp;authuser=pmprbbpn2021%40gmail.com&amp;usp=drive_fs" TargetMode="External"/><Relationship Id="rId104" Type="http://schemas.openxmlformats.org/officeDocument/2006/relationships/hyperlink" Target="https://drive.google.com/open?id=17lJ6cSNT-wxm8fPHg_YEytHEDdc4ugV9&amp;authuser=pmprbbpn2021%40gmail.com&amp;usp=drive_fs" TargetMode="External"/><Relationship Id="rId109" Type="http://schemas.openxmlformats.org/officeDocument/2006/relationships/hyperlink" Target="https://drive.google.com/open?id=18INIyQX0BaO247eMCH2GshluV4TaHEVx&amp;authuser=pmprbbpn2021%40gmail.com&amp;usp=drive_fs" TargetMode="External"/><Relationship Id="rId108" Type="http://schemas.openxmlformats.org/officeDocument/2006/relationships/hyperlink" Target="https://drive.google.com/open?id=18PnJYhUe20TUOrKyn6YVoVWrvKwfHTzT&amp;authuser=pmprbbpn2021%40gmail.com&amp;usp=drive_fs" TargetMode="External"/><Relationship Id="rId103" Type="http://schemas.openxmlformats.org/officeDocument/2006/relationships/hyperlink" Target="https://drive.google.com/open?id=17msxpTS9pN0EepyGmsiXTlpWgYyKLqa3&amp;authuser=pmprbbpn2021%40gmail.com&amp;usp=drive_fs" TargetMode="External"/><Relationship Id="rId102" Type="http://schemas.openxmlformats.org/officeDocument/2006/relationships/hyperlink" Target="https://drive.google.com/open?id=17msxpTS9pN0EepyGmsiXTlpWgYyKLqa3&amp;authuser=pmprbbpn2021%40gmail.com&amp;usp=drive_fs" TargetMode="External"/><Relationship Id="rId101" Type="http://schemas.openxmlformats.org/officeDocument/2006/relationships/hyperlink" Target="https://drive.google.com/open?id=16tJzD10II640F1-GIGta3YdGvrbOqIPw&amp;authuser=pmprbbpn2021%40gmail.com&amp;usp=drive_fs" TargetMode="External"/><Relationship Id="rId100" Type="http://schemas.openxmlformats.org/officeDocument/2006/relationships/hyperlink" Target="https://drive.google.com/open?id=16tJzD10II640F1-GIGta3YdGvrbOqIPw&amp;authuser=pmprbbpn2021%40gmail.com&amp;usp=drive_fs" TargetMode="External"/><Relationship Id="rId129" Type="http://schemas.openxmlformats.org/officeDocument/2006/relationships/hyperlink" Target="https://drive.google.com/open?id=19GaJQukRUfNPwLlX4EOxI68f1f8Rb40Q&amp;authuser=pmprbbpn2021%40gmail.com&amp;usp=drive_fs" TargetMode="External"/><Relationship Id="rId128" Type="http://schemas.openxmlformats.org/officeDocument/2006/relationships/hyperlink" Target="https://drive.google.com/open?id=19Hy-BoYo_zGk5IwmaGCVxdMkJydTAsHl&amp;authuser=pmprbbpn2021%40gmail.com&amp;usp=drive_fs" TargetMode="External"/><Relationship Id="rId127" Type="http://schemas.openxmlformats.org/officeDocument/2006/relationships/hyperlink" Target="https://drive.google.com/open?id=19P3HpbGuOLhDSRy2_2xOBAaYRg8IlEPm&amp;authuser=pmprbbpn2021%40gmail.com&amp;usp=drive_fs" TargetMode="External"/><Relationship Id="rId126" Type="http://schemas.openxmlformats.org/officeDocument/2006/relationships/hyperlink" Target="https://drive.google.com/open?id=19VAb_wwihCBAqh76ooQqyT_EptbQXFre&amp;authuser=pmprbbpn2021%40gmail.com&amp;usp=drive_fs" TargetMode="External"/><Relationship Id="rId121" Type="http://schemas.openxmlformats.org/officeDocument/2006/relationships/hyperlink" Target="https://drive.google.com/open?id=188P08BWQ043oLKgLHYGWI0JqOaAmZo_8&amp;authuser=pmprbbpn2021%40gmail.com&amp;usp=drive_fs" TargetMode="External"/><Relationship Id="rId120" Type="http://schemas.openxmlformats.org/officeDocument/2006/relationships/hyperlink" Target="https://drive.google.com/open?id=188P08BWQ043oLKgLHYGWI0JqOaAmZo_8&amp;authuser=pmprbbpn2021%40gmail.com&amp;usp=drive_fs" TargetMode="External"/><Relationship Id="rId125" Type="http://schemas.openxmlformats.org/officeDocument/2006/relationships/hyperlink" Target="https://drive.google.com/open?id=19VAb_wwihCBAqh76ooQqyT_EptbQXFre&amp;authuser=pmprbbpn2021%40gmail.com&amp;usp=drive_fs" TargetMode="External"/><Relationship Id="rId124" Type="http://schemas.openxmlformats.org/officeDocument/2006/relationships/hyperlink" Target="https://drive.google.com/open?id=17s_hGeX3Q91-_up8Zl4wKNjZ7tRV2nSk&amp;authuser=pmprbbpn2021%40gmail.com&amp;usp=drive_fs" TargetMode="External"/><Relationship Id="rId123" Type="http://schemas.openxmlformats.org/officeDocument/2006/relationships/hyperlink" Target="https://drive.google.com/open?id=185QJnchjVGLd3HByMZfiIW0aqMW6VzEu&amp;authuser=pmprbbpn2021%40gmail.com&amp;usp=drive_fs" TargetMode="External"/><Relationship Id="rId122" Type="http://schemas.openxmlformats.org/officeDocument/2006/relationships/hyperlink" Target="https://drive.google.com/open?id=189Pm5Gkoxccla_Xgzr0VE9xtC7t9S_55&amp;authuser=pmprbbpn2021%40gmail.com&amp;usp=drive_fs" TargetMode="External"/><Relationship Id="rId95" Type="http://schemas.openxmlformats.org/officeDocument/2006/relationships/hyperlink" Target="https://drive.google.com/open?id=170lwC1NFyNY3Y_kcBML_YYY7IHA2bwsw&amp;authuser=pmprbbpn2021%40gmail.com&amp;usp=drive_fs" TargetMode="External"/><Relationship Id="rId94" Type="http://schemas.openxmlformats.org/officeDocument/2006/relationships/hyperlink" Target="https://drive.google.com/open?id=170lwC1NFyNY3Y_kcBML_YYY7IHA2bwsw&amp;authuser=pmprbbpn2021%40gmail.com&amp;usp=drive_fs" TargetMode="External"/><Relationship Id="rId97" Type="http://schemas.openxmlformats.org/officeDocument/2006/relationships/hyperlink" Target="https://drive.google.com/open?id=16vUl2OzTwvylpmf6fAoKPxk1Xw0LrrKT&amp;authuser=pmprbbpn2021%40gmail.com&amp;usp=drive_fs" TargetMode="External"/><Relationship Id="rId96" Type="http://schemas.openxmlformats.org/officeDocument/2006/relationships/hyperlink" Target="https://drive.google.com/open?id=170lwC1NFyNY3Y_kcBML_YYY7IHA2bwsw&amp;authuser=pmprbbpn2021%40gmail.com&amp;usp=drive_fs" TargetMode="External"/><Relationship Id="rId99" Type="http://schemas.openxmlformats.org/officeDocument/2006/relationships/hyperlink" Target="https://drive.google.com/open?id=16vUl2OzTwvylpmf6fAoKPxk1Xw0LrrKT&amp;authuser=pmprbbpn2021%40gmail.com&amp;usp=drive_fs" TargetMode="External"/><Relationship Id="rId98" Type="http://schemas.openxmlformats.org/officeDocument/2006/relationships/hyperlink" Target="https://drive.google.com/open?id=16vUl2OzTwvylpmf6fAoKPxk1Xw0LrrKT&amp;authuser=pmprbbpn2021%40gmail.com&amp;usp=drive_fs" TargetMode="External"/><Relationship Id="rId91" Type="http://schemas.openxmlformats.org/officeDocument/2006/relationships/hyperlink" Target="https://drive.google.com/open?id=173Dwfoxb6CVAE8U3imE_jgy51kYLJl_D&amp;authuser=pmprbbpn2021%40gmail.com&amp;usp=drive_fs" TargetMode="External"/><Relationship Id="rId90" Type="http://schemas.openxmlformats.org/officeDocument/2006/relationships/hyperlink" Target="https://drive.google.com/open?id=173Dwfoxb6CVAE8U3imE_jgy51kYLJl_D&amp;authuser=pmprbbpn2021%40gmail.com&amp;usp=drive_fs" TargetMode="External"/><Relationship Id="rId93" Type="http://schemas.openxmlformats.org/officeDocument/2006/relationships/hyperlink" Target="https://drive.google.com/open?id=170lwC1NFyNY3Y_kcBML_YYY7IHA2bwsw&amp;authuser=pmprbbpn2021%40gmail.com&amp;usp=drive_fs" TargetMode="External"/><Relationship Id="rId92" Type="http://schemas.openxmlformats.org/officeDocument/2006/relationships/hyperlink" Target="https://drive.google.com/open?id=173Dwfoxb6CVAE8U3imE_jgy51kYLJl_D&amp;authuser=pmprbbpn2021%40gmail.com&amp;usp=drive_fs" TargetMode="External"/><Relationship Id="rId118" Type="http://schemas.openxmlformats.org/officeDocument/2006/relationships/hyperlink" Target="https://drive.google.com/open?id=188P08BWQ043oLKgLHYGWI0JqOaAmZo_8&amp;authuser=pmprbbpn2021%40gmail.com&amp;usp=drive_fs" TargetMode="External"/><Relationship Id="rId117" Type="http://schemas.openxmlformats.org/officeDocument/2006/relationships/hyperlink" Target="https://drive.google.com/open?id=188P08BWQ043oLKgLHYGWI0JqOaAmZo_8&amp;authuser=pmprbbpn2021%40gmail.com&amp;usp=drive_fs" TargetMode="External"/><Relationship Id="rId116" Type="http://schemas.openxmlformats.org/officeDocument/2006/relationships/hyperlink" Target="https://drive.google.com/open?id=188P08BWQ043oLKgLHYGWI0JqOaAmZo_8&amp;authuser=pmprbbpn2021%40gmail.com&amp;usp=drive_fs" TargetMode="External"/><Relationship Id="rId115" Type="http://schemas.openxmlformats.org/officeDocument/2006/relationships/hyperlink" Target="https://drive.google.com/open?id=17CL2MA8RBR-iyT46BpPWFe_A-jnvB40-&amp;authuser=pmprbbpn2021%40gmail.com&amp;usp=drive_fs" TargetMode="External"/><Relationship Id="rId119" Type="http://schemas.openxmlformats.org/officeDocument/2006/relationships/hyperlink" Target="https://drive.google.com/open?id=188P08BWQ043oLKgLHYGWI0JqOaAmZo_8&amp;authuser=pmprbbpn2021%40gmail.com&amp;usp=drive_fs" TargetMode="External"/><Relationship Id="rId110" Type="http://schemas.openxmlformats.org/officeDocument/2006/relationships/hyperlink" Target="https://drive.google.com/open?id=18INIyQX0BaO247eMCH2GshluV4TaHEVx&amp;authuser=pmprbbpn2021%40gmail.com&amp;usp=drive_fs" TargetMode="External"/><Relationship Id="rId114" Type="http://schemas.openxmlformats.org/officeDocument/2006/relationships/hyperlink" Target="https://drive.google.com/open?id=17CL2MA8RBR-iyT46BpPWFe_A-jnvB40-&amp;authuser=pmprbbpn2021%40gmail.com&amp;usp=drive_fs" TargetMode="External"/><Relationship Id="rId113" Type="http://schemas.openxmlformats.org/officeDocument/2006/relationships/hyperlink" Target="https://drive.google.com/open?id=17Ge0Mje0SLQz8xfOMg_rcOOjpwpCisP7&amp;authuser=pmprbbpn2021%40gmail.com&amp;usp=drive_fs" TargetMode="External"/><Relationship Id="rId112" Type="http://schemas.openxmlformats.org/officeDocument/2006/relationships/hyperlink" Target="https://drive.google.com/open?id=17K3D1Kd3MXzsWrf_sOcBEVgH_9QIPMhc&amp;authuser=pmprbbpn2021%40gmail.com&amp;usp=drive_fs" TargetMode="External"/><Relationship Id="rId111" Type="http://schemas.openxmlformats.org/officeDocument/2006/relationships/hyperlink" Target="https://drive.google.com/drive/folders/15qPx2JtTrLmznHUm3v7w-hONZjv76h6q?usp=sharing" TargetMode="External"/></Relationships>
</file>

<file path=xl/worksheets/_rels/sheet15.xml.rels><?xml version="1.0" encoding="UTF-8" standalone="yes"?><Relationships xmlns="http://schemas.openxmlformats.org/package/2006/relationships"><Relationship Id="rId40" Type="http://schemas.openxmlformats.org/officeDocument/2006/relationships/hyperlink" Target="https://drive.google.com/drive/folders/148ciQdF_ZJBIbRL19JNZaV3tBKhO_7-q?usp=sharing" TargetMode="External"/><Relationship Id="rId42" Type="http://schemas.openxmlformats.org/officeDocument/2006/relationships/hyperlink" Target="https://drive.google.com/drive/folders/15d-Bu1TtXoYNoUhdKqmtsViX5gxupbyv?usp=sharing" TargetMode="External"/><Relationship Id="rId41" Type="http://schemas.openxmlformats.org/officeDocument/2006/relationships/hyperlink" Target="https://drive.google.com/drive/folders/15d-Bu1TtXoYNoUhdKqmtsViX5gxupbyv?usp=sharing" TargetMode="External"/><Relationship Id="rId44" Type="http://schemas.openxmlformats.org/officeDocument/2006/relationships/hyperlink" Target="https://drive.google.com/drive/folders/15aBWQPe7JQdy7z7WGWqOLQZduwvWxy2E?usp=sharing" TargetMode="External"/><Relationship Id="rId43" Type="http://schemas.openxmlformats.org/officeDocument/2006/relationships/hyperlink" Target="https://drive.google.com/drive/folders/15aBWQPe7JQdy7z7WGWqOLQZduwvWxy2E?usp=sharing" TargetMode="External"/><Relationship Id="rId46" Type="http://schemas.openxmlformats.org/officeDocument/2006/relationships/hyperlink" Target="https://drive.google.com/drive/folders/15aBWQPe7JQdy7z7WGWqOLQZduwvWxy2E?usp=sharing" TargetMode="External"/><Relationship Id="rId45" Type="http://schemas.openxmlformats.org/officeDocument/2006/relationships/hyperlink" Target="https://drive.google.com/drive/folders/15aBWQPe7JQdy7z7WGWqOLQZduwvWxy2E?usp=sharing" TargetMode="External"/><Relationship Id="rId48" Type="http://schemas.openxmlformats.org/officeDocument/2006/relationships/hyperlink" Target="https://drive.google.com/drive/folders/15aBWQPe7JQdy7z7WGWqOLQZduwvWxy2E?usp=sharing" TargetMode="External"/><Relationship Id="rId47" Type="http://schemas.openxmlformats.org/officeDocument/2006/relationships/hyperlink" Target="https://drive.google.com/drive/folders/15aBWQPe7JQdy7z7WGWqOLQZduwvWxy2E?usp=sharing" TargetMode="External"/><Relationship Id="rId49" Type="http://schemas.openxmlformats.org/officeDocument/2006/relationships/hyperlink" Target="https://drive.google.com/drive/folders/15ZxeK6uy07Uj3vFjRH-7jJts-_YHZjC1?usp=sharing" TargetMode="External"/><Relationship Id="rId31" Type="http://schemas.openxmlformats.org/officeDocument/2006/relationships/hyperlink" Target="https://drive.google.com/drive/folders/149t0dsq-EKR_78VCH25oNn3phjliJrdg?usp=sharing" TargetMode="External"/><Relationship Id="rId30" Type="http://schemas.openxmlformats.org/officeDocument/2006/relationships/hyperlink" Target="https://drive.google.com/drive/folders/149t0dsq-EKR_78VCH25oNn3phjliJrdg?usp=sharing" TargetMode="External"/><Relationship Id="rId33" Type="http://schemas.openxmlformats.org/officeDocument/2006/relationships/hyperlink" Target="https://drive.google.com/drive/folders/149t0dsq-EKR_78VCH25oNn3phjliJrdg?usp=sharing" TargetMode="External"/><Relationship Id="rId32" Type="http://schemas.openxmlformats.org/officeDocument/2006/relationships/hyperlink" Target="https://drive.google.com/drive/folders/149t0dsq-EKR_78VCH25oNn3phjliJrdg?usp=sharing" TargetMode="External"/><Relationship Id="rId35" Type="http://schemas.openxmlformats.org/officeDocument/2006/relationships/hyperlink" Target="https://drive.google.com/drive/folders/149t0dsq-EKR_78VCH25oNn3phjliJrdg?usp=sharing" TargetMode="External"/><Relationship Id="rId34" Type="http://schemas.openxmlformats.org/officeDocument/2006/relationships/hyperlink" Target="https://drive.google.com/drive/folders/149t0dsq-EKR_78VCH25oNn3phjliJrdg?usp=sharing" TargetMode="External"/><Relationship Id="rId37" Type="http://schemas.openxmlformats.org/officeDocument/2006/relationships/hyperlink" Target="https://drive.google.com/drive/folders/14BK_GBq64fgEpTAXqdffp5n16gy_jJTd?usp=sharing" TargetMode="External"/><Relationship Id="rId36" Type="http://schemas.openxmlformats.org/officeDocument/2006/relationships/hyperlink" Target="https://drive.google.com/drive/folders/14BK_GBq64fgEpTAXqdffp5n16gy_jJTd?usp=sharing" TargetMode="External"/><Relationship Id="rId39" Type="http://schemas.openxmlformats.org/officeDocument/2006/relationships/hyperlink" Target="https://drive.google.com/drive/folders/148ciQdF_ZJBIbRL19JNZaV3tBKhO_7-q?usp=sharing" TargetMode="External"/><Relationship Id="rId38" Type="http://schemas.openxmlformats.org/officeDocument/2006/relationships/hyperlink" Target="https://drive.google.com/drive/folders/148ciQdF_ZJBIbRL19JNZaV3tBKhO_7-q?usp=sharing" TargetMode="External"/><Relationship Id="rId20" Type="http://schemas.openxmlformats.org/officeDocument/2006/relationships/hyperlink" Target="https://drive.google.com/drive/folders/14R08obajpVeDPqgahyl0Y3QDrnWMGxPQ?usp=sharing" TargetMode="External"/><Relationship Id="rId22" Type="http://schemas.openxmlformats.org/officeDocument/2006/relationships/hyperlink" Target="https://drive.google.com/drive/folders/14R08obajpVeDPqgahyl0Y3QDrnWMGxPQ?usp=sharing" TargetMode="External"/><Relationship Id="rId21" Type="http://schemas.openxmlformats.org/officeDocument/2006/relationships/hyperlink" Target="https://drive.google.com/drive/folders/14R08obajpVeDPqgahyl0Y3QDrnWMGxPQ?usp=sharing" TargetMode="External"/><Relationship Id="rId24" Type="http://schemas.openxmlformats.org/officeDocument/2006/relationships/hyperlink" Target="https://drive.google.com/drive/folders/14R08obajpVeDPqgahyl0Y3QDrnWMGxPQ?usp=sharing" TargetMode="External"/><Relationship Id="rId23" Type="http://schemas.openxmlformats.org/officeDocument/2006/relationships/hyperlink" Target="https://drive.google.com/drive/folders/14R08obajpVeDPqgahyl0Y3QDrnWMGxPQ?usp=sharing" TargetMode="External"/><Relationship Id="rId26" Type="http://schemas.openxmlformats.org/officeDocument/2006/relationships/hyperlink" Target="https://drive.google.com/drive/folders/14MccunAxjsQIalol3jQz8zYrFmlI0LU3?usp=sharing" TargetMode="External"/><Relationship Id="rId25" Type="http://schemas.openxmlformats.org/officeDocument/2006/relationships/hyperlink" Target="https://drive.google.com/drive/folders/14MccunAxjsQIalol3jQz8zYrFmlI0LU3?usp=sharing" TargetMode="External"/><Relationship Id="rId28" Type="http://schemas.openxmlformats.org/officeDocument/2006/relationships/hyperlink" Target="https://drive.google.com/drive/folders/149t0dsq-EKR_78VCH25oNn3phjliJrdg?usp=sharing" TargetMode="External"/><Relationship Id="rId27" Type="http://schemas.openxmlformats.org/officeDocument/2006/relationships/hyperlink" Target="https://drive.google.com/drive/folders/149t0dsq-EKR_78VCH25oNn3phjliJrdg?usp=sharing" TargetMode="External"/><Relationship Id="rId29" Type="http://schemas.openxmlformats.org/officeDocument/2006/relationships/hyperlink" Target="https://drive.google.com/drive/folders/149t0dsq-EKR_78VCH25oNn3phjliJrdg?usp=sharing" TargetMode="External"/><Relationship Id="rId11" Type="http://schemas.openxmlformats.org/officeDocument/2006/relationships/hyperlink" Target="https://drive.google.com/drive/folders/14Evf_T2qsD73TwTZML4wVbtC1Ds4cl_G?usp=sharing" TargetMode="External"/><Relationship Id="rId10" Type="http://schemas.openxmlformats.org/officeDocument/2006/relationships/hyperlink" Target="https://drive.google.com/drive/folders/14GlFGFugj-Z-kTVZIwS25A9FoIQ_rEvk?usp=sharing" TargetMode="External"/><Relationship Id="rId13" Type="http://schemas.openxmlformats.org/officeDocument/2006/relationships/hyperlink" Target="https://drive.google.com/drive/folders/14INb_3o4lH9fT94DTGGgkZKQaYK-OJkc?usp=sharing" TargetMode="External"/><Relationship Id="rId12" Type="http://schemas.openxmlformats.org/officeDocument/2006/relationships/hyperlink" Target="https://drive.google.com/drive/folders/14Evf_T2qsD73TwTZML4wVbtC1Ds4cl_G?usp=sharing" TargetMode="External"/><Relationship Id="rId15" Type="http://schemas.openxmlformats.org/officeDocument/2006/relationships/hyperlink" Target="https://drive.google.com/drive/folders/14R08obajpVeDPqgahyl0Y3QDrnWMGxPQ?usp=sharing" TargetMode="External"/><Relationship Id="rId14" Type="http://schemas.openxmlformats.org/officeDocument/2006/relationships/hyperlink" Target="https://drive.google.com/drive/folders/14INb_3o4lH9fT94DTGGgkZKQaYK-OJkc?usp=sharing" TargetMode="External"/><Relationship Id="rId17" Type="http://schemas.openxmlformats.org/officeDocument/2006/relationships/hyperlink" Target="https://drive.google.com/drive/folders/14R08obajpVeDPqgahyl0Y3QDrnWMGxPQ?usp=sharing" TargetMode="External"/><Relationship Id="rId16" Type="http://schemas.openxmlformats.org/officeDocument/2006/relationships/hyperlink" Target="https://drive.google.com/drive/folders/14R08obajpVeDPqgahyl0Y3QDrnWMGxPQ?usp=sharing" TargetMode="External"/><Relationship Id="rId19" Type="http://schemas.openxmlformats.org/officeDocument/2006/relationships/hyperlink" Target="https://drive.google.com/drive/folders/14R08obajpVeDPqgahyl0Y3QDrnWMGxPQ?usp=sharing" TargetMode="External"/><Relationship Id="rId18" Type="http://schemas.openxmlformats.org/officeDocument/2006/relationships/hyperlink" Target="https://drive.google.com/drive/folders/14R08obajpVeDPqgahyl0Y3QDrnWMGxPQ?usp=sharing" TargetMode="External"/><Relationship Id="rId84" Type="http://schemas.openxmlformats.org/officeDocument/2006/relationships/hyperlink" Target="https://drive.google.com/drive/folders/13XOArdlm8MaStv8XGFqxQH0YmxkRwa2_?usp=sharing" TargetMode="External"/><Relationship Id="rId83" Type="http://schemas.openxmlformats.org/officeDocument/2006/relationships/hyperlink" Target="https://drive.google.com/drive/folders/13XOArdlm8MaStv8XGFqxQH0YmxkRwa2_?usp=sharing" TargetMode="External"/><Relationship Id="rId86" Type="http://schemas.openxmlformats.org/officeDocument/2006/relationships/hyperlink" Target="https://drive.google.com/drive/folders/13ItLiv1KbonIoF4CT-jMWrZ8imyqAtMJ?usp=sharing" TargetMode="External"/><Relationship Id="rId85" Type="http://schemas.openxmlformats.org/officeDocument/2006/relationships/hyperlink" Target="https://drive.google.com/drive/folders/13XOArdlm8MaStv8XGFqxQH0YmxkRwa2_?usp=sharing" TargetMode="External"/><Relationship Id="rId88" Type="http://schemas.openxmlformats.org/officeDocument/2006/relationships/hyperlink" Target="https://drive.google.com/drive/folders/13ItLiv1KbonIoF4CT-jMWrZ8imyqAtMJ?usp=sharing" TargetMode="External"/><Relationship Id="rId87" Type="http://schemas.openxmlformats.org/officeDocument/2006/relationships/hyperlink" Target="https://drive.google.com/drive/folders/13ItLiv1KbonIoF4CT-jMWrZ8imyqAtMJ?usp=sharing" TargetMode="External"/><Relationship Id="rId89" Type="http://schemas.openxmlformats.org/officeDocument/2006/relationships/hyperlink" Target="https://drive.google.com/drive/folders/13ItLiv1KbonIoF4CT-jMWrZ8imyqAtMJ?usp=sharing" TargetMode="External"/><Relationship Id="rId80" Type="http://schemas.openxmlformats.org/officeDocument/2006/relationships/hyperlink" Target="https://drive.google.com/drive/folders/151IOBJnXRtVCwcA0EdzKtf7FK3Kg1VfY?usp=sharing" TargetMode="External"/><Relationship Id="rId82" Type="http://schemas.openxmlformats.org/officeDocument/2006/relationships/hyperlink" Target="https://drive.google.com/drive/folders/151IOBJnXRtVCwcA0EdzKtf7FK3Kg1VfY?usp=sharing" TargetMode="External"/><Relationship Id="rId81" Type="http://schemas.openxmlformats.org/officeDocument/2006/relationships/hyperlink" Target="https://drive.google.com/drive/folders/151IOBJnXRtVCwcA0EdzKtf7FK3Kg1VfY?usp=sharing" TargetMode="External"/><Relationship Id="rId1" Type="http://schemas.openxmlformats.org/officeDocument/2006/relationships/hyperlink" Target="https://drive.google.com/drive/folders/14HvZ_28mka9gQKbpmY2CdTHUd7umqoaN?usp=sharing" TargetMode="External"/><Relationship Id="rId2" Type="http://schemas.openxmlformats.org/officeDocument/2006/relationships/hyperlink" Target="https://drive.google.com/drive/folders/14HvZ_28mka9gQKbpmY2CdTHUd7umqoaN?usp=sharing" TargetMode="External"/><Relationship Id="rId3" Type="http://schemas.openxmlformats.org/officeDocument/2006/relationships/hyperlink" Target="https://drive.google.com/drive/folders/14HvZ_28mka9gQKbpmY2CdTHUd7umqoaN?usp=sharing" TargetMode="External"/><Relationship Id="rId4" Type="http://schemas.openxmlformats.org/officeDocument/2006/relationships/hyperlink" Target="https://drive.google.com/drive/folders/14GtoKX1tVdBWKQGdsR58FLmtlq8PxBPG?usp=sharing" TargetMode="External"/><Relationship Id="rId9" Type="http://schemas.openxmlformats.org/officeDocument/2006/relationships/hyperlink" Target="https://drive.google.com/drive/folders/14GlFGFugj-Z-kTVZIwS25A9FoIQ_rEvk?usp=sharing" TargetMode="External"/><Relationship Id="rId5" Type="http://schemas.openxmlformats.org/officeDocument/2006/relationships/hyperlink" Target="https://drive.google.com/drive/folders/14GtoKX1tVdBWKQGdsR58FLmtlq8PxBPG?usp=sharing" TargetMode="External"/><Relationship Id="rId6" Type="http://schemas.openxmlformats.org/officeDocument/2006/relationships/hyperlink" Target="https://drive.google.com/drive/folders/14GtoKX1tVdBWKQGdsR58FLmtlq8PxBPG?usp=sharing" TargetMode="External"/><Relationship Id="rId7" Type="http://schemas.openxmlformats.org/officeDocument/2006/relationships/hyperlink" Target="https://drive.google.com/drive/folders/14GlFGFugj-Z-kTVZIwS25A9FoIQ_rEvk?usp=sharing" TargetMode="External"/><Relationship Id="rId8" Type="http://schemas.openxmlformats.org/officeDocument/2006/relationships/hyperlink" Target="https://drive.google.com/drive/folders/14GlFGFugj-Z-kTVZIwS25A9FoIQ_rEvk?usp=sharing" TargetMode="External"/><Relationship Id="rId73" Type="http://schemas.openxmlformats.org/officeDocument/2006/relationships/hyperlink" Target="https://drive.google.com/drive/folders/157QiOvmL4FmAhFtDMZpSXIo7FBFAOox4?usp=sharing" TargetMode="External"/><Relationship Id="rId72" Type="http://schemas.openxmlformats.org/officeDocument/2006/relationships/hyperlink" Target="https://drive.google.com/drive/folders/157QiOvmL4FmAhFtDMZpSXIo7FBFAOox4?usp=sharing" TargetMode="External"/><Relationship Id="rId75" Type="http://schemas.openxmlformats.org/officeDocument/2006/relationships/hyperlink" Target="https://drive.google.com/drive/folders/154wyg0pzIcstPQns2emsWyS09Yhy1t3A?usp=sharing" TargetMode="External"/><Relationship Id="rId74" Type="http://schemas.openxmlformats.org/officeDocument/2006/relationships/hyperlink" Target="https://drive.google.com/drive/folders/157QiOvmL4FmAhFtDMZpSXIo7FBFAOox4?usp=sharing" TargetMode="External"/><Relationship Id="rId77" Type="http://schemas.openxmlformats.org/officeDocument/2006/relationships/hyperlink" Target="https://drive.google.com/drive/folders/154UdwyX8zatF1sfbZgGjfwnVdIeCaUAL?usp=sharing" TargetMode="External"/><Relationship Id="rId76" Type="http://schemas.openxmlformats.org/officeDocument/2006/relationships/hyperlink" Target="https://drive.google.com/drive/folders/154UdwyX8zatF1sfbZgGjfwnVdIeCaUAL?usp=sharing" TargetMode="External"/><Relationship Id="rId79" Type="http://schemas.openxmlformats.org/officeDocument/2006/relationships/hyperlink" Target="https://drive.google.com/drive/folders/154UdwyX8zatF1sfbZgGjfwnVdIeCaUAL?usp=sharing" TargetMode="External"/><Relationship Id="rId78" Type="http://schemas.openxmlformats.org/officeDocument/2006/relationships/hyperlink" Target="https://drive.google.com/drive/folders/154UdwyX8zatF1sfbZgGjfwnVdIeCaUAL?usp=sharing" TargetMode="External"/><Relationship Id="rId71" Type="http://schemas.openxmlformats.org/officeDocument/2006/relationships/hyperlink" Target="https://drive.google.com/drive/folders/157dx7ERhoKF6rfBiO8tQw56_eC6RWx3L?usp=sharing" TargetMode="External"/><Relationship Id="rId70" Type="http://schemas.openxmlformats.org/officeDocument/2006/relationships/hyperlink" Target="https://drive.google.com/drive/folders/157dx7ERhoKF6rfBiO8tQw56_eC6RWx3L?usp=sharing" TargetMode="External"/><Relationship Id="rId132" Type="http://schemas.openxmlformats.org/officeDocument/2006/relationships/hyperlink" Target="https://drive.google.com/drive/folders/14fp1R8hF_BHIVDCGQkryekxnPWgak0tw?usp=sharing" TargetMode="External"/><Relationship Id="rId131" Type="http://schemas.openxmlformats.org/officeDocument/2006/relationships/hyperlink" Target="https://drive.google.com/drive/folders/14fp1R8hF_BHIVDCGQkryekxnPWgak0tw?usp=sharing" TargetMode="External"/><Relationship Id="rId130" Type="http://schemas.openxmlformats.org/officeDocument/2006/relationships/hyperlink" Target="https://drive.google.com/drive/folders/14fp1R8hF_BHIVDCGQkryekxnPWgak0tw?usp=sharing" TargetMode="External"/><Relationship Id="rId135" Type="http://schemas.openxmlformats.org/officeDocument/2006/relationships/drawing" Target="../drawings/drawing15.xml"/><Relationship Id="rId134" Type="http://schemas.openxmlformats.org/officeDocument/2006/relationships/hyperlink" Target="https://drive.google.com/drive/folders/14XeKhEP9uLHZuVjMZHMxmwc4JuZPaVsB?usp=sharing" TargetMode="External"/><Relationship Id="rId133" Type="http://schemas.openxmlformats.org/officeDocument/2006/relationships/hyperlink" Target="https://drive.google.com/drive/folders/14fp1R8hF_BHIVDCGQkryekxnPWgak0tw?usp=sharing" TargetMode="External"/><Relationship Id="rId62" Type="http://schemas.openxmlformats.org/officeDocument/2006/relationships/hyperlink" Target="https://drive.google.com/drive/folders/157eo2P_T1f4PWSdx-sMA9Grhb9lQM2vl?usp=sharing" TargetMode="External"/><Relationship Id="rId61" Type="http://schemas.openxmlformats.org/officeDocument/2006/relationships/hyperlink" Target="https://drive.google.com/drive/folders/15PNlA3MjikEBtYtHV7pM25nUgipGB9rE?usp=sharing" TargetMode="External"/><Relationship Id="rId64" Type="http://schemas.openxmlformats.org/officeDocument/2006/relationships/hyperlink" Target="https://drive.google.com/drive/folders/157eo2P_T1f4PWSdx-sMA9Grhb9lQM2vl?usp=sharing" TargetMode="External"/><Relationship Id="rId63" Type="http://schemas.openxmlformats.org/officeDocument/2006/relationships/hyperlink" Target="https://drive.google.com/drive/folders/157eo2P_T1f4PWSdx-sMA9Grhb9lQM2vl?usp=sharing" TargetMode="External"/><Relationship Id="rId66" Type="http://schemas.openxmlformats.org/officeDocument/2006/relationships/hyperlink" Target="https://drive.google.com/drive/folders/157dx7ERhoKF6rfBiO8tQw56_eC6RWx3L?usp=sharing" TargetMode="External"/><Relationship Id="rId65" Type="http://schemas.openxmlformats.org/officeDocument/2006/relationships/hyperlink" Target="https://drive.google.com/drive/folders/157eo2P_T1f4PWSdx-sMA9Grhb9lQM2vl?usp=sharing" TargetMode="External"/><Relationship Id="rId68" Type="http://schemas.openxmlformats.org/officeDocument/2006/relationships/hyperlink" Target="https://drive.google.com/drive/folders/157dx7ERhoKF6rfBiO8tQw56_eC6RWx3L?usp=sharing" TargetMode="External"/><Relationship Id="rId67" Type="http://schemas.openxmlformats.org/officeDocument/2006/relationships/hyperlink" Target="https://drive.google.com/drive/folders/157dx7ERhoKF6rfBiO8tQw56_eC6RWx3L?usp=sharing" TargetMode="External"/><Relationship Id="rId60" Type="http://schemas.openxmlformats.org/officeDocument/2006/relationships/hyperlink" Target="https://drive.google.com/drive/folders/15PNlA3MjikEBtYtHV7pM25nUgipGB9rE?usp=sharing" TargetMode="External"/><Relationship Id="rId69" Type="http://schemas.openxmlformats.org/officeDocument/2006/relationships/hyperlink" Target="https://drive.google.com/drive/folders/157dx7ERhoKF6rfBiO8tQw56_eC6RWx3L?usp=sharing" TargetMode="External"/><Relationship Id="rId51" Type="http://schemas.openxmlformats.org/officeDocument/2006/relationships/hyperlink" Target="https://drive.google.com/drive/folders/15S1KNXkL-OJvyzwUMRwLqi0FQPR6Exbr?usp=sharing" TargetMode="External"/><Relationship Id="rId50" Type="http://schemas.openxmlformats.org/officeDocument/2006/relationships/hyperlink" Target="https://drive.google.com/drive/folders/15ZxeK6uy07Uj3vFjRH-7jJts-_YHZjC1?usp=sharing" TargetMode="External"/><Relationship Id="rId53" Type="http://schemas.openxmlformats.org/officeDocument/2006/relationships/hyperlink" Target="https://drive.google.com/drive/folders/15Qk2AH-W9XnTf-mVBmlUwjWimgUvt1EG?usp=sharing" TargetMode="External"/><Relationship Id="rId52" Type="http://schemas.openxmlformats.org/officeDocument/2006/relationships/hyperlink" Target="https://drive.google.com/drive/folders/15S1KNXkL-OJvyzwUMRwLqi0FQPR6Exbr?usp=sharing" TargetMode="External"/><Relationship Id="rId55" Type="http://schemas.openxmlformats.org/officeDocument/2006/relationships/hyperlink" Target="https://drive.google.com/drive/folders/15LqCbyO_jMH5S3i_c7U4V54LgSedPITR?usp=sharing" TargetMode="External"/><Relationship Id="rId54" Type="http://schemas.openxmlformats.org/officeDocument/2006/relationships/hyperlink" Target="https://drive.google.com/drive/folders/15LqCbyO_jMH5S3i_c7U4V54LgSedPITR?usp=sharing" TargetMode="External"/><Relationship Id="rId57" Type="http://schemas.openxmlformats.org/officeDocument/2006/relationships/hyperlink" Target="https://drive.google.com/drive/folders/15LqCbyO_jMH5S3i_c7U4V54LgSedPITR?usp=sharing" TargetMode="External"/><Relationship Id="rId56" Type="http://schemas.openxmlformats.org/officeDocument/2006/relationships/hyperlink" Target="https://drive.google.com/drive/folders/15LqCbyO_jMH5S3i_c7U4V54LgSedPITR?usp=sharing" TargetMode="External"/><Relationship Id="rId59" Type="http://schemas.openxmlformats.org/officeDocument/2006/relationships/hyperlink" Target="https://drive.google.com/drive/folders/15LqCbyO_jMH5S3i_c7U4V54LgSedPITR?usp=sharing" TargetMode="External"/><Relationship Id="rId58" Type="http://schemas.openxmlformats.org/officeDocument/2006/relationships/hyperlink" Target="https://drive.google.com/drive/folders/15LqCbyO_jMH5S3i_c7U4V54LgSedPITR?usp=sharing" TargetMode="External"/><Relationship Id="rId107" Type="http://schemas.openxmlformats.org/officeDocument/2006/relationships/hyperlink" Target="https://drive.google.com/drive/folders/13qV5fmbtGCA18eGG7Kum-3nklfqL1yHz?usp=sharing" TargetMode="External"/><Relationship Id="rId106" Type="http://schemas.openxmlformats.org/officeDocument/2006/relationships/hyperlink" Target="https://drive.google.com/drive/folders/13wmxWVVwBFepd3_8goxWmuFkN_mRh1Zg?usp=sharing" TargetMode="External"/><Relationship Id="rId105" Type="http://schemas.openxmlformats.org/officeDocument/2006/relationships/hyperlink" Target="https://drive.google.com/drive/folders/13wmxWVVwBFepd3_8goxWmuFkN_mRh1Zg?usp=sharing" TargetMode="External"/><Relationship Id="rId104" Type="http://schemas.openxmlformats.org/officeDocument/2006/relationships/hyperlink" Target="https://drive.google.com/drive/folders/13wmxWVVwBFepd3_8goxWmuFkN_mRh1Zg?usp=sharing" TargetMode="External"/><Relationship Id="rId109" Type="http://schemas.openxmlformats.org/officeDocument/2006/relationships/hyperlink" Target="https://drive.google.com/drive/folders/13kzJC8do4KtGinUvxhfODnmnZXMP7UII?usp=sharing" TargetMode="External"/><Relationship Id="rId108" Type="http://schemas.openxmlformats.org/officeDocument/2006/relationships/hyperlink" Target="https://drive.google.com/drive/folders/13lHOmvpttIeOs61OHXiqLR36GAOH9uJu?usp=sharing" TargetMode="External"/><Relationship Id="rId103" Type="http://schemas.openxmlformats.org/officeDocument/2006/relationships/hyperlink" Target="https://drive.google.com/drive/folders/13wmxWVVwBFepd3_8goxWmuFkN_mRh1Zg?usp=sharing" TargetMode="External"/><Relationship Id="rId102" Type="http://schemas.openxmlformats.org/officeDocument/2006/relationships/hyperlink" Target="https://drive.google.com/drive/folders/13wmxWVVwBFepd3_8goxWmuFkN_mRh1Zg?usp=sharing" TargetMode="External"/><Relationship Id="rId101" Type="http://schemas.openxmlformats.org/officeDocument/2006/relationships/hyperlink" Target="https://drive.google.com/drive/folders/13wmxWVVwBFepd3_8goxWmuFkN_mRh1Zg?usp=sharing" TargetMode="External"/><Relationship Id="rId100" Type="http://schemas.openxmlformats.org/officeDocument/2006/relationships/hyperlink" Target="https://drive.google.com/drive/folders/137YjLxSciSu9YBuVdJgzpqo7kUQf6gJX?usp=sharing" TargetMode="External"/><Relationship Id="rId129" Type="http://schemas.openxmlformats.org/officeDocument/2006/relationships/hyperlink" Target="https://drive.google.com/drive/folders/14z8nkHHWYvtewCcfe1J1Jah2X409FF3E?usp=sharing" TargetMode="External"/><Relationship Id="rId128" Type="http://schemas.openxmlformats.org/officeDocument/2006/relationships/hyperlink" Target="https://drive.google.com/drive/folders/15-7Nl8hko4njgckgtSy9dHqt-zsiaPsE?usp=sharing" TargetMode="External"/><Relationship Id="rId127" Type="http://schemas.openxmlformats.org/officeDocument/2006/relationships/hyperlink" Target="https://drive.google.com/drive/folders/151GWWTyuILFDcOJXlNYD-baqyAbvzGRV?usp=sharing" TargetMode="External"/><Relationship Id="rId126" Type="http://schemas.openxmlformats.org/officeDocument/2006/relationships/hyperlink" Target="https://drive.google.com/drive/folders/13xs4YNy-pKN8Yjq5qMIqaN2t0iMKKI4c?usp=sharing" TargetMode="External"/><Relationship Id="rId121" Type="http://schemas.openxmlformats.org/officeDocument/2006/relationships/hyperlink" Target="https://drive.google.com/drive/folders/13asv-BDiMV0ODVgj0-E1wiPVyN-DDAGQ?usp=sharing" TargetMode="External"/><Relationship Id="rId120" Type="http://schemas.openxmlformats.org/officeDocument/2006/relationships/hyperlink" Target="https://drive.google.com/drive/folders/13b_hhdfKCYffOovv_WVB9SDqB4yXYlua?usp=sharing" TargetMode="External"/><Relationship Id="rId125" Type="http://schemas.openxmlformats.org/officeDocument/2006/relationships/hyperlink" Target="https://drive.google.com/drive/folders/13y47e-D_eVcCffDTIxdoAOnlFlMxgZlj?usp=sharing" TargetMode="External"/><Relationship Id="rId124" Type="http://schemas.openxmlformats.org/officeDocument/2006/relationships/hyperlink" Target="https://drive.google.com/drive/folders/140P-lyxMHzQxL_yUNAp5yRy-eO60Mzvr?usp=sharing" TargetMode="External"/><Relationship Id="rId123" Type="http://schemas.openxmlformats.org/officeDocument/2006/relationships/hyperlink" Target="https://drive.google.com/drive/folders/13zs14Ulnk3vrgwGIXAe6x-EwzQzxsawR?usp=sharing" TargetMode="External"/><Relationship Id="rId122" Type="http://schemas.openxmlformats.org/officeDocument/2006/relationships/hyperlink" Target="https://drive.google.com/drive/folders/13a4Wz6FH5YAvfcB3hdXN3XSkgLJmdMA-?usp=sharing" TargetMode="External"/><Relationship Id="rId95" Type="http://schemas.openxmlformats.org/officeDocument/2006/relationships/hyperlink" Target="https://drive.google.com/drive/folders/13ISUPOuOLQtvzdlAW4T4TljK_x6ojKzT?usp=sharing" TargetMode="External"/><Relationship Id="rId94" Type="http://schemas.openxmlformats.org/officeDocument/2006/relationships/hyperlink" Target="https://drive.google.com/drive/folders/13ISUPOuOLQtvzdlAW4T4TljK_x6ojKzT?usp=sharing" TargetMode="External"/><Relationship Id="rId97" Type="http://schemas.openxmlformats.org/officeDocument/2006/relationships/hyperlink" Target="https://drive.google.com/drive/folders/13CMSSRGH8JYHgAaviwDjZtqJEUaOglKN?usp=sharing" TargetMode="External"/><Relationship Id="rId96" Type="http://schemas.openxmlformats.org/officeDocument/2006/relationships/hyperlink" Target="https://drive.google.com/drive/folders/13CMSSRGH8JYHgAaviwDjZtqJEUaOglKN?usp=sharing" TargetMode="External"/><Relationship Id="rId99" Type="http://schemas.openxmlformats.org/officeDocument/2006/relationships/hyperlink" Target="https://drive.google.com/drive/folders/137YjLxSciSu9YBuVdJgzpqo7kUQf6gJX?usp=sharing" TargetMode="External"/><Relationship Id="rId98" Type="http://schemas.openxmlformats.org/officeDocument/2006/relationships/hyperlink" Target="https://drive.google.com/drive/folders/13CMSSRGH8JYHgAaviwDjZtqJEUaOglKN?usp=sharing" TargetMode="External"/><Relationship Id="rId91" Type="http://schemas.openxmlformats.org/officeDocument/2006/relationships/hyperlink" Target="https://drive.google.com/drive/folders/13ItLiv1KbonIoF4CT-jMWrZ8imyqAtMJ?usp=sharing" TargetMode="External"/><Relationship Id="rId90" Type="http://schemas.openxmlformats.org/officeDocument/2006/relationships/hyperlink" Target="https://drive.google.com/drive/folders/13ItLiv1KbonIoF4CT-jMWrZ8imyqAtMJ?usp=sharing" TargetMode="External"/><Relationship Id="rId93" Type="http://schemas.openxmlformats.org/officeDocument/2006/relationships/hyperlink" Target="https://drive.google.com/drive/folders/13ISUPOuOLQtvzdlAW4T4TljK_x6ojKzT?usp=sharing" TargetMode="External"/><Relationship Id="rId92" Type="http://schemas.openxmlformats.org/officeDocument/2006/relationships/hyperlink" Target="https://drive.google.com/drive/folders/13ISUPOuOLQtvzdlAW4T4TljK_x6ojKzT?usp=sharing" TargetMode="External"/><Relationship Id="rId118" Type="http://schemas.openxmlformats.org/officeDocument/2006/relationships/hyperlink" Target="https://drive.google.com/drive/folders/1453hOCDTqHLDsjSMiPaFHFjnN2UnGXLO?usp=sharing" TargetMode="External"/><Relationship Id="rId117" Type="http://schemas.openxmlformats.org/officeDocument/2006/relationships/hyperlink" Target="https://drive.google.com/drive/folders/1453hOCDTqHLDsjSMiPaFHFjnN2UnGXLO?usp=sharing" TargetMode="External"/><Relationship Id="rId116" Type="http://schemas.openxmlformats.org/officeDocument/2006/relationships/hyperlink" Target="https://drive.google.com/drive/folders/147-fWiBxLgriDn6oxVoZhJVC6HnOc5cm?usp=sharing" TargetMode="External"/><Relationship Id="rId115" Type="http://schemas.openxmlformats.org/officeDocument/2006/relationships/hyperlink" Target="https://drive.google.com/drive/folders/147-fWiBxLgriDn6oxVoZhJVC6HnOc5cm?usp=sharing" TargetMode="External"/><Relationship Id="rId119" Type="http://schemas.openxmlformats.org/officeDocument/2006/relationships/hyperlink" Target="https://drive.google.com/drive/folders/1453hOCDTqHLDsjSMiPaFHFjnN2UnGXLO?usp=sharing" TargetMode="External"/><Relationship Id="rId110" Type="http://schemas.openxmlformats.org/officeDocument/2006/relationships/hyperlink" Target="https://drive.google.com/drive/folders/13kzJC8do4KtGinUvxhfODnmnZXMP7UII?usp=sharing" TargetMode="External"/><Relationship Id="rId114" Type="http://schemas.openxmlformats.org/officeDocument/2006/relationships/hyperlink" Target="https://drive.google.com/drive/folders/148HH2OSYjohs5tlFOmUJbX72cNPIz3bU?usp=sharing" TargetMode="External"/><Relationship Id="rId113" Type="http://schemas.openxmlformats.org/officeDocument/2006/relationships/hyperlink" Target="https://drive.google.com/drive/folders/142oLHSVVjAd3694s-XjYu3oCDdbxEmn0?usp=sharing" TargetMode="External"/><Relationship Id="rId112" Type="http://schemas.openxmlformats.org/officeDocument/2006/relationships/hyperlink" Target="https://drive.google.com/drive/folders/13kzJC8do4KtGinUvxhfODnmnZXMP7UII?usp=sharing" TargetMode="External"/><Relationship Id="rId111" Type="http://schemas.openxmlformats.org/officeDocument/2006/relationships/hyperlink" Target="https://drive.google.com/drive/folders/13kzJC8do4KtGinUvxhfODnmnZXMP7UII?usp=sharing" TargetMode="External"/></Relationships>
</file>

<file path=xl/worksheets/_rels/sheet16.xml.rels><?xml version="1.0" encoding="UTF-8" standalone="yes"?><Relationships xmlns="http://schemas.openxmlformats.org/package/2006/relationships"><Relationship Id="rId40" Type="http://schemas.openxmlformats.org/officeDocument/2006/relationships/hyperlink" Target="https://drive.google.com/drive/folders/1usTjgxGbz387-CIMunK1owVx3cteP-Ou?usp=sharing" TargetMode="External"/><Relationship Id="rId42" Type="http://schemas.openxmlformats.org/officeDocument/2006/relationships/hyperlink" Target="https://drive.google.com/drive/folders/1usTjgxGbz387-CIMunK1owVx3cteP-Ou?usp=sharing" TargetMode="External"/><Relationship Id="rId41" Type="http://schemas.openxmlformats.org/officeDocument/2006/relationships/hyperlink" Target="https://drive.google.com/drive/folders/1usTjgxGbz387-CIMunK1owVx3cteP-Ou?usp=sharing" TargetMode="External"/><Relationship Id="rId44" Type="http://schemas.openxmlformats.org/officeDocument/2006/relationships/hyperlink" Target="https://drive.google.com/drive/folders/1usTjgxGbz387-CIMunK1owVx3cteP-Ou?usp=sharing" TargetMode="External"/><Relationship Id="rId43" Type="http://schemas.openxmlformats.org/officeDocument/2006/relationships/hyperlink" Target="https://drive.google.com/drive/folders/1usTjgxGbz387-CIMunK1owVx3cteP-Ou?usp=sharing" TargetMode="External"/><Relationship Id="rId46" Type="http://schemas.openxmlformats.org/officeDocument/2006/relationships/hyperlink" Target="https://drive.google.com/drive/folders/1usKwZZ0io7QRMX4HKvPEahBeI31mxzTH" TargetMode="External"/><Relationship Id="rId45" Type="http://schemas.openxmlformats.org/officeDocument/2006/relationships/hyperlink" Target="https://drive.google.com/file/d/1aRPf5sKQ6vOArwJW0m_iJyUCx6knPSD-/view?usp=sharing" TargetMode="External"/><Relationship Id="rId48" Type="http://schemas.openxmlformats.org/officeDocument/2006/relationships/hyperlink" Target="https://drive.google.com/drive/folders/1usA6-F5c-_tFPciFNmCO1EaX4aFyq5NZ" TargetMode="External"/><Relationship Id="rId47" Type="http://schemas.openxmlformats.org/officeDocument/2006/relationships/hyperlink" Target="https://drive.google.com/drive/folders/1usKwZZ0io7QRMX4HKvPEahBeI31mxzTH" TargetMode="External"/><Relationship Id="rId49" Type="http://schemas.openxmlformats.org/officeDocument/2006/relationships/hyperlink" Target="https://drive.google.com/drive/folders/1usA6-F5c-_tFPciFNmCO1EaX4aFyq5NZ" TargetMode="External"/><Relationship Id="rId31" Type="http://schemas.openxmlformats.org/officeDocument/2006/relationships/hyperlink" Target="https://drive.google.com/drive/folders/1tc56YMRrmXCYhT34oqBTBzn-uyuuVQ4v?usp=sharing" TargetMode="External"/><Relationship Id="rId30" Type="http://schemas.openxmlformats.org/officeDocument/2006/relationships/hyperlink" Target="https://drive.google.com/drive/folders/1tc56YMRrmXCYhT34oqBTBzn-uyuuVQ4v?usp=sharing" TargetMode="External"/><Relationship Id="rId33" Type="http://schemas.openxmlformats.org/officeDocument/2006/relationships/hyperlink" Target="https://drive.google.com/drive/folders/1tdxJjDbEPGj50-FjwGpeJzTy-auWECzT" TargetMode="External"/><Relationship Id="rId32" Type="http://schemas.openxmlformats.org/officeDocument/2006/relationships/hyperlink" Target="https://drive.google.com/drive/folders/1tc56YMRrmXCYhT34oqBTBzn-uyuuVQ4v?usp=sharing" TargetMode="External"/><Relationship Id="rId35" Type="http://schemas.openxmlformats.org/officeDocument/2006/relationships/hyperlink" Target="https://drive.google.com/drive/folders/1tVNuTPTFyyDB9AZxdE_QuclaefFJw2nq" TargetMode="External"/><Relationship Id="rId34" Type="http://schemas.openxmlformats.org/officeDocument/2006/relationships/hyperlink" Target="https://drive.google.com/drive/folders/1tdxJjDbEPGj50-FjwGpeJzTy-auWECzT" TargetMode="External"/><Relationship Id="rId37" Type="http://schemas.openxmlformats.org/officeDocument/2006/relationships/hyperlink" Target="https://drive.google.com/file/d/1EVOTW2OqalvUCWUE6extqFUvpHQ2nkER/view?usp=sharing" TargetMode="External"/><Relationship Id="rId36" Type="http://schemas.openxmlformats.org/officeDocument/2006/relationships/hyperlink" Target="https://drive.google.com/file/d/1EVOTW2OqalvUCWUE6extqFUvpHQ2nkER/view?usp=sharing" TargetMode="External"/><Relationship Id="rId39" Type="http://schemas.openxmlformats.org/officeDocument/2006/relationships/hyperlink" Target="https://drive.google.com/file/d/1z6Xu9zYaox-BPcZcxhb5NG4n2K8FcWxu/view?usp=sharing" TargetMode="External"/><Relationship Id="rId38" Type="http://schemas.openxmlformats.org/officeDocument/2006/relationships/hyperlink" Target="https://drive.google.com/file/d/1TB7npzf7WBBOAk3b7NpB2VK1l1mE3GYP/view?usp=sharing" TargetMode="External"/><Relationship Id="rId20" Type="http://schemas.openxmlformats.org/officeDocument/2006/relationships/hyperlink" Target="https://drive.google.com/file/d/1mC1_AfywGzNRcrRdsMCdFr_fGL4EyKIU/view?usp=sharing" TargetMode="External"/><Relationship Id="rId22" Type="http://schemas.openxmlformats.org/officeDocument/2006/relationships/hyperlink" Target="https://drive.google.com/file/d/1mC1_AfywGzNRcrRdsMCdFr_fGL4EyKIU/view?usp=sharing" TargetMode="External"/><Relationship Id="rId21" Type="http://schemas.openxmlformats.org/officeDocument/2006/relationships/hyperlink" Target="https://drive.google.com/file/d/1mC1_AfywGzNRcrRdsMCdFr_fGL4EyKIU/view?usp=sharing" TargetMode="External"/><Relationship Id="rId24" Type="http://schemas.openxmlformats.org/officeDocument/2006/relationships/hyperlink" Target="https://drive.google.com/file/d/1fRiXrPc_Ml2SStVPzsfWIheW9uHDM9N7/view?usp=sharing" TargetMode="External"/><Relationship Id="rId23" Type="http://schemas.openxmlformats.org/officeDocument/2006/relationships/hyperlink" Target="https://drive.google.com/file/d/1ovSgFmliKlgS0MmZGTVNcvSAnEOf77gc/view?usp=sharing" TargetMode="External"/><Relationship Id="rId26" Type="http://schemas.openxmlformats.org/officeDocument/2006/relationships/hyperlink" Target="https://drive.google.com/drive/folders/1tc56YMRrmXCYhT34oqBTBzn-uyuuVQ4v?usp=sharing" TargetMode="External"/><Relationship Id="rId25" Type="http://schemas.openxmlformats.org/officeDocument/2006/relationships/hyperlink" Target="https://docs.google.com/document/d/1pqhYHgTLNsOopVuBSlkWfvnnSmmAP55s/edit?usp=sharing&amp;ouid=114527720382384969222&amp;rtpof=true&amp;sd=true" TargetMode="External"/><Relationship Id="rId28" Type="http://schemas.openxmlformats.org/officeDocument/2006/relationships/hyperlink" Target="https://drive.google.com/drive/folders/1tc56YMRrmXCYhT34oqBTBzn-uyuuVQ4v?usp=sharing" TargetMode="External"/><Relationship Id="rId27" Type="http://schemas.openxmlformats.org/officeDocument/2006/relationships/hyperlink" Target="https://drive.google.com/drive/folders/1tc56YMRrmXCYhT34oqBTBzn-uyuuVQ4v?usp=sharing" TargetMode="External"/><Relationship Id="rId29" Type="http://schemas.openxmlformats.org/officeDocument/2006/relationships/hyperlink" Target="https://drive.google.com/drive/folders/1tc56YMRrmXCYhT34oqBTBzn-uyuuVQ4v?usp=sharing" TargetMode="External"/><Relationship Id="rId11" Type="http://schemas.openxmlformats.org/officeDocument/2006/relationships/hyperlink" Target="https://drive.google.com/drive/folders/1tt_2uOLqHZpDxsOa2DPXGBWXb12bGxWM" TargetMode="External"/><Relationship Id="rId10" Type="http://schemas.openxmlformats.org/officeDocument/2006/relationships/hyperlink" Target="https://drive.google.com/drive/folders/1tgblsq55ImvGE3cOlumLsZs_8liz6r5p" TargetMode="External"/><Relationship Id="rId13" Type="http://schemas.openxmlformats.org/officeDocument/2006/relationships/hyperlink" Target="https://drive.google.com/file/d/1mC1_AfywGzNRcrRdsMCdFr_fGL4EyKIU/view?usp=sharing" TargetMode="External"/><Relationship Id="rId12" Type="http://schemas.openxmlformats.org/officeDocument/2006/relationships/hyperlink" Target="https://drive.google.com/drive/folders/1tt_2uOLqHZpDxsOa2DPXGBWXb12bGxWM" TargetMode="External"/><Relationship Id="rId15" Type="http://schemas.openxmlformats.org/officeDocument/2006/relationships/hyperlink" Target="https://drive.google.com/file/d/1mC1_AfywGzNRcrRdsMCdFr_fGL4EyKIU/view?usp=sharing" TargetMode="External"/><Relationship Id="rId14" Type="http://schemas.openxmlformats.org/officeDocument/2006/relationships/hyperlink" Target="https://drive.google.com/file/d/1mC1_AfywGzNRcrRdsMCdFr_fGL4EyKIU/view?usp=sharing" TargetMode="External"/><Relationship Id="rId17" Type="http://schemas.openxmlformats.org/officeDocument/2006/relationships/hyperlink" Target="https://drive.google.com/file/d/1mC1_AfywGzNRcrRdsMCdFr_fGL4EyKIU/view?usp=sharing" TargetMode="External"/><Relationship Id="rId16" Type="http://schemas.openxmlformats.org/officeDocument/2006/relationships/hyperlink" Target="https://drive.google.com/file/d/1mC1_AfywGzNRcrRdsMCdFr_fGL4EyKIU/view?usp=sharing" TargetMode="External"/><Relationship Id="rId19" Type="http://schemas.openxmlformats.org/officeDocument/2006/relationships/hyperlink" Target="https://drive.google.com/file/d/1mC1_AfywGzNRcrRdsMCdFr_fGL4EyKIU/view?usp=sharing" TargetMode="External"/><Relationship Id="rId18" Type="http://schemas.openxmlformats.org/officeDocument/2006/relationships/hyperlink" Target="https://drive.google.com/file/d/1mC1_AfywGzNRcrRdsMCdFr_fGL4EyKIU/view?usp=sharing" TargetMode="External"/><Relationship Id="rId84" Type="http://schemas.openxmlformats.org/officeDocument/2006/relationships/hyperlink" Target="https://drive.google.com/drive/folders/1qvV0bSj_1qh-qllgX33A7UHi_WAZ23f1" TargetMode="External"/><Relationship Id="rId83" Type="http://schemas.openxmlformats.org/officeDocument/2006/relationships/hyperlink" Target="https://drive.google.com/drive/folders/1qvV0bSj_1qh-qllgX33A7UHi_WAZ23f1" TargetMode="External"/><Relationship Id="rId86" Type="http://schemas.openxmlformats.org/officeDocument/2006/relationships/hyperlink" Target="https://drive.google.com/drive/folders/1qvV0bSj_1qh-qllgX33A7UHi_WAZ23f1" TargetMode="External"/><Relationship Id="rId85" Type="http://schemas.openxmlformats.org/officeDocument/2006/relationships/hyperlink" Target="https://drive.google.com/drive/folders/1qvV0bSj_1qh-qllgX33A7UHi_WAZ23f1" TargetMode="External"/><Relationship Id="rId88" Type="http://schemas.openxmlformats.org/officeDocument/2006/relationships/hyperlink" Target="https://drive.google.com/drive/folders/1qvV0bSj_1qh-qllgX33A7UHi_WAZ23f1" TargetMode="External"/><Relationship Id="rId87" Type="http://schemas.openxmlformats.org/officeDocument/2006/relationships/hyperlink" Target="https://drive.google.com/drive/folders/1qvV0bSj_1qh-qllgX33A7UHi_WAZ23f1" TargetMode="External"/><Relationship Id="rId89" Type="http://schemas.openxmlformats.org/officeDocument/2006/relationships/hyperlink" Target="https://drive.google.com/drive/folders/1qvV0bSj_1qh-qllgX33A7UHi_WAZ23f1" TargetMode="External"/><Relationship Id="rId80" Type="http://schemas.openxmlformats.org/officeDocument/2006/relationships/hyperlink" Target="https://drive.google.com/drive/folders/1qvV0bSj_1qh-qllgX33A7UHi_WAZ23f1" TargetMode="External"/><Relationship Id="rId82" Type="http://schemas.openxmlformats.org/officeDocument/2006/relationships/hyperlink" Target="https://drive.google.com/drive/folders/1qvV0bSj_1qh-qllgX33A7UHi_WAZ23f1" TargetMode="External"/><Relationship Id="rId81" Type="http://schemas.openxmlformats.org/officeDocument/2006/relationships/hyperlink" Target="https://drive.google.com/drive/folders/1qvV0bSj_1qh-qllgX33A7UHi_WAZ23f1" TargetMode="External"/><Relationship Id="rId1" Type="http://schemas.openxmlformats.org/officeDocument/2006/relationships/hyperlink" Target="https://drive.google.com/drive/folders/1tsT50wB3xPquCFFyL5Qwr5reuaMe07L-" TargetMode="External"/><Relationship Id="rId2" Type="http://schemas.openxmlformats.org/officeDocument/2006/relationships/hyperlink" Target="https://drive.google.com/drive/folders/1tsT50wB3xPquCFFyL5Qwr5reuaMe07L-" TargetMode="External"/><Relationship Id="rId3" Type="http://schemas.openxmlformats.org/officeDocument/2006/relationships/hyperlink" Target="https://drive.google.com/drive/folders/1tjJxaHjVlf6a8F76Ys5WJxtqfNP7k3vp" TargetMode="External"/><Relationship Id="rId4" Type="http://schemas.openxmlformats.org/officeDocument/2006/relationships/hyperlink" Target="https://drive.google.com/drive/folders/1tjJxaHjVlf6a8F76Ys5WJxtqfNP7k3vp" TargetMode="External"/><Relationship Id="rId9" Type="http://schemas.openxmlformats.org/officeDocument/2006/relationships/hyperlink" Target="https://drive.google.com/drive/folders/1tjJxaHjVlf6a8F76Ys5WJxtqfNP7k3vp" TargetMode="External"/><Relationship Id="rId5" Type="http://schemas.openxmlformats.org/officeDocument/2006/relationships/hyperlink" Target="https://drive.google.com/drive/folders/1tsT50wB3xPquCFFyL5Qwr5reuaMe07L-" TargetMode="External"/><Relationship Id="rId6" Type="http://schemas.openxmlformats.org/officeDocument/2006/relationships/hyperlink" Target="https://drive.google.com/drive/folders/1tjJxaHjVlf6a8F76Ys5WJxtqfNP7k3vp" TargetMode="External"/><Relationship Id="rId7" Type="http://schemas.openxmlformats.org/officeDocument/2006/relationships/hyperlink" Target="https://drive.google.com/drive/folders/1tjJxaHjVlf6a8F76Ys5WJxtqfNP7k3vp" TargetMode="External"/><Relationship Id="rId8" Type="http://schemas.openxmlformats.org/officeDocument/2006/relationships/hyperlink" Target="https://drive.google.com/drive/folders/1tjJxaHjVlf6a8F76Ys5WJxtqfNP7k3vp" TargetMode="External"/><Relationship Id="rId73" Type="http://schemas.openxmlformats.org/officeDocument/2006/relationships/hyperlink" Target="https://drive.google.com/drive/u/3/folders/1uPw5Flnw9lhJ_mB3jixchnRx8q7-wiWf" TargetMode="External"/><Relationship Id="rId72" Type="http://schemas.openxmlformats.org/officeDocument/2006/relationships/hyperlink" Target="https://drive.google.com/drive/folders/1uZLOhZvu5-W7CjaCPWoxf58jZHeFBy6W" TargetMode="External"/><Relationship Id="rId75" Type="http://schemas.openxmlformats.org/officeDocument/2006/relationships/hyperlink" Target="https://drive.google.com/drive/u/3/folders/1uPw5Flnw9lhJ_mB3jixchnRx8q7-wiWf" TargetMode="External"/><Relationship Id="rId74" Type="http://schemas.openxmlformats.org/officeDocument/2006/relationships/hyperlink" Target="https://drive.google.com/drive/u/3/folders/1uPw5Flnw9lhJ_mB3jixchnRx8q7-wiWf" TargetMode="External"/><Relationship Id="rId77" Type="http://schemas.openxmlformats.org/officeDocument/2006/relationships/hyperlink" Target="https://drive.google.com/drive/folders/1uLXFuqkiaTbH3HHEwawCYp16B-nf8sJq" TargetMode="External"/><Relationship Id="rId76" Type="http://schemas.openxmlformats.org/officeDocument/2006/relationships/hyperlink" Target="https://drive.google.com/drive/u/3/folders/1uPw5Flnw9lhJ_mB3jixchnRx8q7-wiWf" TargetMode="External"/><Relationship Id="rId79" Type="http://schemas.openxmlformats.org/officeDocument/2006/relationships/hyperlink" Target="https://drive.google.com/drive/folders/1uLXFuqkiaTbH3HHEwawCYp16B-nf8sJq" TargetMode="External"/><Relationship Id="rId78" Type="http://schemas.openxmlformats.org/officeDocument/2006/relationships/hyperlink" Target="https://drive.google.com/drive/folders/1uLXFuqkiaTbH3HHEwawCYp16B-nf8sJq" TargetMode="External"/><Relationship Id="rId71" Type="http://schemas.openxmlformats.org/officeDocument/2006/relationships/hyperlink" Target="https://drive.google.com/drive/folders/1ueHT-a-wYXGvcYajdIq173BZd6FumQOP" TargetMode="External"/><Relationship Id="rId70" Type="http://schemas.openxmlformats.org/officeDocument/2006/relationships/hyperlink" Target="https://drive.google.com/drive/folders/1ueHT-a-wYXGvcYajdIq173BZd6FumQOP" TargetMode="External"/><Relationship Id="rId130" Type="http://schemas.openxmlformats.org/officeDocument/2006/relationships/drawing" Target="../drawings/drawing16.xml"/><Relationship Id="rId62" Type="http://schemas.openxmlformats.org/officeDocument/2006/relationships/hyperlink" Target="https://drive.google.com/drive/u/3/folders/1ufwymiEnoXE7jUlP9DJC3sX5ctlogT-G" TargetMode="External"/><Relationship Id="rId61" Type="http://schemas.openxmlformats.org/officeDocument/2006/relationships/hyperlink" Target="https://drive.google.com/drive/u/3/folders/1ufwymiEnoXE7jUlP9DJC3sX5ctlogT-G" TargetMode="External"/><Relationship Id="rId64" Type="http://schemas.openxmlformats.org/officeDocument/2006/relationships/hyperlink" Target="https://drive.google.com/drive/folders/1uf-27sI0V_vPYumRLBh590f68zpmNH3z" TargetMode="External"/><Relationship Id="rId63" Type="http://schemas.openxmlformats.org/officeDocument/2006/relationships/hyperlink" Target="https://drive.google.com/drive/folders/1uf-27sI0V_vPYumRLBh590f68zpmNH3z" TargetMode="External"/><Relationship Id="rId66" Type="http://schemas.openxmlformats.org/officeDocument/2006/relationships/hyperlink" Target="https://drive.google.com/drive/folders/1uf-27sI0V_vPYumRLBh590f68zpmNH3z" TargetMode="External"/><Relationship Id="rId65" Type="http://schemas.openxmlformats.org/officeDocument/2006/relationships/hyperlink" Target="https://drive.google.com/drive/folders/1uf-27sI0V_vPYumRLBh590f68zpmNH3z" TargetMode="External"/><Relationship Id="rId68" Type="http://schemas.openxmlformats.org/officeDocument/2006/relationships/hyperlink" Target="https://drive.google.com/drive/folders/1uf-27sI0V_vPYumRLBh590f68zpmNH3z" TargetMode="External"/><Relationship Id="rId67" Type="http://schemas.openxmlformats.org/officeDocument/2006/relationships/hyperlink" Target="https://drive.google.com/drive/folders/1uf-27sI0V_vPYumRLBh590f68zpmNH3z" TargetMode="External"/><Relationship Id="rId60" Type="http://schemas.openxmlformats.org/officeDocument/2006/relationships/hyperlink" Target="https://drive.google.com/drive/u/3/folders/1ufwymiEnoXE7jUlP9DJC3sX5ctlogT-G" TargetMode="External"/><Relationship Id="rId69" Type="http://schemas.openxmlformats.org/officeDocument/2006/relationships/hyperlink" Target="https://drive.google.com/drive/folders/1ueHT-a-wYXGvcYajdIq173BZd6FumQOP" TargetMode="External"/><Relationship Id="rId51" Type="http://schemas.openxmlformats.org/officeDocument/2006/relationships/hyperlink" Target="https://drive.google.com/file/d/1j1OU2ERvusfpkJCtYEK9CGeKX49bD9M_/view?usp=sharing" TargetMode="External"/><Relationship Id="rId50" Type="http://schemas.openxmlformats.org/officeDocument/2006/relationships/hyperlink" Target="https://drive.google.com/drive/folders/1uqS2nK68hXwjG1bFhun-wAwjcLff2ozE?usp=sharing" TargetMode="External"/><Relationship Id="rId53" Type="http://schemas.openxmlformats.org/officeDocument/2006/relationships/hyperlink" Target="https://drive.google.com/drive/folders/1uiv2lH0bWVrMfr3qlsT6kRYAxCU9ffHj?usp=sharing" TargetMode="External"/><Relationship Id="rId52" Type="http://schemas.openxmlformats.org/officeDocument/2006/relationships/hyperlink" Target="https://drive.google.com/drive/folders/1uiv2lH0bWVrMfr3qlsT6kRYAxCU9ffHj?usp=sharing" TargetMode="External"/><Relationship Id="rId55" Type="http://schemas.openxmlformats.org/officeDocument/2006/relationships/hyperlink" Target="https://drive.google.com/drive/folders/1uiv2lH0bWVrMfr3qlsT6kRYAxCU9ffHj?usp=sharing" TargetMode="External"/><Relationship Id="rId54" Type="http://schemas.openxmlformats.org/officeDocument/2006/relationships/hyperlink" Target="https://drive.google.com/drive/folders/1uiv2lH0bWVrMfr3qlsT6kRYAxCU9ffHj?usp=sharing" TargetMode="External"/><Relationship Id="rId57" Type="http://schemas.openxmlformats.org/officeDocument/2006/relationships/hyperlink" Target="https://drive.google.com/drive/folders/1upXC6JKWtN_Otr-tpDGIJHxSwEfFkDDX?usp=sharing" TargetMode="External"/><Relationship Id="rId56" Type="http://schemas.openxmlformats.org/officeDocument/2006/relationships/hyperlink" Target="https://drive.google.com/drive/folders/1uiv2lH0bWVrMfr3qlsT6kRYAxCU9ffHj?usp=sharing" TargetMode="External"/><Relationship Id="rId59" Type="http://schemas.openxmlformats.org/officeDocument/2006/relationships/hyperlink" Target="https://drive.google.com/drive/u/3/folders/1ufwymiEnoXE7jUlP9DJC3sX5ctlogT-G" TargetMode="External"/><Relationship Id="rId58" Type="http://schemas.openxmlformats.org/officeDocument/2006/relationships/hyperlink" Target="https://drive.google.com/drive/folders/1upXC6JKWtN_Otr-tpDGIJHxSwEfFkDDX?usp=sharing" TargetMode="External"/><Relationship Id="rId107" Type="http://schemas.openxmlformats.org/officeDocument/2006/relationships/hyperlink" Target="https://drive.google.com/drive/folders/1tJGzHEf_3L5KojqyyRsyMtaTA02og1ob?usp=sharing" TargetMode="External"/><Relationship Id="rId106" Type="http://schemas.openxmlformats.org/officeDocument/2006/relationships/hyperlink" Target="https://drive.google.com/drive/folders/1tJGzHEf_3L5KojqyyRsyMtaTA02og1ob?usp=sharing" TargetMode="External"/><Relationship Id="rId105" Type="http://schemas.openxmlformats.org/officeDocument/2006/relationships/hyperlink" Target="https://drive.google.com/drive/folders/1tRXmAJHG3PUr9TcL1nCrPNkbo8EhOVI0?usp=sharing" TargetMode="External"/><Relationship Id="rId104" Type="http://schemas.openxmlformats.org/officeDocument/2006/relationships/hyperlink" Target="https://drive.google.com/drive/folders/1rb2s2K0olPUIy5QMwl-d9rneMrXVJbLl" TargetMode="External"/><Relationship Id="rId109" Type="http://schemas.openxmlformats.org/officeDocument/2006/relationships/hyperlink" Target="https://drive.google.com/drive/folders/1tEbuaIuW2qyh2PBXogSc7_GvKEZSYOBN?usp=sharing" TargetMode="External"/><Relationship Id="rId108" Type="http://schemas.openxmlformats.org/officeDocument/2006/relationships/hyperlink" Target="https://drive.google.com/drive/folders/1tEbuaIuW2qyh2PBXogSc7_GvKEZSYOBN?usp=sharing" TargetMode="External"/><Relationship Id="rId103" Type="http://schemas.openxmlformats.org/officeDocument/2006/relationships/hyperlink" Target="https://drive.google.com/drive/folders/1rb2s2K0olPUIy5QMwl-d9rneMrXVJbLl" TargetMode="External"/><Relationship Id="rId102" Type="http://schemas.openxmlformats.org/officeDocument/2006/relationships/hyperlink" Target="https://drive.google.com/drive/folders/1rb2s2K0olPUIy5QMwl-d9rneMrXVJbLl" TargetMode="External"/><Relationship Id="rId101" Type="http://schemas.openxmlformats.org/officeDocument/2006/relationships/hyperlink" Target="https://drive.google.com/drive/folders/1rb2s2K0olPUIy5QMwl-d9rneMrXVJbLl" TargetMode="External"/><Relationship Id="rId100" Type="http://schemas.openxmlformats.org/officeDocument/2006/relationships/hyperlink" Target="https://drive.google.com/drive/folders/1qvV0bSj_1qh-qllgX33A7UHi_WAZ23f1" TargetMode="External"/><Relationship Id="rId129" Type="http://schemas.openxmlformats.org/officeDocument/2006/relationships/hyperlink" Target="https://drive.google.com/drive/folders/1rnCiEUxQlvEJTl5u23Qq3z11yG9QUMRL" TargetMode="External"/><Relationship Id="rId128" Type="http://schemas.openxmlformats.org/officeDocument/2006/relationships/hyperlink" Target="https://drive.google.com/drive/folders/1rnCiEUxQlvEJTl5u23Qq3z11yG9QUMRL" TargetMode="External"/><Relationship Id="rId127" Type="http://schemas.openxmlformats.org/officeDocument/2006/relationships/hyperlink" Target="https://drive.google.com/drive/folders/1u8pfYONjCTM0C0MPUkPPAlc1Ez_pwqPp" TargetMode="External"/><Relationship Id="rId126" Type="http://schemas.openxmlformats.org/officeDocument/2006/relationships/hyperlink" Target="https://drive.google.com/drive/folders/1uGIG-TKvE7Tqi4tdnJl-rNWN9ES9OQyT" TargetMode="External"/><Relationship Id="rId121" Type="http://schemas.openxmlformats.org/officeDocument/2006/relationships/hyperlink" Target="https://drive.google.com/file/d/1XEfMsLGexAb-wND5oGqlqr8hNNmckvWw/view?usp=sharing" TargetMode="External"/><Relationship Id="rId120" Type="http://schemas.openxmlformats.org/officeDocument/2006/relationships/hyperlink" Target="https://drive.google.com/file/d/1UxuVErd3zcXEQxvs0ReEutudAIdyA7K5/view?usp=sharing" TargetMode="External"/><Relationship Id="rId125" Type="http://schemas.openxmlformats.org/officeDocument/2006/relationships/hyperlink" Target="https://drive.google.com/drive/folders/1rqHeXl3qhWvan3BLtKkju5qNXqhihnoc" TargetMode="External"/><Relationship Id="rId124" Type="http://schemas.openxmlformats.org/officeDocument/2006/relationships/hyperlink" Target="https://drive.google.com/file/d/1sCqprq77GuiFmTe51lLkgL64rs9IPoQi/view?usp=sharing" TargetMode="External"/><Relationship Id="rId123" Type="http://schemas.openxmlformats.org/officeDocument/2006/relationships/hyperlink" Target="https://drive.google.com/file/d/1FcGI9HjHI18r6ewEAwEAK3vv_nemtd6J/view?usp=sharing" TargetMode="External"/><Relationship Id="rId122" Type="http://schemas.openxmlformats.org/officeDocument/2006/relationships/hyperlink" Target="https://drive.google.com/file/d/1f6eYDDn500j8lOyrJlapUF6sV-1LbVg3/view?usp=sharing" TargetMode="External"/><Relationship Id="rId95" Type="http://schemas.openxmlformats.org/officeDocument/2006/relationships/hyperlink" Target="https://drive.google.com/drive/folders/1qvV0bSj_1qh-qllgX33A7UHi_WAZ23f1" TargetMode="External"/><Relationship Id="rId94" Type="http://schemas.openxmlformats.org/officeDocument/2006/relationships/hyperlink" Target="https://drive.google.com/drive/folders/1qvV0bSj_1qh-qllgX33A7UHi_WAZ23f1" TargetMode="External"/><Relationship Id="rId97" Type="http://schemas.openxmlformats.org/officeDocument/2006/relationships/hyperlink" Target="https://forms.gle/QLiiufb24k9EFbZ17" TargetMode="External"/><Relationship Id="rId96" Type="http://schemas.openxmlformats.org/officeDocument/2006/relationships/hyperlink" Target="https://drive.google.com/drive/folders/1sgJ02W1qiHEPNYW4L883H-Pa4PVrQoEW" TargetMode="External"/><Relationship Id="rId99" Type="http://schemas.openxmlformats.org/officeDocument/2006/relationships/hyperlink" Target="https://drive.google.com/drive/folders/1s_kyzXFSJ7xt-M3vSs7fo7CTryEiEIFy" TargetMode="External"/><Relationship Id="rId98" Type="http://schemas.openxmlformats.org/officeDocument/2006/relationships/hyperlink" Target="https://forms.gle/QLiiufb24k9EFbZ17" TargetMode="External"/><Relationship Id="rId91" Type="http://schemas.openxmlformats.org/officeDocument/2006/relationships/hyperlink" Target="https://drive.google.com/file/d/1Lq609Oa9ZKOfGZgx6YO3glsiUBvz769z/view?usp=sharing" TargetMode="External"/><Relationship Id="rId90" Type="http://schemas.openxmlformats.org/officeDocument/2006/relationships/hyperlink" Target="https://drive.google.com/drive/folders/1qvV0bSj_1qh-qllgX33A7UHi_WAZ23f1" TargetMode="External"/><Relationship Id="rId93" Type="http://schemas.openxmlformats.org/officeDocument/2006/relationships/hyperlink" Target="https://drive.google.com/drive/folders/1qvV0bSj_1qh-qllgX33A7UHi_WAZ23f1" TargetMode="External"/><Relationship Id="rId92" Type="http://schemas.openxmlformats.org/officeDocument/2006/relationships/hyperlink" Target="https://drive.google.com/file/d/15YHYkN9oROHaVhDi4dz2aO3i1iQ_aWg1/view?usp=sharing" TargetMode="External"/><Relationship Id="rId118" Type="http://schemas.openxmlformats.org/officeDocument/2006/relationships/hyperlink" Target="https://drive.google.com/file/d/1s2Azx9Y7rWv8YqdruA1M0vbU3FYKUuKm/view?usp=sharing" TargetMode="External"/><Relationship Id="rId117" Type="http://schemas.openxmlformats.org/officeDocument/2006/relationships/hyperlink" Target="https://drive.google.com/file/d/1T1Qpi5Ukn1C0HTTz-9oS-rOZmSm6QLkX/view?usp=sharing" TargetMode="External"/><Relationship Id="rId116" Type="http://schemas.openxmlformats.org/officeDocument/2006/relationships/hyperlink" Target="https://drive.google.com/file/d/1T1Qpi5Ukn1C0HTTz-9oS-rOZmSm6QLkX/view?usp=sharing" TargetMode="External"/><Relationship Id="rId115" Type="http://schemas.openxmlformats.org/officeDocument/2006/relationships/hyperlink" Target="https://drive.google.com/file/d/1UxuVErd3zcXEQxvs0ReEutudAIdyA7K5/view?usp=sharing" TargetMode="External"/><Relationship Id="rId119" Type="http://schemas.openxmlformats.org/officeDocument/2006/relationships/hyperlink" Target="https://drive.google.com/file/d/1fIGxb98W47SAI19N9LnHGBp_xJbzNAL7/view?usp=sharing" TargetMode="External"/><Relationship Id="rId110" Type="http://schemas.openxmlformats.org/officeDocument/2006/relationships/hyperlink" Target="https://drive.google.com/drive/folders/1tEbuaIuW2qyh2PBXogSc7_GvKEZSYOBN?usp=sharing" TargetMode="External"/><Relationship Id="rId114" Type="http://schemas.openxmlformats.org/officeDocument/2006/relationships/hyperlink" Target="https://drive.google.com/file/d/1UxuVErd3zcXEQxvs0ReEutudAIdyA7K5/view?usp=sharing" TargetMode="External"/><Relationship Id="rId113" Type="http://schemas.openxmlformats.org/officeDocument/2006/relationships/hyperlink" Target="https://drive.google.com/drive/folders/1rs4-OnIYOyvRjxsWko5fUFAy694gS2sY" TargetMode="External"/><Relationship Id="rId112" Type="http://schemas.openxmlformats.org/officeDocument/2006/relationships/hyperlink" Target="https://drive.google.com/drive/folders/1rs4-OnIYOyvRjxsWko5fUFAy694gS2sY" TargetMode="External"/><Relationship Id="rId111" Type="http://schemas.openxmlformats.org/officeDocument/2006/relationships/hyperlink" Target="https://drive.google.com/drive/folders/1sT_OyC7O8KWVisIm70OLbiDgCGCcfwyA?usp=sharing" TargetMode="External"/></Relationships>
</file>

<file path=xl/worksheets/_rels/sheet17.xml.rels><?xml version="1.0" encoding="UTF-8" standalone="yes"?><Relationships xmlns="http://schemas.openxmlformats.org/package/2006/relationships"><Relationship Id="rId40" Type="http://schemas.openxmlformats.org/officeDocument/2006/relationships/hyperlink" Target="https://drive.google.com/file/d/16aZ4yhB_sB6ABuIoxBKfKUxmTBJVo91g/view?usp=sharing" TargetMode="External"/><Relationship Id="rId42" Type="http://schemas.openxmlformats.org/officeDocument/2006/relationships/hyperlink" Target="https://drive.google.com/drive/folders/1Dxm3PO5fKCyha14wSvCaDFKg7Lw-7Nsa?usp=sharing" TargetMode="External"/><Relationship Id="rId41" Type="http://schemas.openxmlformats.org/officeDocument/2006/relationships/hyperlink" Target="https://drive.google.com/drive/folders/192cbVTpymGuXFxbhFIjzTkQIa6UedZbh?usp=sharing" TargetMode="External"/><Relationship Id="rId44" Type="http://schemas.openxmlformats.org/officeDocument/2006/relationships/hyperlink" Target="https://drive.google.com/drive/folders/1Dxm3PO5fKCyha14wSvCaDFKg7Lw-7Nsa?usp=sharing" TargetMode="External"/><Relationship Id="rId43" Type="http://schemas.openxmlformats.org/officeDocument/2006/relationships/hyperlink" Target="https://drive.google.com/drive/folders/192cbVTpymGuXFxbhFIjzTkQIa6UedZbh?usp=sharing" TargetMode="External"/><Relationship Id="rId46" Type="http://schemas.openxmlformats.org/officeDocument/2006/relationships/hyperlink" Target="https://drive.google.com/drive/folders/192cbVTpymGuXFxbhFIjzTkQIa6UedZbh?usp=sharing" TargetMode="External"/><Relationship Id="rId45" Type="http://schemas.openxmlformats.org/officeDocument/2006/relationships/hyperlink" Target="https://drive.google.com/drive/folders/1Dxm3PO5fKCyha14wSvCaDFKg7Lw-7Nsa?usp=sharing" TargetMode="External"/><Relationship Id="rId48" Type="http://schemas.openxmlformats.org/officeDocument/2006/relationships/hyperlink" Target="https://drive.google.com/drive/folders/192cbVTpymGuXFxbhFIjzTkQIa6UedZbh?usp=sharing" TargetMode="External"/><Relationship Id="rId47" Type="http://schemas.openxmlformats.org/officeDocument/2006/relationships/hyperlink" Target="https://drive.google.com/drive/folders/1Dxm3PO5fKCyha14wSvCaDFKg7Lw-7Nsa?usp=sharing" TargetMode="External"/><Relationship Id="rId49" Type="http://schemas.openxmlformats.org/officeDocument/2006/relationships/hyperlink" Target="https://drive.google.com/drive/folders/1Dxm3PO5fKCyha14wSvCaDFKg7Lw-7Nsa?usp=sharing" TargetMode="External"/><Relationship Id="rId31" Type="http://schemas.openxmlformats.org/officeDocument/2006/relationships/hyperlink" Target="https://drive.google.com/file/d/1ktYtqA_CUWntGChK-_SB6JOw0ZIvQtQM/view?usp=sharing" TargetMode="External"/><Relationship Id="rId30" Type="http://schemas.openxmlformats.org/officeDocument/2006/relationships/hyperlink" Target="https://drive.google.com/file/d/1ktYtqA_CUWntGChK-_SB6JOw0ZIvQtQM/view?usp=sharing" TargetMode="External"/><Relationship Id="rId33" Type="http://schemas.openxmlformats.org/officeDocument/2006/relationships/hyperlink" Target="https://drive.google.com/file/d/1IOowOtORveY3nXEDufdeMZO7aEGzkHlO/view?usp=sharing" TargetMode="External"/><Relationship Id="rId32" Type="http://schemas.openxmlformats.org/officeDocument/2006/relationships/hyperlink" Target="https://drive.google.com/file/d/1ktYtqA_CUWntGChK-_SB6JOw0ZIvQtQM/view?usp=sharing" TargetMode="External"/><Relationship Id="rId35" Type="http://schemas.openxmlformats.org/officeDocument/2006/relationships/hyperlink" Target="https://drive.google.com/file/d/1stzKgBpKxfWOKKTRrxGgJ2-g4CW7Zwbm/view?usp=sharing" TargetMode="External"/><Relationship Id="rId34" Type="http://schemas.openxmlformats.org/officeDocument/2006/relationships/hyperlink" Target="https://drive.google.com/file/d/1aC_hRdPA2G6AW4DL6MyNSEBZuMlEjgDY/view?usp=sharing" TargetMode="External"/><Relationship Id="rId37" Type="http://schemas.openxmlformats.org/officeDocument/2006/relationships/hyperlink" Target="https://drive.google.com/drive/folders/1CYgxqPsBwMHextZyXmkbd1zXCQPtIwKv?usp=sharing" TargetMode="External"/><Relationship Id="rId36" Type="http://schemas.openxmlformats.org/officeDocument/2006/relationships/hyperlink" Target="https://drive.google.com/drive/folders/1CYgxqPsBwMHextZyXmkbd1zXCQPtIwKv?usp=sharing" TargetMode="External"/><Relationship Id="rId39" Type="http://schemas.openxmlformats.org/officeDocument/2006/relationships/hyperlink" Target="https://drive.google.com/file/d/1F4UqzMP1gC15pMC1Kjf0g5Ptqnu7KnZK/view?usp=sharing" TargetMode="External"/><Relationship Id="rId38" Type="http://schemas.openxmlformats.org/officeDocument/2006/relationships/hyperlink" Target="https://drive.google.com/drive/folders/1CYgxqPsBwMHextZyXmkbd1zXCQPtIwKv?usp=sharing" TargetMode="External"/><Relationship Id="rId20" Type="http://schemas.openxmlformats.org/officeDocument/2006/relationships/hyperlink" Target="https://drive.google.com/drive/folders/1D0ABLUXXL4PUA4Z8G7jDHcSETwv5ER2u" TargetMode="External"/><Relationship Id="rId22" Type="http://schemas.openxmlformats.org/officeDocument/2006/relationships/hyperlink" Target="https://drive.google.com/drive/folders/1D0ABLUXXL4PUA4Z8G7jDHcSETwv5ER2u" TargetMode="External"/><Relationship Id="rId21" Type="http://schemas.openxmlformats.org/officeDocument/2006/relationships/hyperlink" Target="https://drive.google.com/drive/folders/1D0ABLUXXL4PUA4Z8G7jDHcSETwv5ER2u" TargetMode="External"/><Relationship Id="rId24" Type="http://schemas.openxmlformats.org/officeDocument/2006/relationships/hyperlink" Target="https://drive.google.com/drive/folders/1Cxfqi1ndQIKOHrC5eQ8-sv29cCDw_izt" TargetMode="External"/><Relationship Id="rId23" Type="http://schemas.openxmlformats.org/officeDocument/2006/relationships/hyperlink" Target="https://drive.google.com/drive/folders/1D0ABLUXXL4PUA4Z8G7jDHcSETwv5ER2u" TargetMode="External"/><Relationship Id="rId26" Type="http://schemas.openxmlformats.org/officeDocument/2006/relationships/hyperlink" Target="https://drive.google.com/file/d/1IOowOtORveY3nXEDufdeMZO7aEGzkHlO/view?usp=sharing" TargetMode="External"/><Relationship Id="rId25" Type="http://schemas.openxmlformats.org/officeDocument/2006/relationships/hyperlink" Target="https://drive.google.com/drive/folders/1Cxfqi1ndQIKOHrC5eQ8-sv29cCDw_izt" TargetMode="External"/><Relationship Id="rId28" Type="http://schemas.openxmlformats.org/officeDocument/2006/relationships/hyperlink" Target="https://drive.google.com/file/d/1z4V1nwytXd8ZWBarmCL1JmMmz0vTrzWH/view?usp=sharing" TargetMode="External"/><Relationship Id="rId27" Type="http://schemas.openxmlformats.org/officeDocument/2006/relationships/hyperlink" Target="https://drive.google.com/file/d/1IOowOtORveY3nXEDufdeMZO7aEGzkHlO/view?usp=sharing" TargetMode="External"/><Relationship Id="rId29" Type="http://schemas.openxmlformats.org/officeDocument/2006/relationships/hyperlink" Target="https://drive.google.com/file/d/1Rp17Rrq62NBlpZ9Y9epuY7PewDxSNjJh/view?usp=sharing" TargetMode="External"/><Relationship Id="rId11" Type="http://schemas.openxmlformats.org/officeDocument/2006/relationships/hyperlink" Target="https://drive.google.com/file/d/1y5Hp3JF5mHJnn0EZ6aJeuJb2kaluzkk0/view?usp=sharing" TargetMode="External"/><Relationship Id="rId10" Type="http://schemas.openxmlformats.org/officeDocument/2006/relationships/hyperlink" Target="https://drive.google.com/drive/folders/1jq7Vi-pPLLVSb0u-MrKRF5S6UDQsveEC" TargetMode="External"/><Relationship Id="rId13" Type="http://schemas.openxmlformats.org/officeDocument/2006/relationships/hyperlink" Target="https://drive.google.com/drive/folders/1AY6T5Caxs5IEpPDV9mP3wNfwOx-Ofe47?usp=sharing" TargetMode="External"/><Relationship Id="rId12" Type="http://schemas.openxmlformats.org/officeDocument/2006/relationships/hyperlink" Target="https://drive.google.com/file/d/1CUGq12xAG_YvORYXmx8hx6QIhi4kUzJp/view?usp=sharing" TargetMode="External"/><Relationship Id="rId15" Type="http://schemas.openxmlformats.org/officeDocument/2006/relationships/hyperlink" Target="https://drive.google.com/drive/folders/1D0ABLUXXL4PUA4Z8G7jDHcSETwv5ER2u" TargetMode="External"/><Relationship Id="rId14" Type="http://schemas.openxmlformats.org/officeDocument/2006/relationships/hyperlink" Target="https://drive.google.com/drive/folders/1D0ABLUXXL4PUA4Z8G7jDHcSETwv5ER2u" TargetMode="External"/><Relationship Id="rId17" Type="http://schemas.openxmlformats.org/officeDocument/2006/relationships/hyperlink" Target="https://drive.google.com/drive/folders/1D0ABLUXXL4PUA4Z8G7jDHcSETwv5ER2u" TargetMode="External"/><Relationship Id="rId16" Type="http://schemas.openxmlformats.org/officeDocument/2006/relationships/hyperlink" Target="https://drive.google.com/drive/folders/1D0ABLUXXL4PUA4Z8G7jDHcSETwv5ER2u" TargetMode="External"/><Relationship Id="rId19" Type="http://schemas.openxmlformats.org/officeDocument/2006/relationships/hyperlink" Target="https://drive.google.com/drive/folders/1D0ABLUXXL4PUA4Z8G7jDHcSETwv5ER2u" TargetMode="External"/><Relationship Id="rId18" Type="http://schemas.openxmlformats.org/officeDocument/2006/relationships/hyperlink" Target="https://drive.google.com/drive/folders/1D0ABLUXXL4PUA4Z8G7jDHcSETwv5ER2u" TargetMode="External"/><Relationship Id="rId84" Type="http://schemas.openxmlformats.org/officeDocument/2006/relationships/hyperlink" Target="https://drive.google.com/drive/folders/1B5zPjswEWw_OIGpfz2QsXwC482jS-IOs?usp=sharing" TargetMode="External"/><Relationship Id="rId83" Type="http://schemas.openxmlformats.org/officeDocument/2006/relationships/hyperlink" Target="https://drive.google.com/drive/folders/1B5zPjswEWw_OIGpfz2QsXwC482jS-IOs?usp=sharing" TargetMode="External"/><Relationship Id="rId86" Type="http://schemas.openxmlformats.org/officeDocument/2006/relationships/hyperlink" Target="https://drive.google.com/file/d/1xOwP3WZHN2CLJZUKdxCBmTraIeHeYiQU/view?usp=sharing" TargetMode="External"/><Relationship Id="rId85" Type="http://schemas.openxmlformats.org/officeDocument/2006/relationships/hyperlink" Target="https://drive.google.com/drive/folders/1B5zPjswEWw_OIGpfz2QsXwC482jS-IOs?usp=sharing" TargetMode="External"/><Relationship Id="rId88" Type="http://schemas.openxmlformats.org/officeDocument/2006/relationships/hyperlink" Target="https://docs.google.com/spreadsheets/d/1qItEMC2yT-9HwJ5dx7Jtbilc1_Vr1_iS/edit?usp=sharing&amp;ouid=105251271128776285715&amp;rtpof=true&amp;sd=true" TargetMode="External"/><Relationship Id="rId87" Type="http://schemas.openxmlformats.org/officeDocument/2006/relationships/hyperlink" Target="https://docs.google.com/document/d/1RGTmJ3kdAkVOsC_FxJD-eqlJit2VyDVy/edit?usp=sharing&amp;ouid=105251271128776285715&amp;rtpof=true&amp;sd=true" TargetMode="External"/><Relationship Id="rId89" Type="http://schemas.openxmlformats.org/officeDocument/2006/relationships/hyperlink" Target="https://docs.google.com/spreadsheets/d/1qItEMC2yT-9HwJ5dx7Jtbilc1_Vr1_iS/edit?usp=sharing&amp;ouid=105251271128776285715&amp;rtpof=true&amp;sd=true" TargetMode="External"/><Relationship Id="rId80" Type="http://schemas.openxmlformats.org/officeDocument/2006/relationships/hyperlink" Target="https://drive.google.com/drive/folders/1B647bQKIZfYOQblAi3D-umc10ZkBZVuV?usp=sharing" TargetMode="External"/><Relationship Id="rId82" Type="http://schemas.openxmlformats.org/officeDocument/2006/relationships/hyperlink" Target="https://drive.google.com/drive/folders/1B647bQKIZfYOQblAi3D-umc10ZkBZVuV?usp=sharing" TargetMode="External"/><Relationship Id="rId81" Type="http://schemas.openxmlformats.org/officeDocument/2006/relationships/hyperlink" Target="https://drive.google.com/drive/folders/1B647bQKIZfYOQblAi3D-umc10ZkBZVuV?usp=sharing" TargetMode="External"/><Relationship Id="rId1" Type="http://schemas.openxmlformats.org/officeDocument/2006/relationships/hyperlink" Target="https://drive.google.com/file/d/1y5Hp3JF5mHJnn0EZ6aJeuJb2kaluzkk0/view?usp=sharing" TargetMode="External"/><Relationship Id="rId2" Type="http://schemas.openxmlformats.org/officeDocument/2006/relationships/hyperlink" Target="https://drive.google.com/file/d/1ah4NifTlqgT21m2LOnq59bOXAEBq0l2b/view?usp=sharing" TargetMode="External"/><Relationship Id="rId3" Type="http://schemas.openxmlformats.org/officeDocument/2006/relationships/hyperlink" Target="https://drive.google.com/drive/folders/1jq7Vi-pPLLVSb0u-MrKRF5S6UDQsveEC?usp=sharing" TargetMode="External"/><Relationship Id="rId4" Type="http://schemas.openxmlformats.org/officeDocument/2006/relationships/hyperlink" Target="https://drive.google.com/drive/folders/1Y9k-r5mdDJr22Kv3mW6_kcaXRfWz5ewL" TargetMode="External"/><Relationship Id="rId9" Type="http://schemas.openxmlformats.org/officeDocument/2006/relationships/hyperlink" Target="https://drive.google.com/drive/folders/19xVsm6g7El-P72T4-8UMXXVV6U8JQkTG" TargetMode="External"/><Relationship Id="rId5" Type="http://schemas.openxmlformats.org/officeDocument/2006/relationships/hyperlink" Target="https://drive.google.com/file/d/1ah4NifTlqgT21m2LOnq59bOXAEBq0l2b/view?usp=sharing" TargetMode="External"/><Relationship Id="rId6" Type="http://schemas.openxmlformats.org/officeDocument/2006/relationships/hyperlink" Target="https://drive.google.com/file/d/1ah4NifTlqgT21m2LOnq59bOXAEBq0l2b/view?usp=sharing" TargetMode="External"/><Relationship Id="rId7" Type="http://schemas.openxmlformats.org/officeDocument/2006/relationships/hyperlink" Target="https://drive.google.com/drive/folders/1jq7Vi-pPLLVSb0u-MrKRF5S6UDQsveEC" TargetMode="External"/><Relationship Id="rId8" Type="http://schemas.openxmlformats.org/officeDocument/2006/relationships/hyperlink" Target="https://drive.google.com/drive/folders/1CnBpLm7o-ZrDWKDubUPeTM3qV8vhun41?usp=sharing" TargetMode="External"/><Relationship Id="rId73" Type="http://schemas.openxmlformats.org/officeDocument/2006/relationships/hyperlink" Target="https://drive.google.com/drive/folders/1DNrEvTsTNecyBLc9Dn8zgE3kcQAGDcQD?usp=sharing" TargetMode="External"/><Relationship Id="rId72" Type="http://schemas.openxmlformats.org/officeDocument/2006/relationships/hyperlink" Target="https://drive.google.com/drive/folders/1DNrEvTsTNecyBLc9Dn8zgE3kcQAGDcQD?usp=sharing" TargetMode="External"/><Relationship Id="rId75" Type="http://schemas.openxmlformats.org/officeDocument/2006/relationships/hyperlink" Target="https://drive.google.com/drive/folders/1DDOkftjVNS0md3VBsgItmVpZbeoOKZtw?usp=sharing" TargetMode="External"/><Relationship Id="rId74" Type="http://schemas.openxmlformats.org/officeDocument/2006/relationships/hyperlink" Target="https://drive.google.com/drive/folders/1DGJopdkrt4BLAZf6C4eRnzchLjq_8_1r?usp=sharing" TargetMode="External"/><Relationship Id="rId77" Type="http://schemas.openxmlformats.org/officeDocument/2006/relationships/hyperlink" Target="https://drive.google.com/drive/folders/1DDOkftjVNS0md3VBsgItmVpZbeoOKZtw?usp=sharing" TargetMode="External"/><Relationship Id="rId76" Type="http://schemas.openxmlformats.org/officeDocument/2006/relationships/hyperlink" Target="https://drive.google.com/drive/folders/1DDOkftjVNS0md3VBsgItmVpZbeoOKZtw?usp=sharing" TargetMode="External"/><Relationship Id="rId79" Type="http://schemas.openxmlformats.org/officeDocument/2006/relationships/hyperlink" Target="https://drive.google.com/drive/folders/1DD4UE1eKBfDFM7TJljqJm3MAQIHcjbvQ?usp=sharing" TargetMode="External"/><Relationship Id="rId78" Type="http://schemas.openxmlformats.org/officeDocument/2006/relationships/hyperlink" Target="https://drive.google.com/drive/folders/1DDOkftjVNS0md3VBsgItmVpZbeoOKZtw?usp=sharing" TargetMode="External"/><Relationship Id="rId71" Type="http://schemas.openxmlformats.org/officeDocument/2006/relationships/hyperlink" Target="https://drive.google.com/file/d/1FiaZ_AYISa4kqc3z4FtZ1-nVU0bSx0Dm/view?usp=sharing" TargetMode="External"/><Relationship Id="rId70" Type="http://schemas.openxmlformats.org/officeDocument/2006/relationships/hyperlink" Target="https://drive.google.com/drive/folders/1DOyzGbpkB5Ndo_bs__AgVpIFX9OW_nQO?usp=sharing" TargetMode="External"/><Relationship Id="rId62" Type="http://schemas.openxmlformats.org/officeDocument/2006/relationships/hyperlink" Target="https://drive.google.com/drive/folders/1DYs1bIITLy5KgMBquasErXpi1qGbOl6O?usp=sharing" TargetMode="External"/><Relationship Id="rId61" Type="http://schemas.openxmlformats.org/officeDocument/2006/relationships/hyperlink" Target="https://drive.google.com/drive/folders/1DR8YKiJe4dNa-hICGZvO2yGWBjpyMBBG?usp=sharing" TargetMode="External"/><Relationship Id="rId64" Type="http://schemas.openxmlformats.org/officeDocument/2006/relationships/hyperlink" Target="https://drive.google.com/drive/folders/1DQsBwMNZP1pQzLR2jkud9PJ9l0rv1a5H?usp=sharing" TargetMode="External"/><Relationship Id="rId63" Type="http://schemas.openxmlformats.org/officeDocument/2006/relationships/hyperlink" Target="https://drive.google.com/drive/folders/1DYs1bIITLy5KgMBquasErXpi1qGbOl6O?usp=sharing" TargetMode="External"/><Relationship Id="rId66" Type="http://schemas.openxmlformats.org/officeDocument/2006/relationships/hyperlink" Target="https://drive.google.com/drive/folders/1DQsBwMNZP1pQzLR2jkud9PJ9l0rv1a5H?usp=sharing" TargetMode="External"/><Relationship Id="rId65" Type="http://schemas.openxmlformats.org/officeDocument/2006/relationships/hyperlink" Target="https://drive.google.com/drive/folders/1DQsBwMNZP1pQzLR2jkud9PJ9l0rv1a5H?usp=sharing" TargetMode="External"/><Relationship Id="rId68" Type="http://schemas.openxmlformats.org/officeDocument/2006/relationships/hyperlink" Target="https://drive.google.com/drive/folders/1DOyzGbpkB5Ndo_bs__AgVpIFX9OW_nQO?usp=sharing" TargetMode="External"/><Relationship Id="rId67" Type="http://schemas.openxmlformats.org/officeDocument/2006/relationships/hyperlink" Target="https://drive.google.com/drive/folders/1DQsBwMNZP1pQzLR2jkud9PJ9l0rv1a5H?usp=sharing" TargetMode="External"/><Relationship Id="rId60" Type="http://schemas.openxmlformats.org/officeDocument/2006/relationships/hyperlink" Target="https://drive.google.com/drive/folders/1DR8YKiJe4dNa-hICGZvO2yGWBjpyMBBG?usp=sharing" TargetMode="External"/><Relationship Id="rId69" Type="http://schemas.openxmlformats.org/officeDocument/2006/relationships/hyperlink" Target="https://drive.google.com/drive/folders/1DOyzGbpkB5Ndo_bs__AgVpIFX9OW_nQO?usp=sharing" TargetMode="External"/><Relationship Id="rId51" Type="http://schemas.openxmlformats.org/officeDocument/2006/relationships/hyperlink" Target="https://drive.google.com/drive/folders/1DwWVTBIeN3jwAErtwh7UOUi5-eKjVwAF?usp=sharing" TargetMode="External"/><Relationship Id="rId50" Type="http://schemas.openxmlformats.org/officeDocument/2006/relationships/hyperlink" Target="https://drive.google.com/drive/folders/1Dxm3PO5fKCyha14wSvCaDFKg7Lw-7Nsa?usp=sharing" TargetMode="External"/><Relationship Id="rId53" Type="http://schemas.openxmlformats.org/officeDocument/2006/relationships/hyperlink" Target="https://drive.google.com/drive/folders/1Dr8zo_oZr68MdDgBWcNkKRYGPbo4t9-E?usp=sharing" TargetMode="External"/><Relationship Id="rId52" Type="http://schemas.openxmlformats.org/officeDocument/2006/relationships/hyperlink" Target="https://drive.google.com/drive/folders/1DwWVTBIeN3jwAErtwh7UOUi5-eKjVwAF?usp=sharing" TargetMode="External"/><Relationship Id="rId55" Type="http://schemas.openxmlformats.org/officeDocument/2006/relationships/hyperlink" Target="https://drive.google.com/drive/folders/1DfOEjuAqP9WfGmHseP96pJWResFC-20s?usp=sharing" TargetMode="External"/><Relationship Id="rId54" Type="http://schemas.openxmlformats.org/officeDocument/2006/relationships/hyperlink" Target="https://drive.google.com/drive/folders/1Dr8zo_oZr68MdDgBWcNkKRYGPbo4t9-E?usp=sharing" TargetMode="External"/><Relationship Id="rId57" Type="http://schemas.openxmlformats.org/officeDocument/2006/relationships/hyperlink" Target="https://drive.google.com/drive/folders/1DR8YKiJe4dNa-hICGZvO2yGWBjpyMBBG?usp=sharing" TargetMode="External"/><Relationship Id="rId56" Type="http://schemas.openxmlformats.org/officeDocument/2006/relationships/hyperlink" Target="https://drive.google.com/drive/folders/1DR8YKiJe4dNa-hICGZvO2yGWBjpyMBBG?usp=sharing" TargetMode="External"/><Relationship Id="rId59" Type="http://schemas.openxmlformats.org/officeDocument/2006/relationships/hyperlink" Target="https://drive.google.com/drive/folders/1DR8YKiJe4dNa-hICGZvO2yGWBjpyMBBG?usp=sharing" TargetMode="External"/><Relationship Id="rId58" Type="http://schemas.openxmlformats.org/officeDocument/2006/relationships/hyperlink" Target="https://drive.google.com/drive/folders/1DR8YKiJe4dNa-hICGZvO2yGWBjpyMBBG?usp=sharing" TargetMode="External"/><Relationship Id="rId107" Type="http://schemas.openxmlformats.org/officeDocument/2006/relationships/hyperlink" Target="https://drive.google.com/drive/folders/1CNomtYPy7O7uVQMmH5LRg55Dp6ewTlhc?usp=sharing" TargetMode="External"/><Relationship Id="rId106" Type="http://schemas.openxmlformats.org/officeDocument/2006/relationships/hyperlink" Target="https://drive.google.com/drive/folders/1CNomtYPy7O7uVQMmH5LRg55Dp6ewTlhc?usp=sharing" TargetMode="External"/><Relationship Id="rId105" Type="http://schemas.openxmlformats.org/officeDocument/2006/relationships/hyperlink" Target="https://drive.google.com/drive/folders/1CNomtYPy7O7uVQMmH5LRg55Dp6ewTlhc?usp=sharing" TargetMode="External"/><Relationship Id="rId104" Type="http://schemas.openxmlformats.org/officeDocument/2006/relationships/hyperlink" Target="https://drive.google.com/drive/folders/1CNomtYPy7O7uVQMmH5LRg55Dp6ewTlhc?usp=sharing" TargetMode="External"/><Relationship Id="rId109" Type="http://schemas.openxmlformats.org/officeDocument/2006/relationships/hyperlink" Target="https://docs.google.com/spreadsheets/d/1i8ViomGYhVmM4vFchCHHErKUf4UXnEap/edit?usp=sharing&amp;ouid=105251271128776285715&amp;rtpof=true&amp;sd=true" TargetMode="External"/><Relationship Id="rId108" Type="http://schemas.openxmlformats.org/officeDocument/2006/relationships/hyperlink" Target="https://drive.google.com/drive/folders/1E-JqUkG9AYymj4Vk7thFWN_ODcs4Jzo1?usp=sharing" TargetMode="External"/><Relationship Id="rId103" Type="http://schemas.openxmlformats.org/officeDocument/2006/relationships/hyperlink" Target="https://drive.google.com/drive/folders/1CRbfVh5pU0SEyFaRXyiP88aaiu1IPQzn?usp=sharing" TargetMode="External"/><Relationship Id="rId102" Type="http://schemas.openxmlformats.org/officeDocument/2006/relationships/hyperlink" Target="https://drive.google.com/drive/folders/1CSrlBeczVubAxZsGt0tmNKSvuEswBi0e?usp=sharing" TargetMode="External"/><Relationship Id="rId101" Type="http://schemas.openxmlformats.org/officeDocument/2006/relationships/hyperlink" Target="https://drive.google.com/drive/folders/1CSrlBeczVubAxZsGt0tmNKSvuEswBi0e?usp=sharing" TargetMode="External"/><Relationship Id="rId100" Type="http://schemas.openxmlformats.org/officeDocument/2006/relationships/hyperlink" Target="https://drive.google.com/drive/folders/1BJ680cPvpKhnkNxTyj6kCvpH3S1knMzs?usp=sharing" TargetMode="External"/><Relationship Id="rId129" Type="http://schemas.openxmlformats.org/officeDocument/2006/relationships/drawing" Target="../drawings/drawing17.xml"/><Relationship Id="rId128" Type="http://schemas.openxmlformats.org/officeDocument/2006/relationships/hyperlink" Target="https://docs.google.com/spreadsheets/d/1wDGL9ywQjdP8KHSBNTaJHE8ahpnNr2ki/edit?usp=sharing&amp;ouid=105251271128776285715&amp;rtpof=true&amp;sd=true" TargetMode="External"/><Relationship Id="rId127" Type="http://schemas.openxmlformats.org/officeDocument/2006/relationships/hyperlink" Target="https://drive.google.com/drive/folders/1D60FfXdXoQVVin8ZSD__7f09IQ3-UVqm?usp=sharing" TargetMode="External"/><Relationship Id="rId126" Type="http://schemas.openxmlformats.org/officeDocument/2006/relationships/hyperlink" Target="https://drive.google.com/file/d/1Ui3QvxiQFDkDtldNJIKx5VhrGgyET2o5/view?usp=sharing" TargetMode="External"/><Relationship Id="rId121" Type="http://schemas.openxmlformats.org/officeDocument/2006/relationships/hyperlink" Target="https://drive.google.com/drive/folders/1C0t87qwu2kPuzzHMeaBt2kYjq257sGAV?usp=sharing" TargetMode="External"/><Relationship Id="rId120" Type="http://schemas.openxmlformats.org/officeDocument/2006/relationships/hyperlink" Target="https://drive.google.com/drive/folders/1C68I3cI3Te2m54vJE53oi7Djswvy1uJQ?usp=sharing" TargetMode="External"/><Relationship Id="rId125" Type="http://schemas.openxmlformats.org/officeDocument/2006/relationships/hyperlink" Target="https://drive.google.com/drive/folders/1D94jW2Vc0bWZl-27gk_brTUEqpGyHHAF" TargetMode="External"/><Relationship Id="rId124" Type="http://schemas.openxmlformats.org/officeDocument/2006/relationships/hyperlink" Target="https://drive.google.com/drive/folders/1DAPqVwfTpGX8nfS3wuw8Bji46sJa1HIb" TargetMode="External"/><Relationship Id="rId123" Type="http://schemas.openxmlformats.org/officeDocument/2006/relationships/hyperlink" Target="https://drive.google.com/drive/folders/1DAbl9ebtE3N0myXiBDif80hWHhCFLhtl" TargetMode="External"/><Relationship Id="rId122" Type="http://schemas.openxmlformats.org/officeDocument/2006/relationships/hyperlink" Target="https://drive.google.com/drive/folders/1BvRITy1sA7-6eCNG_Z29S9EBFZJ2sZjX?usp=sharing" TargetMode="External"/><Relationship Id="rId95" Type="http://schemas.openxmlformats.org/officeDocument/2006/relationships/hyperlink" Target="https://drive.google.com/file/d/1xuzs1u0lReDfvciNKR4BNhMlkMkSZu_D/view?usp=sharing" TargetMode="External"/><Relationship Id="rId94" Type="http://schemas.openxmlformats.org/officeDocument/2006/relationships/hyperlink" Target="https://drive.google.com/file/d/1c1CBMI44i7N1Iu_L9jW4WJv8MK0fENQd/view?usp=sharing" TargetMode="External"/><Relationship Id="rId97" Type="http://schemas.openxmlformats.org/officeDocument/2006/relationships/hyperlink" Target="https://drive.google.com/drive/folders/1BZ_KNfFtB-fuh85HCdZVMb-_oAXxJBhZ?usp=sharing" TargetMode="External"/><Relationship Id="rId96" Type="http://schemas.openxmlformats.org/officeDocument/2006/relationships/hyperlink" Target="https://drive.google.com/drive/folders/1BjfsdWbnh5dwjF9wTuiYuCgGR6yvcFJ9?usp=sharing" TargetMode="External"/><Relationship Id="rId99" Type="http://schemas.openxmlformats.org/officeDocument/2006/relationships/hyperlink" Target="https://drive.google.com/drive/folders/1BJ680cPvpKhnkNxTyj6kCvpH3S1knMzs?usp=sharing" TargetMode="External"/><Relationship Id="rId98" Type="http://schemas.openxmlformats.org/officeDocument/2006/relationships/hyperlink" Target="https://drive.google.com/drive/folders/1BMv03Rkt-emQ9yAyeLx0-DRUcWq-kbIV?usp=sharing" TargetMode="External"/><Relationship Id="rId91" Type="http://schemas.openxmlformats.org/officeDocument/2006/relationships/hyperlink" Target="https://docs.google.com/document/d/1x0yA91Exp7qzllrNW2bR9BLEGgctDMkd/edit?usp=sharing&amp;ouid=105251271128776285715&amp;rtpof=true&amp;sd=true" TargetMode="External"/><Relationship Id="rId90" Type="http://schemas.openxmlformats.org/officeDocument/2006/relationships/hyperlink" Target="https://drive.google.com/file/d/1Wj7o8LuilmslOsI04KhhxkZE4l75eq6k/view?usp=sharing" TargetMode="External"/><Relationship Id="rId93" Type="http://schemas.openxmlformats.org/officeDocument/2006/relationships/hyperlink" Target="https://drive.google.com/file/d/1c1CBMI44i7N1Iu_L9jW4WJv8MK0fENQd/view?usp=sharing" TargetMode="External"/><Relationship Id="rId92" Type="http://schemas.openxmlformats.org/officeDocument/2006/relationships/hyperlink" Target="https://drive.google.com/file/d/1FoD0DxQrhIFItU-aGHryUPTD0yaDkdgY/view?usp=sharing" TargetMode="External"/><Relationship Id="rId118" Type="http://schemas.openxmlformats.org/officeDocument/2006/relationships/hyperlink" Target="https://drive.google.com/drive/folders/1C3m-b61RPggsXvDz7jJ85bmrsei0gd_a?usp=sharing" TargetMode="External"/><Relationship Id="rId117" Type="http://schemas.openxmlformats.org/officeDocument/2006/relationships/hyperlink" Target="https://drive.google.com/drive/folders/1C3m-b61RPggsXvDz7jJ85bmrsei0gd_a?usp=sharing" TargetMode="External"/><Relationship Id="rId116" Type="http://schemas.openxmlformats.org/officeDocument/2006/relationships/hyperlink" Target="https://drive.google.com/drive/folders/1C3m-b61RPggsXvDz7jJ85bmrsei0gd_a?usp=sharing" TargetMode="External"/><Relationship Id="rId115" Type="http://schemas.openxmlformats.org/officeDocument/2006/relationships/hyperlink" Target="https://drive.google.com/drive/folders/1C3m-b61RPggsXvDz7jJ85bmrsei0gd_a?usp=sharing" TargetMode="External"/><Relationship Id="rId119" Type="http://schemas.openxmlformats.org/officeDocument/2006/relationships/hyperlink" Target="https://drive.google.com/drive/folders/1C3m-b61RPggsXvDz7jJ85bmrsei0gd_a?usp=sharing" TargetMode="External"/><Relationship Id="rId110" Type="http://schemas.openxmlformats.org/officeDocument/2006/relationships/hyperlink" Target="https://docs.google.com/spreadsheets/d/1s3_LxnwCxfmNjhj7dZdh2qbsV8Nsm7nb/edit?usp=sharing&amp;ouid=105251271128776285715&amp;rtpof=true&amp;sd=true" TargetMode="External"/><Relationship Id="rId114" Type="http://schemas.openxmlformats.org/officeDocument/2006/relationships/hyperlink" Target="https://drive.google.com/drive/folders/1C3m-b61RPggsXvDz7jJ85bmrsei0gd_a?usp=sharing" TargetMode="External"/><Relationship Id="rId113" Type="http://schemas.openxmlformats.org/officeDocument/2006/relationships/hyperlink" Target="https://drive.google.com/drive/folders/1C3m-b61RPggsXvDz7jJ85bmrsei0gd_a?usp=sharing" TargetMode="External"/><Relationship Id="rId112" Type="http://schemas.openxmlformats.org/officeDocument/2006/relationships/hyperlink" Target="https://drive.google.com/drive/folders/1C3m-b61RPggsXvDz7jJ85bmrsei0gd_a?usp=sharing" TargetMode="External"/><Relationship Id="rId111" Type="http://schemas.openxmlformats.org/officeDocument/2006/relationships/hyperlink" Target="https://docs.google.com/spreadsheets/d/1i8ViomGYhVmM4vFchCHHErKUf4UXnEap/edit?usp=sharing&amp;ouid=105251271128776285715&amp;rtpof=true&amp;sd=true" TargetMode="External"/></Relationships>
</file>

<file path=xl/worksheets/_rels/sheet18.xml.rels><?xml version="1.0" encoding="UTF-8" standalone="yes"?><Relationships xmlns="http://schemas.openxmlformats.org/package/2006/relationships"><Relationship Id="rId40" Type="http://schemas.openxmlformats.org/officeDocument/2006/relationships/hyperlink" Target="https://drive.google.com/drive/folders/1P2BFvAJ8ok3eseZ5iNVk_OGurMopRN29?usp=sharing" TargetMode="External"/><Relationship Id="rId42" Type="http://schemas.openxmlformats.org/officeDocument/2006/relationships/hyperlink" Target="https://drive.google.com/drive/folders/1P4EujdgMtOhQNFLKJHqrLMmzqayXgTSg?usp=sharing" TargetMode="External"/><Relationship Id="rId41" Type="http://schemas.openxmlformats.org/officeDocument/2006/relationships/hyperlink" Target="https://drive.google.com/drive/folders/1P2BFvAJ8ok3eseZ5iNVk_OGurMopRN29?usp=sharing" TargetMode="External"/><Relationship Id="rId44" Type="http://schemas.openxmlformats.org/officeDocument/2006/relationships/hyperlink" Target="https://drive.google.com/drive/folders/1P7Aq2POhyucYbdilrocaKPgBMPpUptzX?usp=sharing" TargetMode="External"/><Relationship Id="rId43" Type="http://schemas.openxmlformats.org/officeDocument/2006/relationships/hyperlink" Target="https://drive.google.com/drive/folders/1P4EujdgMtOhQNFLKJHqrLMmzqayXgTSg?usp=sharing" TargetMode="External"/><Relationship Id="rId46" Type="http://schemas.openxmlformats.org/officeDocument/2006/relationships/hyperlink" Target="https://drive.google.com/drive/folders/1P7Aq2POhyucYbdilrocaKPgBMPpUptzX?usp=sharing" TargetMode="External"/><Relationship Id="rId45" Type="http://schemas.openxmlformats.org/officeDocument/2006/relationships/hyperlink" Target="https://drive.google.com/drive/folders/1P7Aq2POhyucYbdilrocaKPgBMPpUptzX?usp=sharing" TargetMode="External"/><Relationship Id="rId48" Type="http://schemas.openxmlformats.org/officeDocument/2006/relationships/hyperlink" Target="https://drive.google.com/drive/folders/1P7Aq2POhyucYbdilrocaKPgBMPpUptzX?usp=sharing" TargetMode="External"/><Relationship Id="rId47" Type="http://schemas.openxmlformats.org/officeDocument/2006/relationships/hyperlink" Target="https://drive.google.com/drive/folders/1P7Aq2POhyucYbdilrocaKPgBMPpUptzX?usp=sharing" TargetMode="External"/><Relationship Id="rId49" Type="http://schemas.openxmlformats.org/officeDocument/2006/relationships/hyperlink" Target="https://drive.google.com/drive/folders/1P7Aq2POhyucYbdilrocaKPgBMPpUptzX?usp=sharing" TargetMode="External"/><Relationship Id="rId31" Type="http://schemas.openxmlformats.org/officeDocument/2006/relationships/hyperlink" Target="https://drive.google.com/drive/folders/1Nf5LcgLcvRsEdGk1a6njT5n-nGg3Y6w2?usp=sharing" TargetMode="External"/><Relationship Id="rId30" Type="http://schemas.openxmlformats.org/officeDocument/2006/relationships/hyperlink" Target="https://drive.google.com/drive/folders/1Nf5LcgLcvRsEdGk1a6njT5n-nGg3Y6w2?usp=sharing" TargetMode="External"/><Relationship Id="rId33" Type="http://schemas.openxmlformats.org/officeDocument/2006/relationships/hyperlink" Target="https://drive.google.com/drive/folders/1Nf5LcgLcvRsEdGk1a6njT5n-nGg3Y6w2?usp=sharing" TargetMode="External"/><Relationship Id="rId32" Type="http://schemas.openxmlformats.org/officeDocument/2006/relationships/hyperlink" Target="https://drive.google.com/drive/folders/1Nf5LcgLcvRsEdGk1a6njT5n-nGg3Y6w2?usp=sharing" TargetMode="External"/><Relationship Id="rId35" Type="http://schemas.openxmlformats.org/officeDocument/2006/relationships/hyperlink" Target="https://drive.google.com/drive/folders/1Nf5LcgLcvRsEdGk1a6njT5n-nGg3Y6w2?usp=sharing" TargetMode="External"/><Relationship Id="rId34" Type="http://schemas.openxmlformats.org/officeDocument/2006/relationships/hyperlink" Target="https://drive.google.com/drive/folders/1Nf5LcgLcvRsEdGk1a6njT5n-nGg3Y6w2?usp=sharing" TargetMode="External"/><Relationship Id="rId37" Type="http://schemas.openxmlformats.org/officeDocument/2006/relationships/hyperlink" Target="https://drive.google.com/drive/folders/1NNOqeQuoA2RvB-ZLOZpcegc0RShxxumk?usp=sharing" TargetMode="External"/><Relationship Id="rId36" Type="http://schemas.openxmlformats.org/officeDocument/2006/relationships/hyperlink" Target="https://drive.google.com/drive/folders/1Nf5LcgLcvRsEdGk1a6njT5n-nGg3Y6w2?usp=sharing" TargetMode="External"/><Relationship Id="rId39" Type="http://schemas.openxmlformats.org/officeDocument/2006/relationships/hyperlink" Target="https://drive.google.com/drive/folders/1P2BFvAJ8ok3eseZ5iNVk_OGurMopRN29?usp=sharing" TargetMode="External"/><Relationship Id="rId38" Type="http://schemas.openxmlformats.org/officeDocument/2006/relationships/hyperlink" Target="https://drive.google.com/drive/folders/1NNOqeQuoA2RvB-ZLOZpcegc0RShxxumk?usp=sharing" TargetMode="External"/><Relationship Id="rId20" Type="http://schemas.openxmlformats.org/officeDocument/2006/relationships/hyperlink" Target="https://drive.google.com/drive/folders/1C-VMT_6o4CANnOk1Cm-4Yb81Ul2yqBg_?usp=sharing" TargetMode="External"/><Relationship Id="rId22" Type="http://schemas.openxmlformats.org/officeDocument/2006/relationships/hyperlink" Target="https://drive.google.com/drive/folders/1C-VMT_6o4CANnOk1Cm-4Yb81Ul2yqBg_?usp=sharing" TargetMode="External"/><Relationship Id="rId21" Type="http://schemas.openxmlformats.org/officeDocument/2006/relationships/hyperlink" Target="https://drive.google.com/drive/folders/1C-VMT_6o4CANnOk1Cm-4Yb81Ul2yqBg_?usp=sharing" TargetMode="External"/><Relationship Id="rId24" Type="http://schemas.openxmlformats.org/officeDocument/2006/relationships/hyperlink" Target="https://drive.google.com/drive/folders/1C-VMT_6o4CANnOk1Cm-4Yb81Ul2yqBg_?usp=sharing" TargetMode="External"/><Relationship Id="rId23" Type="http://schemas.openxmlformats.org/officeDocument/2006/relationships/hyperlink" Target="https://drive.google.com/drive/folders/1C-VMT_6o4CANnOk1Cm-4Yb81Ul2yqBg_?usp=sharing" TargetMode="External"/><Relationship Id="rId26" Type="http://schemas.openxmlformats.org/officeDocument/2006/relationships/hyperlink" Target="https://drive.google.com/drive/folders/1MeIrdKkgwUw-ZY5tiqZji-CX6yXPx6dx?usp=sharing" TargetMode="External"/><Relationship Id="rId25" Type="http://schemas.openxmlformats.org/officeDocument/2006/relationships/hyperlink" Target="https://drive.google.com/drive/folders/1C-VMT_6o4CANnOk1Cm-4Yb81Ul2yqBg_?usp=sharing" TargetMode="External"/><Relationship Id="rId28" Type="http://schemas.openxmlformats.org/officeDocument/2006/relationships/hyperlink" Target="https://drive.google.com/drive/folders/1Nf5LcgLcvRsEdGk1a6njT5n-nGg3Y6w2?usp=sharing" TargetMode="External"/><Relationship Id="rId27" Type="http://schemas.openxmlformats.org/officeDocument/2006/relationships/hyperlink" Target="https://drive.google.com/drive/folders/1MeIrdKkgwUw-ZY5tiqZji-CX6yXPx6dx?usp=sharing" TargetMode="External"/><Relationship Id="rId29" Type="http://schemas.openxmlformats.org/officeDocument/2006/relationships/hyperlink" Target="https://drive.google.com/drive/folders/1Nf5LcgLcvRsEdGk1a6njT5n-nGg3Y6w2?usp=sharing" TargetMode="External"/><Relationship Id="rId11" Type="http://schemas.openxmlformats.org/officeDocument/2006/relationships/hyperlink" Target="https://drive.google.com/drive/folders/1OgxvxUgkrbhMOiHqFB073QeUN3N0W1Vr?usp=sharing" TargetMode="External"/><Relationship Id="rId10" Type="http://schemas.openxmlformats.org/officeDocument/2006/relationships/hyperlink" Target="https://drive.google.com/drive/folders/1OgxvxUgkrbhMOiHqFB073QeUN3N0W1Vr?usp=sharing" TargetMode="External"/><Relationship Id="rId13" Type="http://schemas.openxmlformats.org/officeDocument/2006/relationships/hyperlink" Target="https://drive.google.com/drive/folders/1OmG8Kee2NfM4zmRRfVZg72YokFgGvzd4?usp=sharing" TargetMode="External"/><Relationship Id="rId12" Type="http://schemas.openxmlformats.org/officeDocument/2006/relationships/hyperlink" Target="https://drive.google.com/drive/folders/1OmG8Kee2NfM4zmRRfVZg72YokFgGvzd4?usp=sharing" TargetMode="External"/><Relationship Id="rId15" Type="http://schemas.openxmlformats.org/officeDocument/2006/relationships/hyperlink" Target="https://drive.google.com/drive/folders/1Onp4Xb5Z-ILy-KZ5Q1U80RKBqlsAosXC?usp=sharing" TargetMode="External"/><Relationship Id="rId14" Type="http://schemas.openxmlformats.org/officeDocument/2006/relationships/hyperlink" Target="https://drive.google.com/drive/folders/1Onp4Xb5Z-ILy-KZ5Q1U80RKBqlsAosXC?usp=sharing" TargetMode="External"/><Relationship Id="rId17" Type="http://schemas.openxmlformats.org/officeDocument/2006/relationships/hyperlink" Target="https://drive.google.com/drive/folders/1C-VMT_6o4CANnOk1Cm-4Yb81Ul2yqBg_?usp=sharing" TargetMode="External"/><Relationship Id="rId16" Type="http://schemas.openxmlformats.org/officeDocument/2006/relationships/hyperlink" Target="https://drive.google.com/drive/folders/1C-VMT_6o4CANnOk1Cm-4Yb81Ul2yqBg_?usp=sharing" TargetMode="External"/><Relationship Id="rId19" Type="http://schemas.openxmlformats.org/officeDocument/2006/relationships/hyperlink" Target="https://drive.google.com/drive/folders/1C-VMT_6o4CANnOk1Cm-4Yb81Ul2yqBg_?usp=sharing" TargetMode="External"/><Relationship Id="rId18" Type="http://schemas.openxmlformats.org/officeDocument/2006/relationships/hyperlink" Target="https://drive.google.com/drive/folders/1C-VMT_6o4CANnOk1Cm-4Yb81Ul2yqBg_?usp=sharing" TargetMode="External"/><Relationship Id="rId84" Type="http://schemas.openxmlformats.org/officeDocument/2006/relationships/hyperlink" Target="https://drive.google.com/drive/folders/1PsaP3TYoc0F62Z7hjhgWCcWzf8FSenHO?usp=sharing" TargetMode="External"/><Relationship Id="rId83" Type="http://schemas.openxmlformats.org/officeDocument/2006/relationships/hyperlink" Target="https://drive.google.com/drive/folders/1Pr3popVd8Bk28th6JaOE88cwPIOtYs3V?usp=sharing" TargetMode="External"/><Relationship Id="rId86" Type="http://schemas.openxmlformats.org/officeDocument/2006/relationships/hyperlink" Target="https://drive.google.com/drive/folders/1PsaP3TYoc0F62Z7hjhgWCcWzf8FSenHO?usp=sharing" TargetMode="External"/><Relationship Id="rId85" Type="http://schemas.openxmlformats.org/officeDocument/2006/relationships/hyperlink" Target="https://drive.google.com/drive/folders/1PsaP3TYoc0F62Z7hjhgWCcWzf8FSenHO?usp=sharing" TargetMode="External"/><Relationship Id="rId88" Type="http://schemas.openxmlformats.org/officeDocument/2006/relationships/hyperlink" Target="https://drive.google.com/drive/folders/1PvA18a32cmALyc0aRZKXlUhbzQ27G3Jd?usp=sharing" TargetMode="External"/><Relationship Id="rId87" Type="http://schemas.openxmlformats.org/officeDocument/2006/relationships/hyperlink" Target="https://drive.google.com/drive/folders/1PvA18a32cmALyc0aRZKXlUhbzQ27G3Jd?usp=sharing" TargetMode="External"/><Relationship Id="rId89" Type="http://schemas.openxmlformats.org/officeDocument/2006/relationships/hyperlink" Target="https://drive.google.com/drive/folders/1PvA18a32cmALyc0aRZKXlUhbzQ27G3Jd?usp=sharing" TargetMode="External"/><Relationship Id="rId80" Type="http://schemas.openxmlformats.org/officeDocument/2006/relationships/hyperlink" Target="https://drive.google.com/drive/folders/1PmXonIzey0_bVOULUy4jXj4TINmlo6QJ?usp=sharing" TargetMode="External"/><Relationship Id="rId82" Type="http://schemas.openxmlformats.org/officeDocument/2006/relationships/hyperlink" Target="https://drive.google.com/drive/folders/1Pr3popVd8Bk28th6JaOE88cwPIOtYs3V?usp=sharing" TargetMode="External"/><Relationship Id="rId81" Type="http://schemas.openxmlformats.org/officeDocument/2006/relationships/hyperlink" Target="https://drive.google.com/drive/folders/1Pr3popVd8Bk28th6JaOE88cwPIOtYs3V?usp=sharing" TargetMode="External"/><Relationship Id="rId1" Type="http://schemas.openxmlformats.org/officeDocument/2006/relationships/hyperlink" Target="https://drive.google.com/file/d/1Fjv18hTyGW_ht-S5ylUZKqY0yaX2Na0t/view?usp=sharing" TargetMode="External"/><Relationship Id="rId2" Type="http://schemas.openxmlformats.org/officeDocument/2006/relationships/hyperlink" Target="https://drive.google.com/drive/folders/1OY6ALdjM-8mvbNkYLcvMFCDn0tqad5Wd?usp=sharing" TargetMode="External"/><Relationship Id="rId3" Type="http://schemas.openxmlformats.org/officeDocument/2006/relationships/hyperlink" Target="https://drive.google.com/drive/folders/1OY6ALdjM-8mvbNkYLcvMFCDn0tqad5Wd?usp=sharing" TargetMode="External"/><Relationship Id="rId4" Type="http://schemas.openxmlformats.org/officeDocument/2006/relationships/hyperlink" Target="https://drive.google.com/drive/folders/1OY6ALdjM-8mvbNkYLcvMFCDn0tqad5Wd?usp=sharing" TargetMode="External"/><Relationship Id="rId9" Type="http://schemas.openxmlformats.org/officeDocument/2006/relationships/hyperlink" Target="https://drive.google.com/drive/folders/1OgxvxUgkrbhMOiHqFB073QeUN3N0W1Vr?usp=sharing" TargetMode="External"/><Relationship Id="rId5" Type="http://schemas.openxmlformats.org/officeDocument/2006/relationships/hyperlink" Target="https://drive.google.com/drive/folders/1OYNYgna9OzJtpfkcnkIi0n2Dwx4-3qpR?usp=sharing" TargetMode="External"/><Relationship Id="rId6" Type="http://schemas.openxmlformats.org/officeDocument/2006/relationships/hyperlink" Target="https://drive.google.com/drive/folders/1OYNYgna9OzJtpfkcnkIi0n2Dwx4-3qpR?usp=sharing" TargetMode="External"/><Relationship Id="rId7" Type="http://schemas.openxmlformats.org/officeDocument/2006/relationships/hyperlink" Target="https://drive.google.com/drive/folders/1OYNYgna9OzJtpfkcnkIi0n2Dwx4-3qpR?usp=sharing" TargetMode="External"/><Relationship Id="rId8" Type="http://schemas.openxmlformats.org/officeDocument/2006/relationships/hyperlink" Target="https://drive.google.com/drive/folders/1OgxvxUgkrbhMOiHqFB073QeUN3N0W1Vr?usp=sharing" TargetMode="External"/><Relationship Id="rId73" Type="http://schemas.openxmlformats.org/officeDocument/2006/relationships/hyperlink" Target="https://drive.google.com/drive/folders/1PhNye3FaRwCcZ0aMptkGUXZY7NH7j4aP?usp=sharing" TargetMode="External"/><Relationship Id="rId72" Type="http://schemas.openxmlformats.org/officeDocument/2006/relationships/hyperlink" Target="https://drive.google.com/drive/folders/1PdSbH0P8LPZLwEcmNg5YsAt7-iFuGDuz?usp=sharing" TargetMode="External"/><Relationship Id="rId75" Type="http://schemas.openxmlformats.org/officeDocument/2006/relationships/hyperlink" Target="https://drive.google.com/drive/folders/1PhNye3FaRwCcZ0aMptkGUXZY7NH7j4aP?usp=sharing" TargetMode="External"/><Relationship Id="rId74" Type="http://schemas.openxmlformats.org/officeDocument/2006/relationships/hyperlink" Target="https://drive.google.com/drive/folders/1PhNye3FaRwCcZ0aMptkGUXZY7NH7j4aP?usp=sharing" TargetMode="External"/><Relationship Id="rId77" Type="http://schemas.openxmlformats.org/officeDocument/2006/relationships/hyperlink" Target="https://drive.google.com/drive/folders/1PmXonIzey0_bVOULUy4jXj4TINmlo6QJ?usp=sharing" TargetMode="External"/><Relationship Id="rId76" Type="http://schemas.openxmlformats.org/officeDocument/2006/relationships/hyperlink" Target="https://drive.google.com/drive/folders/1Pm0Za_L5J586ZPszOCYxu8t1IvzP0rv0?usp=sharing" TargetMode="External"/><Relationship Id="rId79" Type="http://schemas.openxmlformats.org/officeDocument/2006/relationships/hyperlink" Target="https://drive.google.com/drive/folders/1PmXonIzey0_bVOULUy4jXj4TINmlo6QJ?usp=sharing" TargetMode="External"/><Relationship Id="rId78" Type="http://schemas.openxmlformats.org/officeDocument/2006/relationships/hyperlink" Target="https://drive.google.com/drive/folders/1PmXonIzey0_bVOULUy4jXj4TINmlo6QJ?usp=sharing" TargetMode="External"/><Relationship Id="rId71" Type="http://schemas.openxmlformats.org/officeDocument/2006/relationships/hyperlink" Target="https://drive.google.com/drive/folders/1PdSbH0P8LPZLwEcmNg5YsAt7-iFuGDuz?usp=sharing" TargetMode="External"/><Relationship Id="rId70" Type="http://schemas.openxmlformats.org/officeDocument/2006/relationships/hyperlink" Target="https://drive.google.com/drive/folders/1PdSbH0P8LPZLwEcmNg5YsAt7-iFuGDuz?usp=sharing" TargetMode="External"/><Relationship Id="rId138" Type="http://schemas.openxmlformats.org/officeDocument/2006/relationships/drawing" Target="../drawings/drawing18.xml"/><Relationship Id="rId137" Type="http://schemas.openxmlformats.org/officeDocument/2006/relationships/hyperlink" Target="https://drive.google.com/drive/folders/1RUMCLuuUKKpfTdDtJdhUs6Y3WulW7xKZ?usp=sharing" TargetMode="External"/><Relationship Id="rId132" Type="http://schemas.openxmlformats.org/officeDocument/2006/relationships/hyperlink" Target="https://drive.google.com/drive/folders/1R2QiI4NdmjMk4uzzk0b-toU-7xoSm483?usp=sharing" TargetMode="External"/><Relationship Id="rId131" Type="http://schemas.openxmlformats.org/officeDocument/2006/relationships/hyperlink" Target="https://drive.google.com/drive/folders/1Qymmzz9Ww1k5id0M3AJxfEf5a9kA-IR8?usp=sharing" TargetMode="External"/><Relationship Id="rId130" Type="http://schemas.openxmlformats.org/officeDocument/2006/relationships/hyperlink" Target="https://drive.google.com/drive/folders/1Qe3Yqnevx-KL7P_fUk_o4y_fwMkCYHrY?usp=sharing" TargetMode="External"/><Relationship Id="rId136" Type="http://schemas.openxmlformats.org/officeDocument/2006/relationships/hyperlink" Target="https://drive.google.com/drive/folders/1RSOZ305b78TT_aF7UxA6H-gEm3xI_BIZ?usp=sharing" TargetMode="External"/><Relationship Id="rId135" Type="http://schemas.openxmlformats.org/officeDocument/2006/relationships/hyperlink" Target="https://drive.google.com/drive/folders/1RSOZ305b78TT_aF7UxA6H-gEm3xI_BIZ?usp=sharing" TargetMode="External"/><Relationship Id="rId134" Type="http://schemas.openxmlformats.org/officeDocument/2006/relationships/hyperlink" Target="https://drive.google.com/drive/folders/1RH-m-cdeBjTi3qZBlpHFov5vNSD9iaMC?usp=sharing" TargetMode="External"/><Relationship Id="rId133" Type="http://schemas.openxmlformats.org/officeDocument/2006/relationships/hyperlink" Target="https://drive.google.com/drive/folders/1RDxJ5cz4jQOfrV2lrlOClstG8wV_XfEW?usp=sharing" TargetMode="External"/><Relationship Id="rId62" Type="http://schemas.openxmlformats.org/officeDocument/2006/relationships/hyperlink" Target="https://drive.google.com/drive/folders/1NlARzDpUWGaOjJvTCkLiM3BYmv5INwq0?usp=sharing" TargetMode="External"/><Relationship Id="rId61" Type="http://schemas.openxmlformats.org/officeDocument/2006/relationships/hyperlink" Target="https://drive.google.com/drive/folders/1NlARzDpUWGaOjJvTCkLiM3BYmv5INwq0?usp=sharing" TargetMode="External"/><Relationship Id="rId64" Type="http://schemas.openxmlformats.org/officeDocument/2006/relationships/hyperlink" Target="https://drive.google.com/drive/folders/1PcGm1tPJJ3JUhF16sdwxZeY3d-miwlt2?usp=sharing" TargetMode="External"/><Relationship Id="rId63" Type="http://schemas.openxmlformats.org/officeDocument/2006/relationships/hyperlink" Target="https://drive.google.com/drive/folders/1PcGm1tPJJ3JUhF16sdwxZeY3d-miwlt2?usp=sharing" TargetMode="External"/><Relationship Id="rId66" Type="http://schemas.openxmlformats.org/officeDocument/2006/relationships/hyperlink" Target="https://drive.google.com/drive/folders/1PcGm1tPJJ3JUhF16sdwxZeY3d-miwlt2?usp=sharing" TargetMode="External"/><Relationship Id="rId65" Type="http://schemas.openxmlformats.org/officeDocument/2006/relationships/hyperlink" Target="https://drive.google.com/drive/folders/1PcGm1tPJJ3JUhF16sdwxZeY3d-miwlt2?usp=sharing" TargetMode="External"/><Relationship Id="rId68" Type="http://schemas.openxmlformats.org/officeDocument/2006/relationships/hyperlink" Target="https://drive.google.com/drive/folders/1PdSbH0P8LPZLwEcmNg5YsAt7-iFuGDuz?usp=sharing" TargetMode="External"/><Relationship Id="rId67" Type="http://schemas.openxmlformats.org/officeDocument/2006/relationships/hyperlink" Target="https://drive.google.com/drive/folders/1PdSbH0P8LPZLwEcmNg5YsAt7-iFuGDuz?usp=sharing" TargetMode="External"/><Relationship Id="rId60" Type="http://schemas.openxmlformats.org/officeDocument/2006/relationships/hyperlink" Target="https://drive.google.com/drive/folders/1P_OKqlITmqQKHuYUnSaAIIF1DT0iMIe0?usp=sharing" TargetMode="External"/><Relationship Id="rId69" Type="http://schemas.openxmlformats.org/officeDocument/2006/relationships/hyperlink" Target="https://drive.google.com/drive/folders/1PdSbH0P8LPZLwEcmNg5YsAt7-iFuGDuz?usp=sharing" TargetMode="External"/><Relationship Id="rId51" Type="http://schemas.openxmlformats.org/officeDocument/2006/relationships/hyperlink" Target="https://drive.google.com/drive/folders/1PCK-k8PMS_W_hXWMVMBRju8Pbenktmvs?usp=sharing" TargetMode="External"/><Relationship Id="rId50" Type="http://schemas.openxmlformats.org/officeDocument/2006/relationships/hyperlink" Target="https://drive.google.com/drive/folders/1PCK-k8PMS_W_hXWMVMBRju8Pbenktmvs?usp=sharing" TargetMode="External"/><Relationship Id="rId53" Type="http://schemas.openxmlformats.org/officeDocument/2006/relationships/hyperlink" Target="https://drive.google.com/drive/folders/1PFS531LpDVPZcc3NRAbGsKPY_TLWD_rG?usp=sharing" TargetMode="External"/><Relationship Id="rId52" Type="http://schemas.openxmlformats.org/officeDocument/2006/relationships/hyperlink" Target="https://drive.google.com/drive/folders/1PFS531LpDVPZcc3NRAbGsKPY_TLWD_rG?usp=sharing" TargetMode="External"/><Relationship Id="rId55" Type="http://schemas.openxmlformats.org/officeDocument/2006/relationships/hyperlink" Target="https://drive.google.com/drive/folders/1P_OKqlITmqQKHuYUnSaAIIF1DT0iMIe0?usp=sharing" TargetMode="External"/><Relationship Id="rId54" Type="http://schemas.openxmlformats.org/officeDocument/2006/relationships/hyperlink" Target="https://drive.google.com/drive/folders/1PVPE-jh3H-HcteDOhMiTxuArtVByWUIA?usp=sharing" TargetMode="External"/><Relationship Id="rId57" Type="http://schemas.openxmlformats.org/officeDocument/2006/relationships/hyperlink" Target="https://drive.google.com/drive/folders/1P_OKqlITmqQKHuYUnSaAIIF1DT0iMIe0?usp=sharing" TargetMode="External"/><Relationship Id="rId56" Type="http://schemas.openxmlformats.org/officeDocument/2006/relationships/hyperlink" Target="https://drive.google.com/drive/folders/1P_OKqlITmqQKHuYUnSaAIIF1DT0iMIe0?usp=sharing" TargetMode="External"/><Relationship Id="rId59" Type="http://schemas.openxmlformats.org/officeDocument/2006/relationships/hyperlink" Target="https://drive.google.com/drive/folders/1P_OKqlITmqQKHuYUnSaAIIF1DT0iMIe0?usp=sharing" TargetMode="External"/><Relationship Id="rId58" Type="http://schemas.openxmlformats.org/officeDocument/2006/relationships/hyperlink" Target="https://drive.google.com/drive/folders/1P_OKqlITmqQKHuYUnSaAIIF1DT0iMIe0?usp=sharing" TargetMode="External"/><Relationship Id="rId107" Type="http://schemas.openxmlformats.org/officeDocument/2006/relationships/hyperlink" Target="https://drive.google.com/drive/folders/1QB6CoZ_FDTips1ZjlJKhnMvJbDxzFm56?usp=sharing" TargetMode="External"/><Relationship Id="rId106" Type="http://schemas.openxmlformats.org/officeDocument/2006/relationships/hyperlink" Target="https://drive.google.com/drive/folders/1QB6CoZ_FDTips1ZjlJKhnMvJbDxzFm56?usp=sharing" TargetMode="External"/><Relationship Id="rId105" Type="http://schemas.openxmlformats.org/officeDocument/2006/relationships/hyperlink" Target="https://drive.google.com/drive/folders/1Q8iD8h_ESS_leoulYWl0_kNE14wkSUfQ?usp=sharing" TargetMode="External"/><Relationship Id="rId104" Type="http://schemas.openxmlformats.org/officeDocument/2006/relationships/hyperlink" Target="https://drive.google.com/drive/folders/1Q7RzdEtGe7mrM93D2p52y6dULt0C5txd?usp=sharing" TargetMode="External"/><Relationship Id="rId109" Type="http://schemas.openxmlformats.org/officeDocument/2006/relationships/hyperlink" Target="https://drive.google.com/drive/folders/1QBToYrMy0D3gOxug7NBzLsi_gM8DYXtF?usp=sharing" TargetMode="External"/><Relationship Id="rId108" Type="http://schemas.openxmlformats.org/officeDocument/2006/relationships/hyperlink" Target="https://drive.google.com/drive/folders/1QB6CoZ_FDTips1ZjlJKhnMvJbDxzFm56?usp=sharing" TargetMode="External"/><Relationship Id="rId103" Type="http://schemas.openxmlformats.org/officeDocument/2006/relationships/hyperlink" Target="https://drive.google.com/drive/folders/1Q6w978RElR37fadXWRh00UmsvRgjTyUV?usp=sharing" TargetMode="External"/><Relationship Id="rId102" Type="http://schemas.openxmlformats.org/officeDocument/2006/relationships/hyperlink" Target="https://drive.google.com/drive/folders/1Q6w978RElR37fadXWRh00UmsvRgjTyUV?usp=sharing" TargetMode="External"/><Relationship Id="rId101" Type="http://schemas.openxmlformats.org/officeDocument/2006/relationships/hyperlink" Target="https://drive.google.com/drive/folders/1Q2LMENlbQAjSeNN0zEnCjWdkPoiSljUN?usp=sharing" TargetMode="External"/><Relationship Id="rId100" Type="http://schemas.openxmlformats.org/officeDocument/2006/relationships/hyperlink" Target="https://drive.google.com/drive/folders/1Q2LMENlbQAjSeNN0zEnCjWdkPoiSljUN?usp=sharing" TargetMode="External"/><Relationship Id="rId129" Type="http://schemas.openxmlformats.org/officeDocument/2006/relationships/hyperlink" Target="https://drive.google.com/drive/folders/1AQX_4ju_Q0eW3sgJZgNImjdAFoLp_o9F?usp=sharing" TargetMode="External"/><Relationship Id="rId128" Type="http://schemas.openxmlformats.org/officeDocument/2006/relationships/hyperlink" Target="https://drive.google.com/drive/folders/1Qcf2Vq9UYpTVDy0xMQlLFCQNh8ejQZyv?usp=sharing" TargetMode="External"/><Relationship Id="rId127" Type="http://schemas.openxmlformats.org/officeDocument/2006/relationships/hyperlink" Target="https://drive.google.com/drive/folders/1Qcf2Vq9UYpTVDy0xMQlLFCQNh8ejQZyv?usp=sharing" TargetMode="External"/><Relationship Id="rId126" Type="http://schemas.openxmlformats.org/officeDocument/2006/relationships/hyperlink" Target="https://drive.google.com/drive/folders/1Qcf2Vq9UYpTVDy0xMQlLFCQNh8ejQZyv?usp=sharing" TargetMode="External"/><Relationship Id="rId121" Type="http://schemas.openxmlformats.org/officeDocument/2006/relationships/hyperlink" Target="https://drive.google.com/drive/folders/1Qcf2Vq9UYpTVDy0xMQlLFCQNh8ejQZyv?usp=sharing" TargetMode="External"/><Relationship Id="rId120" Type="http://schemas.openxmlformats.org/officeDocument/2006/relationships/hyperlink" Target="https://drive.google.com/drive/folders/1QYqGqvvzkc4xe-odFccjp9i5UjvFtaPP?usp=sharing" TargetMode="External"/><Relationship Id="rId125" Type="http://schemas.openxmlformats.org/officeDocument/2006/relationships/hyperlink" Target="https://drive.google.com/drive/folders/1Qcf2Vq9UYpTVDy0xMQlLFCQNh8ejQZyv?usp=sharing" TargetMode="External"/><Relationship Id="rId124" Type="http://schemas.openxmlformats.org/officeDocument/2006/relationships/hyperlink" Target="https://drive.google.com/drive/folders/1Qcf2Vq9UYpTVDy0xMQlLFCQNh8ejQZyv?usp=sharing" TargetMode="External"/><Relationship Id="rId123" Type="http://schemas.openxmlformats.org/officeDocument/2006/relationships/hyperlink" Target="https://drive.google.com/drive/folders/1Qcf2Vq9UYpTVDy0xMQlLFCQNh8ejQZyv?usp=sharing" TargetMode="External"/><Relationship Id="rId122" Type="http://schemas.openxmlformats.org/officeDocument/2006/relationships/hyperlink" Target="https://drive.google.com/drive/folders/1Qcf2Vq9UYpTVDy0xMQlLFCQNh8ejQZyv?usp=sharing" TargetMode="External"/><Relationship Id="rId95" Type="http://schemas.openxmlformats.org/officeDocument/2006/relationships/hyperlink" Target="https://drive.google.com/drive/folders/1PxQTvabCZrCd838dIkfQ6HTdhauCrDTj?usp=sharing" TargetMode="External"/><Relationship Id="rId94" Type="http://schemas.openxmlformats.org/officeDocument/2006/relationships/hyperlink" Target="https://drive.google.com/drive/folders/1PxQTvabCZrCd838dIkfQ6HTdhauCrDTj?usp=sharing" TargetMode="External"/><Relationship Id="rId97" Type="http://schemas.openxmlformats.org/officeDocument/2006/relationships/hyperlink" Target="https://drive.google.com/drive/folders/1Q1AJ2MUYdzbPvPZZmXGq3k88gdZEw3jt?usp=sharing" TargetMode="External"/><Relationship Id="rId96" Type="http://schemas.openxmlformats.org/officeDocument/2006/relationships/hyperlink" Target="https://drive.google.com/drive/folders/1PxQTvabCZrCd838dIkfQ6HTdhauCrDTj?usp=sharing" TargetMode="External"/><Relationship Id="rId99" Type="http://schemas.openxmlformats.org/officeDocument/2006/relationships/hyperlink" Target="https://drive.google.com/drive/folders/1Q1AJ2MUYdzbPvPZZmXGq3k88gdZEw3jt?usp=sharing" TargetMode="External"/><Relationship Id="rId98" Type="http://schemas.openxmlformats.org/officeDocument/2006/relationships/hyperlink" Target="https://drive.google.com/drive/folders/1Q1AJ2MUYdzbPvPZZmXGq3k88gdZEw3jt?usp=sharing" TargetMode="External"/><Relationship Id="rId91" Type="http://schemas.openxmlformats.org/officeDocument/2006/relationships/hyperlink" Target="https://drive.google.com/drive/folders/1PvA18a32cmALyc0aRZKXlUhbzQ27G3Jd?usp=sharing" TargetMode="External"/><Relationship Id="rId90" Type="http://schemas.openxmlformats.org/officeDocument/2006/relationships/hyperlink" Target="https://drive.google.com/drive/folders/1PvA18a32cmALyc0aRZKXlUhbzQ27G3Jd?usp=sharing" TargetMode="External"/><Relationship Id="rId93" Type="http://schemas.openxmlformats.org/officeDocument/2006/relationships/hyperlink" Target="https://drive.google.com/drive/folders/1PxQTvabCZrCd838dIkfQ6HTdhauCrDTj?usp=sharing" TargetMode="External"/><Relationship Id="rId92" Type="http://schemas.openxmlformats.org/officeDocument/2006/relationships/hyperlink" Target="https://drive.google.com/drive/folders/1PvA18a32cmALyc0aRZKXlUhbzQ27G3Jd?usp=sharing" TargetMode="External"/><Relationship Id="rId118" Type="http://schemas.openxmlformats.org/officeDocument/2006/relationships/hyperlink" Target="https://drive.google.com/drive/folders/1QYqGqvvzkc4xe-odFccjp9i5UjvFtaPP?usp=sharing" TargetMode="External"/><Relationship Id="rId117" Type="http://schemas.openxmlformats.org/officeDocument/2006/relationships/hyperlink" Target="https://drive.google.com/drive/folders/1QQIzZFmXMQrR3mf7wE2fQ5CekIcnT0v_?usp=sharing" TargetMode="External"/><Relationship Id="rId116" Type="http://schemas.openxmlformats.org/officeDocument/2006/relationships/hyperlink" Target="https://drive.google.com/drive/folders/1QQEE2mG4I8lLNyTcV_0j3jB8DxhGj3B_?usp=sharing" TargetMode="External"/><Relationship Id="rId115" Type="http://schemas.openxmlformats.org/officeDocument/2006/relationships/hyperlink" Target="https://drive.google.com/drive/folders/1QObswU7bvs9UVMdBjizb3-pMvznxta5i?usp=sharing" TargetMode="External"/><Relationship Id="rId119" Type="http://schemas.openxmlformats.org/officeDocument/2006/relationships/hyperlink" Target="https://drive.google.com/drive/folders/1QYqGqvvzkc4xe-odFccjp9i5UjvFtaPP?usp=sharing" TargetMode="External"/><Relationship Id="rId110" Type="http://schemas.openxmlformats.org/officeDocument/2006/relationships/hyperlink" Target="https://drive.google.com/drive/folders/1QIgUfvGGu_SDgCxkOL9adHVLwFays2D1?usp=sharing" TargetMode="External"/><Relationship Id="rId114" Type="http://schemas.openxmlformats.org/officeDocument/2006/relationships/hyperlink" Target="https://drive.google.com/drive/folders/1QObswU7bvs9UVMdBjizb3-pMvznxta5i?usp=sharing" TargetMode="External"/><Relationship Id="rId113" Type="http://schemas.openxmlformats.org/officeDocument/2006/relationships/hyperlink" Target="https://drive.google.com/drive/folders/1QObswU7bvs9UVMdBjizb3-pMvznxta5i?usp=sharing" TargetMode="External"/><Relationship Id="rId112" Type="http://schemas.openxmlformats.org/officeDocument/2006/relationships/hyperlink" Target="https://drive.google.com/drive/folders/1QIowM6PUT1u04g_w4Z_lLsZAh5awAY3W?usp=sharing" TargetMode="External"/><Relationship Id="rId111" Type="http://schemas.openxmlformats.org/officeDocument/2006/relationships/hyperlink" Target="https://drive.google.com/drive/folders/1QIowM6PUT1u04g_w4Z_lLsZAh5awAY3W?usp=sharing" TargetMode="External"/></Relationships>
</file>

<file path=xl/worksheets/_rels/sheet19.xml.rels><?xml version="1.0" encoding="UTF-8" standalone="yes"?><Relationships xmlns="http://schemas.openxmlformats.org/package/2006/relationships"><Relationship Id="rId31" Type="http://schemas.openxmlformats.org/officeDocument/2006/relationships/hyperlink" Target="https://drive.google.com/drive/folders/13MiuP_TOO-J2C65siHzfYT_aUvW06KMo?usp=sharing" TargetMode="External"/><Relationship Id="rId30" Type="http://schemas.openxmlformats.org/officeDocument/2006/relationships/hyperlink" Target="https://drive.google.com/drive/folders/13MiuP_TOO-J2C65siHzfYT_aUvW06KMo?usp=sharing" TargetMode="External"/><Relationship Id="rId33" Type="http://schemas.openxmlformats.org/officeDocument/2006/relationships/hyperlink" Target="https://drive.google.com/drive/folders/13yGFGRB8PYHs3i9Kb-bnWtmhr_TFUrt7?usp=sharing" TargetMode="External"/><Relationship Id="rId32" Type="http://schemas.openxmlformats.org/officeDocument/2006/relationships/hyperlink" Target="https://drive.google.com/drive/folders/13yGFGRB8PYHs3i9Kb-bnWtmhr_TFUrt7?usp=sharing" TargetMode="External"/><Relationship Id="rId35" Type="http://schemas.openxmlformats.org/officeDocument/2006/relationships/hyperlink" Target="https://drive.google.com/drive/folders/13lgMYu0KZhkkiCqyMNmGgEM1iImEdO7X?usp=sharing" TargetMode="External"/><Relationship Id="rId34" Type="http://schemas.openxmlformats.org/officeDocument/2006/relationships/hyperlink" Target="https://drive.google.com/drive/folders/13yGFGRB8PYHs3i9Kb-bnWtmhr_TFUrt7?usp=sharing" TargetMode="External"/><Relationship Id="rId37" Type="http://schemas.openxmlformats.org/officeDocument/2006/relationships/hyperlink" Target="https://drive.google.com/drive/folders/13g3lJWXghpoNjGsIOSUQPefHYv1_IFyk?usp=sharing" TargetMode="External"/><Relationship Id="rId36" Type="http://schemas.openxmlformats.org/officeDocument/2006/relationships/hyperlink" Target="https://drive.google.com/drive/folders/13tCkiCzu4N46PBp9_NbzLBaBcWDKg-Fj?usp=sharing" TargetMode="External"/><Relationship Id="rId38" Type="http://schemas.openxmlformats.org/officeDocument/2006/relationships/drawing" Target="../drawings/drawing19.xml"/><Relationship Id="rId20" Type="http://schemas.openxmlformats.org/officeDocument/2006/relationships/hyperlink" Target="https://drive.google.com/drive/folders/156EnxTdJmX2KI3Zwlk9Oov5hBlHw1KaG?usp=sharing" TargetMode="External"/><Relationship Id="rId22" Type="http://schemas.openxmlformats.org/officeDocument/2006/relationships/hyperlink" Target="https://drive.google.com/drive/folders/151VxkGtK0F8tUqyeBq69kcbohDZ_q1G2?usp=sharing" TargetMode="External"/><Relationship Id="rId21" Type="http://schemas.openxmlformats.org/officeDocument/2006/relationships/hyperlink" Target="https://drive.google.com/drive/folders/156EnxTdJmX2KI3Zwlk9Oov5hBlHw1KaG?usp=sharing" TargetMode="External"/><Relationship Id="rId24" Type="http://schemas.openxmlformats.org/officeDocument/2006/relationships/hyperlink" Target="https://drive.google.com/drive/folders/151VxkGtK0F8tUqyeBq69kcbohDZ_q1G2?usp=sharing" TargetMode="External"/><Relationship Id="rId23" Type="http://schemas.openxmlformats.org/officeDocument/2006/relationships/hyperlink" Target="https://drive.google.com/drive/folders/151VxkGtK0F8tUqyeBq69kcbohDZ_q1G2?usp=sharing" TargetMode="External"/><Relationship Id="rId26" Type="http://schemas.openxmlformats.org/officeDocument/2006/relationships/hyperlink" Target="https://drive.google.com/drive/folders/139D44CWEwFTG5TEY8M93HJPQlfQDCFYS?usp=sharing" TargetMode="External"/><Relationship Id="rId25" Type="http://schemas.openxmlformats.org/officeDocument/2006/relationships/hyperlink" Target="https://drive.google.com/drive/folders/139D44CWEwFTG5TEY8M93HJPQlfQDCFYS?usp=sharing" TargetMode="External"/><Relationship Id="rId28" Type="http://schemas.openxmlformats.org/officeDocument/2006/relationships/hyperlink" Target="https://drive.google.com/drive/folders/13667eRbcxrAi1VZjXyOmEpG-sNVpqEGc?usp=sharing" TargetMode="External"/><Relationship Id="rId27" Type="http://schemas.openxmlformats.org/officeDocument/2006/relationships/hyperlink" Target="https://drive.google.com/drive/folders/13667eRbcxrAi1VZjXyOmEpG-sNVpqEGc?usp=sharing" TargetMode="External"/><Relationship Id="rId29" Type="http://schemas.openxmlformats.org/officeDocument/2006/relationships/hyperlink" Target="https://drive.google.com/drive/folders/13MiuP_TOO-J2C65siHzfYT_aUvW06KMo?usp=sharing" TargetMode="External"/><Relationship Id="rId11" Type="http://schemas.openxmlformats.org/officeDocument/2006/relationships/hyperlink" Target="https://drive.google.com/drive/folders/145Pqui_hn4QtmnXgwIcr7tc4ewX-UpDU?usp=sharing" TargetMode="External"/><Relationship Id="rId10" Type="http://schemas.openxmlformats.org/officeDocument/2006/relationships/hyperlink" Target="https://drive.google.com/drive/folders/14FeD2hkRhX-dkgGDAPI0W8bMELftvMcI?usp=sharing" TargetMode="External"/><Relationship Id="rId13" Type="http://schemas.openxmlformats.org/officeDocument/2006/relationships/hyperlink" Target="https://drive.google.com/drive/folders/15z667MGGFwIVC9qbjRT4Pp9hM-b7UjVo?usp=sharing" TargetMode="External"/><Relationship Id="rId12" Type="http://schemas.openxmlformats.org/officeDocument/2006/relationships/hyperlink" Target="https://drive.google.com/drive/folders/16-O_cI6z8DwhFnToxNYEKvmCO4Rqb3gw?usp=sharing" TargetMode="External"/><Relationship Id="rId15" Type="http://schemas.openxmlformats.org/officeDocument/2006/relationships/hyperlink" Target="https://drive.google.com/drive/folders/15RcDgzOs5lt7UYlqFI1iMUTfvfs1F-_H?usp=sharing" TargetMode="External"/><Relationship Id="rId14" Type="http://schemas.openxmlformats.org/officeDocument/2006/relationships/hyperlink" Target="https://drive.google.com/drive/folders/15z667MGGFwIVC9qbjRT4Pp9hM-b7UjVo?usp=sharing" TargetMode="External"/><Relationship Id="rId17" Type="http://schemas.openxmlformats.org/officeDocument/2006/relationships/hyperlink" Target="https://drive.google.com/drive/folders/15RcDgzOs5lt7UYlqFI1iMUTfvfs1F-_H?usp=sharing" TargetMode="External"/><Relationship Id="rId16" Type="http://schemas.openxmlformats.org/officeDocument/2006/relationships/hyperlink" Target="https://drive.google.com/drive/folders/15RcDgzOs5lt7UYlqFI1iMUTfvfs1F-_H?usp=sharing" TargetMode="External"/><Relationship Id="rId19" Type="http://schemas.openxmlformats.org/officeDocument/2006/relationships/hyperlink" Target="https://drive.google.com/drive/folders/15C5kPpK5EuRUAyaOfaguiFFCfD64ChLW?usp=sharing" TargetMode="External"/><Relationship Id="rId18" Type="http://schemas.openxmlformats.org/officeDocument/2006/relationships/hyperlink" Target="https://drive.google.com/drive/folders/15C5kPpK5EuRUAyaOfaguiFFCfD64ChLW?usp=sharing" TargetMode="External"/><Relationship Id="rId1" Type="http://schemas.openxmlformats.org/officeDocument/2006/relationships/hyperlink" Target="https://drive.google.com/drive/folders/14VxsaSjwYfaZ0clXNEVHwJhlvTzgUBME?usp=sharing" TargetMode="External"/><Relationship Id="rId2" Type="http://schemas.openxmlformats.org/officeDocument/2006/relationships/hyperlink" Target="https://drive.google.com/drive/folders/14VxsaSjwYfaZ0clXNEVHwJhlvTzgUBME?usp=sharing" TargetMode="External"/><Relationship Id="rId3" Type="http://schemas.openxmlformats.org/officeDocument/2006/relationships/hyperlink" Target="https://drive.google.com/drive/folders/14MEtw4M7JeCPX8I-2cYQjOrjCGtrLr-X?usp=sharing" TargetMode="External"/><Relationship Id="rId4" Type="http://schemas.openxmlformats.org/officeDocument/2006/relationships/hyperlink" Target="https://drive.google.com/drive/folders/14MEtw4M7JeCPX8I-2cYQjOrjCGtrLr-X?usp=sharing" TargetMode="External"/><Relationship Id="rId9" Type="http://schemas.openxmlformats.org/officeDocument/2006/relationships/hyperlink" Target="https://drive.google.com/drive/folders/14EXVPDziI-Au4yypeV-kq5AJrK1MKU9U?usp=sharing" TargetMode="External"/><Relationship Id="rId5" Type="http://schemas.openxmlformats.org/officeDocument/2006/relationships/hyperlink" Target="https://drive.google.com/drive/folders/14MEtw4M7JeCPX8I-2cYQjOrjCGtrLr-X?usp=sharing" TargetMode="External"/><Relationship Id="rId6" Type="http://schemas.openxmlformats.org/officeDocument/2006/relationships/hyperlink" Target="https://drive.google.com/drive/folders/14ZIMAOppbk4RhEtrTBXwoqq2ZaWL2qWb?usp=sharing" TargetMode="External"/><Relationship Id="rId7" Type="http://schemas.openxmlformats.org/officeDocument/2006/relationships/hyperlink" Target="https://drive.google.com/drive/folders/14ZIMAOppbk4RhEtrTBXwoqq2ZaWL2qWb?usp=sharing" TargetMode="External"/><Relationship Id="rId8" Type="http://schemas.openxmlformats.org/officeDocument/2006/relationships/hyperlink" Target="https://drive.google.com/drive/folders/14c1tr4RAoFGycLv9mGAdV9IYJasDCbBJ?usp=sharing"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40" Type="http://schemas.openxmlformats.org/officeDocument/2006/relationships/hyperlink" Target="https://drive.google.com/file/d/1uroOV2Y9Z36W7UF7tjO_5RDfBc3DZmPn/view?usp=sharing" TargetMode="External"/><Relationship Id="rId42" Type="http://schemas.openxmlformats.org/officeDocument/2006/relationships/hyperlink" Target="https://drive.google.com/drive/folders/1J-l-FX5Yzqy9BBzTuSEUqClFB_3g48Ym" TargetMode="External"/><Relationship Id="rId41" Type="http://schemas.openxmlformats.org/officeDocument/2006/relationships/hyperlink" Target="https://drive.google.com/drive/folders/1J-l-FX5Yzqy9BBzTuSEUqClFB_3g48Ym" TargetMode="External"/><Relationship Id="rId44" Type="http://schemas.openxmlformats.org/officeDocument/2006/relationships/hyperlink" Target="https://drive.google.com/drive/folders/1IsHxKiPjii7u3EZtazo6DG68Nq_7daq8" TargetMode="External"/><Relationship Id="rId43" Type="http://schemas.openxmlformats.org/officeDocument/2006/relationships/hyperlink" Target="https://drive.google.com/drive/folders/1IsHxKiPjii7u3EZtazo6DG68Nq_7daq8" TargetMode="External"/><Relationship Id="rId46" Type="http://schemas.openxmlformats.org/officeDocument/2006/relationships/hyperlink" Target="https://drive.google.com/drive/folders/1IsHxKiPjii7u3EZtazo6DG68Nq_7daq8" TargetMode="External"/><Relationship Id="rId45" Type="http://schemas.openxmlformats.org/officeDocument/2006/relationships/hyperlink" Target="https://drive.google.com/drive/folders/1IsHxKiPjii7u3EZtazo6DG68Nq_7daq8" TargetMode="External"/><Relationship Id="rId48" Type="http://schemas.openxmlformats.org/officeDocument/2006/relationships/hyperlink" Target="https://drive.google.com/drive/folders/1IsHxKiPjii7u3EZtazo6DG68Nq_7daq8" TargetMode="External"/><Relationship Id="rId47" Type="http://schemas.openxmlformats.org/officeDocument/2006/relationships/hyperlink" Target="https://drive.google.com/drive/folders/1IsHxKiPjii7u3EZtazo6DG68Nq_7daq8" TargetMode="External"/><Relationship Id="rId49" Type="http://schemas.openxmlformats.org/officeDocument/2006/relationships/hyperlink" Target="https://drive.google.com/drive/folders/1IrXzmO4Dggiq9byMX2xEmnrZK4X7PRL-" TargetMode="External"/><Relationship Id="rId31" Type="http://schemas.openxmlformats.org/officeDocument/2006/relationships/hyperlink" Target="https://drive.google.com/drive/u/1/folders/1HG7xIoiDjZVnZKxyzxlVpU6kxbaHyEH8" TargetMode="External"/><Relationship Id="rId30" Type="http://schemas.openxmlformats.org/officeDocument/2006/relationships/hyperlink" Target="https://drive.google.com/drive/u/1/folders/1HG7xIoiDjZVnZKxyzxlVpU6kxbaHyEH8" TargetMode="External"/><Relationship Id="rId33" Type="http://schemas.openxmlformats.org/officeDocument/2006/relationships/hyperlink" Target="https://drive.google.com/drive/u/1/folders/1HG7xIoiDjZVnZKxyzxlVpU6kxbaHyEH8" TargetMode="External"/><Relationship Id="rId32" Type="http://schemas.openxmlformats.org/officeDocument/2006/relationships/hyperlink" Target="https://drive.google.com/drive/u/1/folders/1HG7xIoiDjZVnZKxyzxlVpU6kxbaHyEH8" TargetMode="External"/><Relationship Id="rId35" Type="http://schemas.openxmlformats.org/officeDocument/2006/relationships/hyperlink" Target="https://drive.google.com/drive/u/1/folders/1HG7xIoiDjZVnZKxyzxlVpU6kxbaHyEH8" TargetMode="External"/><Relationship Id="rId34" Type="http://schemas.openxmlformats.org/officeDocument/2006/relationships/hyperlink" Target="https://drive.google.com/drive/u/1/folders/1HG7xIoiDjZVnZKxyzxlVpU6kxbaHyEH8" TargetMode="External"/><Relationship Id="rId37" Type="http://schemas.openxmlformats.org/officeDocument/2006/relationships/hyperlink" Target="https://drive.google.com/drive/u/1/folders/1HP3fX3xdywJcRv88QfzUlotF7O2ekxMS" TargetMode="External"/><Relationship Id="rId36" Type="http://schemas.openxmlformats.org/officeDocument/2006/relationships/hyperlink" Target="https://drive.google.com/drive/u/1/folders/1HP3fX3xdywJcRv88QfzUlotF7O2ekxMS" TargetMode="External"/><Relationship Id="rId39" Type="http://schemas.openxmlformats.org/officeDocument/2006/relationships/hyperlink" Target="https://drive.google.com/file/d/1lLnwinfaEWvgzf-FKqq_YW5ugTVSR-h1/view?usp=sharing" TargetMode="External"/><Relationship Id="rId38" Type="http://schemas.openxmlformats.org/officeDocument/2006/relationships/hyperlink" Target="https://drive.google.com/file/d/1O6kyMVP4KUcN2Zcs268TyjCZ84UKkBm4/view?usp=sharing" TargetMode="External"/><Relationship Id="rId20" Type="http://schemas.openxmlformats.org/officeDocument/2006/relationships/hyperlink" Target="https://drive.google.com/drive/folders/1HeGxyfQownJRy6hgZY0RolbJJxf32ZpA" TargetMode="External"/><Relationship Id="rId22" Type="http://schemas.openxmlformats.org/officeDocument/2006/relationships/hyperlink" Target="https://drive.google.com/drive/folders/1HeGxyfQownJRy6hgZY0RolbJJxf32ZpA" TargetMode="External"/><Relationship Id="rId21" Type="http://schemas.openxmlformats.org/officeDocument/2006/relationships/hyperlink" Target="https://drive.google.com/drive/folders/1HeGxyfQownJRy6hgZY0RolbJJxf32ZpA" TargetMode="External"/><Relationship Id="rId24" Type="http://schemas.openxmlformats.org/officeDocument/2006/relationships/hyperlink" Target="https://drive.google.com/drive/folders/1HeGxyfQownJRy6hgZY0RolbJJxf32ZpA" TargetMode="External"/><Relationship Id="rId23" Type="http://schemas.openxmlformats.org/officeDocument/2006/relationships/hyperlink" Target="https://drive.google.com/drive/folders/1HeGxyfQownJRy6hgZY0RolbJJxf32ZpA" TargetMode="External"/><Relationship Id="rId26" Type="http://schemas.openxmlformats.org/officeDocument/2006/relationships/hyperlink" Target="https://drive.google.com/drive/folders/1HcPFD6fYyF4NXCmYOUr0q5SFFfNE4X6M" TargetMode="External"/><Relationship Id="rId25" Type="http://schemas.openxmlformats.org/officeDocument/2006/relationships/hyperlink" Target="https://drive.google.com/drive/folders/1HcPFD6fYyF4NXCmYOUr0q5SFFfNE4X6M" TargetMode="External"/><Relationship Id="rId28" Type="http://schemas.openxmlformats.org/officeDocument/2006/relationships/hyperlink" Target="https://drive.google.com/drive/u/1/folders/1HG7xIoiDjZVnZKxyzxlVpU6kxbaHyEH8" TargetMode="External"/><Relationship Id="rId27" Type="http://schemas.openxmlformats.org/officeDocument/2006/relationships/hyperlink" Target="https://drive.google.com/drive/u/1/folders/1HG7xIoiDjZVnZKxyzxlVpU6kxbaHyEH8" TargetMode="External"/><Relationship Id="rId29" Type="http://schemas.openxmlformats.org/officeDocument/2006/relationships/hyperlink" Target="https://drive.google.com/drive/u/1/folders/1HG7xIoiDjZVnZKxyzxlVpU6kxbaHyEH8" TargetMode="External"/><Relationship Id="rId11" Type="http://schemas.openxmlformats.org/officeDocument/2006/relationships/hyperlink" Target="https://drive.google.com/drive/u/0/folders/1HT-f4oJ-iQ8-WchvlILktb-IDJ99vaS-" TargetMode="External"/><Relationship Id="rId10" Type="http://schemas.openxmlformats.org/officeDocument/2006/relationships/hyperlink" Target="https://drive.google.com/drive/u/0/folders/1HRi7MDZRPk2TI-VVlnIKYf82ifI-IO23" TargetMode="External"/><Relationship Id="rId13" Type="http://schemas.openxmlformats.org/officeDocument/2006/relationships/hyperlink" Target="https://drive.google.com/drive/folders/1H_zrfuEMRp07qmXrYDXr9iXO82IQFWsF" TargetMode="External"/><Relationship Id="rId12" Type="http://schemas.openxmlformats.org/officeDocument/2006/relationships/hyperlink" Target="https://drive.google.com/drive/u/0/folders/1HPQdnB3RSMi18GPXGEV9xhi0Z4yLyZ2b" TargetMode="External"/><Relationship Id="rId15" Type="http://schemas.openxmlformats.org/officeDocument/2006/relationships/hyperlink" Target="https://drive.google.com/drive/folders/1HeGxyfQownJRy6hgZY0RolbJJxf32ZpA" TargetMode="External"/><Relationship Id="rId14" Type="http://schemas.openxmlformats.org/officeDocument/2006/relationships/hyperlink" Target="https://drive.google.com/drive/folders/1H_zrfuEMRp07qmXrYDXr9iXO82IQFWsF" TargetMode="External"/><Relationship Id="rId17" Type="http://schemas.openxmlformats.org/officeDocument/2006/relationships/hyperlink" Target="https://drive.google.com/drive/folders/1HeGxyfQownJRy6hgZY0RolbJJxf32ZpA" TargetMode="External"/><Relationship Id="rId16" Type="http://schemas.openxmlformats.org/officeDocument/2006/relationships/hyperlink" Target="https://drive.google.com/drive/folders/1HeGxyfQownJRy6hgZY0RolbJJxf32ZpA" TargetMode="External"/><Relationship Id="rId19" Type="http://schemas.openxmlformats.org/officeDocument/2006/relationships/hyperlink" Target="https://drive.google.com/drive/folders/1HeGxyfQownJRy6hgZY0RolbJJxf32ZpA" TargetMode="External"/><Relationship Id="rId18" Type="http://schemas.openxmlformats.org/officeDocument/2006/relationships/hyperlink" Target="https://drive.google.com/drive/folders/1HeGxyfQownJRy6hgZY0RolbJJxf32ZpA" TargetMode="External"/><Relationship Id="rId84" Type="http://schemas.openxmlformats.org/officeDocument/2006/relationships/hyperlink" Target="https://drive.google.com/drive/folders/1GR-TtG8AofALE8JtCbIFgAEBGBti4-eN" TargetMode="External"/><Relationship Id="rId83" Type="http://schemas.openxmlformats.org/officeDocument/2006/relationships/hyperlink" Target="https://drive.google.com/drive/folders/1GR-TtG8AofALE8JtCbIFgAEBGBti4-eN" TargetMode="External"/><Relationship Id="rId86" Type="http://schemas.openxmlformats.org/officeDocument/2006/relationships/hyperlink" Target="https://drive.google.com/drive/folders/1GQOF6KtkOZ8PmdS55-FPzJ5HY3hKJ7rh" TargetMode="External"/><Relationship Id="rId85" Type="http://schemas.openxmlformats.org/officeDocument/2006/relationships/hyperlink" Target="https://drive.google.com/drive/folders/1GR-TtG8AofALE8JtCbIFgAEBGBti4-eN" TargetMode="External"/><Relationship Id="rId88" Type="http://schemas.openxmlformats.org/officeDocument/2006/relationships/hyperlink" Target="https://drive.google.com/drive/folders/1GQOF6KtkOZ8PmdS55-FPzJ5HY3hKJ7rh" TargetMode="External"/><Relationship Id="rId87" Type="http://schemas.openxmlformats.org/officeDocument/2006/relationships/hyperlink" Target="https://drive.google.com/drive/folders/1GQOF6KtkOZ8PmdS55-FPzJ5HY3hKJ7rh" TargetMode="External"/><Relationship Id="rId89" Type="http://schemas.openxmlformats.org/officeDocument/2006/relationships/hyperlink" Target="https://drive.google.com/drive/folders/1GQOF6KtkOZ8PmdS55-FPzJ5HY3hKJ7rh" TargetMode="External"/><Relationship Id="rId80" Type="http://schemas.openxmlformats.org/officeDocument/2006/relationships/hyperlink" Target="https://drive.google.com/drive/folders/1I-fFqX26hjJ7OrtsyGPyANgTtVpEvbxI" TargetMode="External"/><Relationship Id="rId82" Type="http://schemas.openxmlformats.org/officeDocument/2006/relationships/hyperlink" Target="https://drive.google.com/drive/folders/1I-fFqX26hjJ7OrtsyGPyANgTtVpEvbxI" TargetMode="External"/><Relationship Id="rId81" Type="http://schemas.openxmlformats.org/officeDocument/2006/relationships/hyperlink" Target="https://drive.google.com/drive/folders/1I-fFqX26hjJ7OrtsyGPyANgTtVpEvbxI" TargetMode="External"/><Relationship Id="rId1" Type="http://schemas.openxmlformats.org/officeDocument/2006/relationships/hyperlink" Target="https://drive.google.com/drive/u/0/folders/1HT-f4oJ-iQ8-WchvlILktb-IDJ99vaS-" TargetMode="External"/><Relationship Id="rId2" Type="http://schemas.openxmlformats.org/officeDocument/2006/relationships/hyperlink" Target="https://drive.google.com/drive/u/0/folders/1HRi7MDZRPk2TI-VVlnIKYf82ifI-IO23" TargetMode="External"/><Relationship Id="rId3" Type="http://schemas.openxmlformats.org/officeDocument/2006/relationships/hyperlink" Target="https://drive.google.com/drive/u/0/folders/1HQibBI9uX2X-sT3U_RiG798zzTYP97t5" TargetMode="External"/><Relationship Id="rId4" Type="http://schemas.openxmlformats.org/officeDocument/2006/relationships/hyperlink" Target="https://drive.google.com/drive/u/0/folders/1HRi7MDZRPk2TI-VVlnIKYf82ifI-IO23" TargetMode="External"/><Relationship Id="rId9" Type="http://schemas.openxmlformats.org/officeDocument/2006/relationships/hyperlink" Target="https://drive.google.com/drive/u/0/folders/1HRi7MDZRPk2TI-VVlnIKYf82ifI-IO23" TargetMode="External"/><Relationship Id="rId5" Type="http://schemas.openxmlformats.org/officeDocument/2006/relationships/hyperlink" Target="https://drive.google.com/drive/u/0/folders/1HPQdnB3RSMi18GPXGEV9xhi0Z4yLyZ2b" TargetMode="External"/><Relationship Id="rId6" Type="http://schemas.openxmlformats.org/officeDocument/2006/relationships/hyperlink" Target="https://drive.google.com/drive/u/0/folders/1HRi7MDZRPk2TI-VVlnIKYf82ifI-IO23" TargetMode="External"/><Relationship Id="rId7" Type="http://schemas.openxmlformats.org/officeDocument/2006/relationships/hyperlink" Target="https://drive.google.com/drive/u/0/folders/1HT-f4oJ-iQ8-WchvlILktb-IDJ99vaS-" TargetMode="External"/><Relationship Id="rId8" Type="http://schemas.openxmlformats.org/officeDocument/2006/relationships/hyperlink" Target="https://drive.google.com/drive/u/0/folders/1HQibBI9uX2X-sT3U_RiG798zzTYP97t5" TargetMode="External"/><Relationship Id="rId73" Type="http://schemas.openxmlformats.org/officeDocument/2006/relationships/hyperlink" Target="https://drive.google.com/drive/folders/1IBHHfVoyGfCjmoybwv1wEDnOE1FBxt7z" TargetMode="External"/><Relationship Id="rId72" Type="http://schemas.openxmlformats.org/officeDocument/2006/relationships/hyperlink" Target="https://drive.google.com/drive/folders/1IBHHfVoyGfCjmoybwv1wEDnOE1FBxt7z" TargetMode="External"/><Relationship Id="rId75" Type="http://schemas.openxmlformats.org/officeDocument/2006/relationships/hyperlink" Target="https://drive.google.com/drive/folders/1I26EA3QHmc8hAHX-1uZXeUt0pXOul13j" TargetMode="External"/><Relationship Id="rId74" Type="http://schemas.openxmlformats.org/officeDocument/2006/relationships/hyperlink" Target="https://drive.google.com/drive/folders/1IBHHfVoyGfCjmoybwv1wEDnOE1FBxt7z" TargetMode="External"/><Relationship Id="rId77" Type="http://schemas.openxmlformats.org/officeDocument/2006/relationships/hyperlink" Target="https://drive.google.com/drive/folders/1I0T7aAIfFj6V3LvAOZFiRhB8kN1T6XEb" TargetMode="External"/><Relationship Id="rId76" Type="http://schemas.openxmlformats.org/officeDocument/2006/relationships/hyperlink" Target="https://drive.google.com/drive/folders/1I0T7aAIfFj6V3LvAOZFiRhB8kN1T6XEb" TargetMode="External"/><Relationship Id="rId79" Type="http://schemas.openxmlformats.org/officeDocument/2006/relationships/hyperlink" Target="https://drive.google.com/drive/folders/1I0T7aAIfFj6V3LvAOZFiRhB8kN1T6XEb" TargetMode="External"/><Relationship Id="rId78" Type="http://schemas.openxmlformats.org/officeDocument/2006/relationships/hyperlink" Target="https://drive.google.com/drive/folders/1I0T7aAIfFj6V3LvAOZFiRhB8kN1T6XEb" TargetMode="External"/><Relationship Id="rId71" Type="http://schemas.openxmlformats.org/officeDocument/2006/relationships/hyperlink" Target="https://drive.google.com/drive/folders/1IBzQdVlcmfFlvOYH9APJR5ZYx4WQfA19" TargetMode="External"/><Relationship Id="rId70" Type="http://schemas.openxmlformats.org/officeDocument/2006/relationships/hyperlink" Target="https://drive.google.com/drive/folders/1IBzQdVlcmfFlvOYH9APJR5ZYx4WQfA19" TargetMode="External"/><Relationship Id="rId62" Type="http://schemas.openxmlformats.org/officeDocument/2006/relationships/hyperlink" Target="https://drive.google.com/drive/folders/1INtJk8hR8NQmmuSV_y_ybGW3NnHk72xf" TargetMode="External"/><Relationship Id="rId61" Type="http://schemas.openxmlformats.org/officeDocument/2006/relationships/hyperlink" Target="https://drive.google.com/file/d/1HSjmR4otUBaCboYRj3EUa9SdjphbypxT/view?usp=sharing" TargetMode="External"/><Relationship Id="rId64" Type="http://schemas.openxmlformats.org/officeDocument/2006/relationships/hyperlink" Target="https://drive.google.com/drive/folders/1INtJk8hR8NQmmuSV_y_ybGW3NnHk72xf" TargetMode="External"/><Relationship Id="rId63" Type="http://schemas.openxmlformats.org/officeDocument/2006/relationships/hyperlink" Target="https://drive.google.com/drive/folders/1INtJk8hR8NQmmuSV_y_ybGW3NnHk72xf" TargetMode="External"/><Relationship Id="rId66" Type="http://schemas.openxmlformats.org/officeDocument/2006/relationships/hyperlink" Target="https://drive.google.com/drive/folders/1IBzQdVlcmfFlvOYH9APJR5ZYx4WQfA19" TargetMode="External"/><Relationship Id="rId65" Type="http://schemas.openxmlformats.org/officeDocument/2006/relationships/hyperlink" Target="https://drive.google.com/drive/folders/1INtJk8hR8NQmmuSV_y_ybGW3NnHk72xf" TargetMode="External"/><Relationship Id="rId68" Type="http://schemas.openxmlformats.org/officeDocument/2006/relationships/hyperlink" Target="https://drive.google.com/drive/folders/1IBzQdVlcmfFlvOYH9APJR5ZYx4WQfA19" TargetMode="External"/><Relationship Id="rId67" Type="http://schemas.openxmlformats.org/officeDocument/2006/relationships/hyperlink" Target="https://drive.google.com/drive/folders/1IBzQdVlcmfFlvOYH9APJR5ZYx4WQfA19" TargetMode="External"/><Relationship Id="rId60" Type="http://schemas.openxmlformats.org/officeDocument/2006/relationships/hyperlink" Target="https://drive.google.com/drive/folders/1IiPEj3qKkp-g0qGY1YJ1M7Q5MiKTf9IZ?usp=sharing" TargetMode="External"/><Relationship Id="rId69" Type="http://schemas.openxmlformats.org/officeDocument/2006/relationships/hyperlink" Target="https://drive.google.com/drive/folders/1IBzQdVlcmfFlvOYH9APJR5ZYx4WQfA19" TargetMode="External"/><Relationship Id="rId51" Type="http://schemas.openxmlformats.org/officeDocument/2006/relationships/hyperlink" Target="https://drive.google.com/drive/folders/1Il67hSbLZYQdm9NOxHxmranl3iGAi_Fk" TargetMode="External"/><Relationship Id="rId50" Type="http://schemas.openxmlformats.org/officeDocument/2006/relationships/hyperlink" Target="https://drive.google.com/drive/folders/1IrXzmO4Dggiq9byMX2xEmnrZK4X7PRL-" TargetMode="External"/><Relationship Id="rId53" Type="http://schemas.openxmlformats.org/officeDocument/2006/relationships/hyperlink" Target="https://drive.google.com/drive/folders/1Iir7gx8uwELwE16Lt9poPGp6SZAki2Dd" TargetMode="External"/><Relationship Id="rId52" Type="http://schemas.openxmlformats.org/officeDocument/2006/relationships/hyperlink" Target="https://drive.google.com/drive/folders/1Il67hSbLZYQdm9NOxHxmranl3iGAi_Fk)" TargetMode="External"/><Relationship Id="rId55" Type="http://schemas.openxmlformats.org/officeDocument/2006/relationships/hyperlink" Target="https://drive.google.com/file/d/13Gxe7cygnnRfc4K2l8QYLY1A_XB5uOe7/view?usp=sharing" TargetMode="External"/><Relationship Id="rId54" Type="http://schemas.openxmlformats.org/officeDocument/2006/relationships/hyperlink" Target="https://drive.google.com/file/d/13Gxe7cygnnRfc4K2l8QYLY1A_XB5uOe7/view?usp=sharing" TargetMode="External"/><Relationship Id="rId57" Type="http://schemas.openxmlformats.org/officeDocument/2006/relationships/hyperlink" Target="https://drive.google.com/file/d/1B2RjyP6oeY7-47maQTxuxUtgW7pJLoZ2/view?usp=sharing" TargetMode="External"/><Relationship Id="rId56" Type="http://schemas.openxmlformats.org/officeDocument/2006/relationships/hyperlink" Target="https://drive.google.com/file/d/1redjaYDhTuiARaagUSD5MvkH-zn-XLe0/view?usp=sharing" TargetMode="External"/><Relationship Id="rId59" Type="http://schemas.openxmlformats.org/officeDocument/2006/relationships/hyperlink" Target="https://drive.google.com/file/d/1vdqDAuWpYTQhTV3a3O-7R1h5IPX2CRzO/view?usp=sharing" TargetMode="External"/><Relationship Id="rId58" Type="http://schemas.openxmlformats.org/officeDocument/2006/relationships/hyperlink" Target="https://drive.google.com/file/d/1vdqDAuWpYTQhTV3a3O-7R1h5IPX2CRzO/view?usp=sharing" TargetMode="External"/><Relationship Id="rId107" Type="http://schemas.openxmlformats.org/officeDocument/2006/relationships/hyperlink" Target="https://drive.google.com/drive/u/1/folders/1GzkxpuzFW8WGOlZPDsfA_3-OqaNes3gW" TargetMode="External"/><Relationship Id="rId106" Type="http://schemas.openxmlformats.org/officeDocument/2006/relationships/hyperlink" Target="https://drive.google.com/drive/u/1/folders/1H84QdhrqzjVjsNcKSdngECfpiBmUOe1u" TargetMode="External"/><Relationship Id="rId105" Type="http://schemas.openxmlformats.org/officeDocument/2006/relationships/hyperlink" Target="https://drive.google.com/drive/u/1/folders/1H84QdhrqzjVjsNcKSdngECfpiBmUOe1u" TargetMode="External"/><Relationship Id="rId104" Type="http://schemas.openxmlformats.org/officeDocument/2006/relationships/hyperlink" Target="https://drive.google.com/drive/u/1/folders/1H8WzdCH_bfH4kLC5uYsKJvYverb_yaLu" TargetMode="External"/><Relationship Id="rId109" Type="http://schemas.openxmlformats.org/officeDocument/2006/relationships/hyperlink" Target="https://drive.google.com/drive/u/1/folders/1GzkxpuzFW8WGOlZPDsfA_3-OqaNes3gW" TargetMode="External"/><Relationship Id="rId108" Type="http://schemas.openxmlformats.org/officeDocument/2006/relationships/hyperlink" Target="https://drive.google.com/drive/u/1/folders/1GzkxpuzFW8WGOlZPDsfA_3-OqaNes3gW" TargetMode="External"/><Relationship Id="rId103" Type="http://schemas.openxmlformats.org/officeDocument/2006/relationships/hyperlink" Target="https://drive.google.com/drive/folders/1GvikhPWPiaQpzZ15pVJ8obekYHlHn7WU" TargetMode="External"/><Relationship Id="rId102" Type="http://schemas.openxmlformats.org/officeDocument/2006/relationships/hyperlink" Target="https://drive.google.com/drive/folders/1GUH1CYMUmXrAc2ZHVD1_sQUg5E6BMw31" TargetMode="External"/><Relationship Id="rId101" Type="http://schemas.openxmlformats.org/officeDocument/2006/relationships/hyperlink" Target="https://drive.google.com/drive/folders/1GUH1CYMUmXrAc2ZHVD1_sQUg5E6BMw31" TargetMode="External"/><Relationship Id="rId100" Type="http://schemas.openxmlformats.org/officeDocument/2006/relationships/hyperlink" Target="https://drive.google.com/drive/folders/1GUH1CYMUmXrAc2ZHVD1_sQUg5E6BMw31" TargetMode="External"/><Relationship Id="rId121" Type="http://schemas.openxmlformats.org/officeDocument/2006/relationships/hyperlink" Target="https://drive.google.com/file/d/1uilhpTi1AwcBpOIJ-31ZDYzPhsJcnO0-/view?usp=sharing" TargetMode="External"/><Relationship Id="rId120" Type="http://schemas.openxmlformats.org/officeDocument/2006/relationships/hyperlink" Target="https://drive.google.com/file/d/1nz-6oDkMSPRThdBrZQ26f0uSnIZV3Unt/view?usp=sharing" TargetMode="External"/><Relationship Id="rId125" Type="http://schemas.openxmlformats.org/officeDocument/2006/relationships/drawing" Target="../drawings/drawing20.xml"/><Relationship Id="rId124" Type="http://schemas.openxmlformats.org/officeDocument/2006/relationships/hyperlink" Target="https://drive.google.com/drive/folders/1HeyB7MXOa296Ie1LYd_y2FnXEAZe7ngX" TargetMode="External"/><Relationship Id="rId123" Type="http://schemas.openxmlformats.org/officeDocument/2006/relationships/hyperlink" Target="https://drive.google.com/drive/folders/1HmMODxnM5YU_4LvJP4pD7VfAqoKUgdv2" TargetMode="External"/><Relationship Id="rId122" Type="http://schemas.openxmlformats.org/officeDocument/2006/relationships/hyperlink" Target="https://drive.google.com/drive/u/1/folders/1HpszzroniNFle8ifb586UDYWT45eiEQe" TargetMode="External"/><Relationship Id="rId95" Type="http://schemas.openxmlformats.org/officeDocument/2006/relationships/hyperlink" Target="https://drive.google.com/drive/folders/1GNTF21Xor6E0BY62vr9SwvwkuS_VgKxO" TargetMode="External"/><Relationship Id="rId94" Type="http://schemas.openxmlformats.org/officeDocument/2006/relationships/hyperlink" Target="https://drive.google.com/drive/folders/1GNTF21Xor6E0BY62vr9SwvwkuS_VgKxO" TargetMode="External"/><Relationship Id="rId97" Type="http://schemas.openxmlformats.org/officeDocument/2006/relationships/hyperlink" Target="https://drive.google.com/drive/folders/1GAIUrj0z5hePvCB6BmIlYaIHwDG-J6vE" TargetMode="External"/><Relationship Id="rId96" Type="http://schemas.openxmlformats.org/officeDocument/2006/relationships/hyperlink" Target="https://drive.google.com/drive/folders/1GNTF21Xor6E0BY62vr9SwvwkuS_VgKxO" TargetMode="External"/><Relationship Id="rId99" Type="http://schemas.openxmlformats.org/officeDocument/2006/relationships/hyperlink" Target="https://drive.google.com/drive/u/0/folders/1HPQdnB3RSMi18GPXGEV9xhi0Z4yLyZ2b" TargetMode="External"/><Relationship Id="rId98" Type="http://schemas.openxmlformats.org/officeDocument/2006/relationships/hyperlink" Target="https://drive.google.com/drive/folders/1GAIUrj0z5hePvCB6BmIlYaIHwDG-J6vE" TargetMode="External"/><Relationship Id="rId91" Type="http://schemas.openxmlformats.org/officeDocument/2006/relationships/hyperlink" Target="https://drive.google.com/drive/folders/1GQOF6KtkOZ8PmdS55-FPzJ5HY3hKJ7rh" TargetMode="External"/><Relationship Id="rId90" Type="http://schemas.openxmlformats.org/officeDocument/2006/relationships/hyperlink" Target="https://drive.google.com/drive/folders/1GQOF6KtkOZ8PmdS55-FPzJ5HY3hKJ7rh" TargetMode="External"/><Relationship Id="rId93" Type="http://schemas.openxmlformats.org/officeDocument/2006/relationships/hyperlink" Target="https://drive.google.com/drive/folders/1GNTF21Xor6E0BY62vr9SwvwkuS_VgKxO" TargetMode="External"/><Relationship Id="rId92" Type="http://schemas.openxmlformats.org/officeDocument/2006/relationships/hyperlink" Target="https://drive.google.com/drive/folders/1GNTF21Xor6E0BY62vr9SwvwkuS_VgKxO" TargetMode="External"/><Relationship Id="rId118" Type="http://schemas.openxmlformats.org/officeDocument/2006/relationships/hyperlink" Target="https://drive.google.com/drive/folders/1GnSVioDqDBYdXOxi-5D5DalQTEdfArB9?usp=sharing" TargetMode="External"/><Relationship Id="rId117" Type="http://schemas.openxmlformats.org/officeDocument/2006/relationships/hyperlink" Target="https://drive.google.com/drive/folders/1GtFZa9fwcLAzekM2kvfhrKtAVD_qXjd4?usp=sharing" TargetMode="External"/><Relationship Id="rId116" Type="http://schemas.openxmlformats.org/officeDocument/2006/relationships/hyperlink" Target="https://drive.google.com/file/d/1aRi2yLCjS14tbOxD9cDg7TCDHxCG0Paj/view?usp=sharing" TargetMode="External"/><Relationship Id="rId115" Type="http://schemas.openxmlformats.org/officeDocument/2006/relationships/hyperlink" Target="https://drive.google.com/file/d/1aRi2yLCjS14tbOxD9cDg7TCDHxCG0Paj/view?usp=sharing" TargetMode="External"/><Relationship Id="rId119" Type="http://schemas.openxmlformats.org/officeDocument/2006/relationships/hyperlink" Target="https://drive.google.com/drive/folders/1GkoEZePwr4KC47yu2rjKTfxrWmjIxcdw?usp=sharing" TargetMode="External"/><Relationship Id="rId110" Type="http://schemas.openxmlformats.org/officeDocument/2006/relationships/hyperlink" Target="https://drive.google.com/drive/folders/1GTBDaAwVd0X5md58eyWLfuRqX_G358Lc" TargetMode="External"/><Relationship Id="rId114" Type="http://schemas.openxmlformats.org/officeDocument/2006/relationships/hyperlink" Target="https://drive.google.com/file/d/1aRi2yLCjS14tbOxD9cDg7TCDHxCG0Paj/view?usp=sharing" TargetMode="External"/><Relationship Id="rId113" Type="http://schemas.openxmlformats.org/officeDocument/2006/relationships/hyperlink" Target="https://drive.google.com/file/d/1aRi2yLCjS14tbOxD9cDg7TCDHxCG0Paj/view?usp=sharing" TargetMode="External"/><Relationship Id="rId112" Type="http://schemas.openxmlformats.org/officeDocument/2006/relationships/hyperlink" Target="https://drive.google.com/drive/folders/1GS1p2nDF3ylHjkIfKF3F6ezCXOzxdugc" TargetMode="External"/><Relationship Id="rId111" Type="http://schemas.openxmlformats.org/officeDocument/2006/relationships/hyperlink" Target="https://drive.google.com/drive/folders/1GT42djFGwwb6Pff7viEZUEvH-Fx_rFks" TargetMode="External"/></Relationships>
</file>

<file path=xl/worksheets/_rels/sheet21.xml.rels><?xml version="1.0" encoding="UTF-8" standalone="yes"?><Relationships xmlns="http://schemas.openxmlformats.org/package/2006/relationships"><Relationship Id="rId40" Type="http://schemas.openxmlformats.org/officeDocument/2006/relationships/hyperlink" Target="https://drive.google.com/drive/folders/1WRZ5i5gVvxVDNRMuCQysEVmi1sssE281?usp=sharing" TargetMode="External"/><Relationship Id="rId42" Type="http://schemas.openxmlformats.org/officeDocument/2006/relationships/hyperlink" Target="https://drive.google.com/drive/folders/19xENB24H0svKcMJM7MqNlfDx4nTi7GyN?usp=sharing" TargetMode="External"/><Relationship Id="rId41" Type="http://schemas.openxmlformats.org/officeDocument/2006/relationships/hyperlink" Target="https://drive.google.com/drive/folders/1SEMhRzSYjoFIAcdxWVjRQ_CNACHY0O02?usp=sharing" TargetMode="External"/><Relationship Id="rId44" Type="http://schemas.openxmlformats.org/officeDocument/2006/relationships/hyperlink" Target="https://drive.google.com/drive/folders/1e5TFjzU9R7CEydatGjoXIctvdq0SDbrA?usp=sharing" TargetMode="External"/><Relationship Id="rId43" Type="http://schemas.openxmlformats.org/officeDocument/2006/relationships/hyperlink" Target="https://drive.google.com/drive/folders/1j9OdeH7NSmXfUmooqiN7VJIrQvjrnTKp?usp=sharing" TargetMode="External"/><Relationship Id="rId46" Type="http://schemas.openxmlformats.org/officeDocument/2006/relationships/hyperlink" Target="https://drive.google.com/drive/folders/1Kc9rj3MtJgf1YRwIqghcHQsYmK5MPg9r?usp=sharing" TargetMode="External"/><Relationship Id="rId45" Type="http://schemas.openxmlformats.org/officeDocument/2006/relationships/hyperlink" Target="https://drive.google.com/drive/folders/1qnSREo6Midzolq4QxPJbr3MXRU30dLuh?usp=sharing" TargetMode="External"/><Relationship Id="rId48" Type="http://schemas.openxmlformats.org/officeDocument/2006/relationships/hyperlink" Target="https://drive.google.com/drive/folders/1rcUgWzN4wtDSdQdr47S0og669krgDave?usp=sharing" TargetMode="External"/><Relationship Id="rId47" Type="http://schemas.openxmlformats.org/officeDocument/2006/relationships/hyperlink" Target="https://drive.google.com/drive/folders/1Kc9rj3MtJgf1YRwIqghcHQsYmK5MPg9r?usp=sharing" TargetMode="External"/><Relationship Id="rId49" Type="http://schemas.openxmlformats.org/officeDocument/2006/relationships/hyperlink" Target="https://drive.google.com/drive/folders/1Kc9rj3MtJgf1YRwIqghcHQsYmK5MPg9r?usp=sharing" TargetMode="External"/><Relationship Id="rId31" Type="http://schemas.openxmlformats.org/officeDocument/2006/relationships/hyperlink" Target="https://drive.google.com/drive/folders/1CnPDmC6z-fFwSoeaJfHeB06Yovf4j7n2?usp=sharing" TargetMode="External"/><Relationship Id="rId30" Type="http://schemas.openxmlformats.org/officeDocument/2006/relationships/hyperlink" Target="https://drive.google.com/drive/folders/1LLJ4m015XzsqjgBGKZmXXs4kpfthcSXE?usp=sharing" TargetMode="External"/><Relationship Id="rId33" Type="http://schemas.openxmlformats.org/officeDocument/2006/relationships/hyperlink" Target="https://drive.google.com/drive/folders/1myT8J_scmsxGrT2WJqCuOCAW1hWCixSM?usp=sharing" TargetMode="External"/><Relationship Id="rId32" Type="http://schemas.openxmlformats.org/officeDocument/2006/relationships/hyperlink" Target="https://drive.google.com/drive/folders/1XVf7tZmUeIjY-9TE1lBpXDsZFF1Yi8lz?usp=sharing" TargetMode="External"/><Relationship Id="rId35" Type="http://schemas.openxmlformats.org/officeDocument/2006/relationships/hyperlink" Target="https://drive.google.com/drive/folders/1K0uY_kMhhnBWnKN2aYwJftIV51MwxQlt?usp=sharing" TargetMode="External"/><Relationship Id="rId34" Type="http://schemas.openxmlformats.org/officeDocument/2006/relationships/hyperlink" Target="https://drive.google.com/drive/folders/1flR_kDERxmqQacQ-OWadP182xHQIwkvq?usp=sharing" TargetMode="External"/><Relationship Id="rId37" Type="http://schemas.openxmlformats.org/officeDocument/2006/relationships/hyperlink" Target="https://drive.google.com/drive/folders/1XbY9eLQie_XQ5fi0YnIVS_wVw_RuZYtN?usp=sharing" TargetMode="External"/><Relationship Id="rId36" Type="http://schemas.openxmlformats.org/officeDocument/2006/relationships/hyperlink" Target="https://drive.google.com/drive/folders/1ZT4pwdIm7Sh7IDBXEmzy6UzTeO4Iyg0j?usp=sharing" TargetMode="External"/><Relationship Id="rId39" Type="http://schemas.openxmlformats.org/officeDocument/2006/relationships/hyperlink" Target="https://drive.google.com/drive/folders/1zDWoYaZVWfX9G_z4FJIxi63VG9O8wJr-?usp=sharing" TargetMode="External"/><Relationship Id="rId38" Type="http://schemas.openxmlformats.org/officeDocument/2006/relationships/hyperlink" Target="https://drive.google.com/drive/folders/1pJKsrHBWhsi_H4iokapuI2rnqdSm4G2T?usp=sharing" TargetMode="External"/><Relationship Id="rId20" Type="http://schemas.openxmlformats.org/officeDocument/2006/relationships/hyperlink" Target="https://drive.google.com/drive/folders/1pbbV2yk7q-mJSOqDsuG8AUMlSCiAbrT4?usp=sharing" TargetMode="External"/><Relationship Id="rId22" Type="http://schemas.openxmlformats.org/officeDocument/2006/relationships/hyperlink" Target="https://drive.google.com/drive/folders/1pbbV2yk7q-mJSOqDsuG8AUMlSCiAbrT4?usp=sharing" TargetMode="External"/><Relationship Id="rId21" Type="http://schemas.openxmlformats.org/officeDocument/2006/relationships/hyperlink" Target="https://drive.google.com/drive/folders/1pbbV2yk7q-mJSOqDsuG8AUMlSCiAbrT4?usp=sharing" TargetMode="External"/><Relationship Id="rId24" Type="http://schemas.openxmlformats.org/officeDocument/2006/relationships/hyperlink" Target="https://drive.google.com/drive/folders/1pbbV2yk7q-mJSOqDsuG8AUMlSCiAbrT4?usp=sharing" TargetMode="External"/><Relationship Id="rId23" Type="http://schemas.openxmlformats.org/officeDocument/2006/relationships/hyperlink" Target="https://drive.google.com/drive/folders/1pbbV2yk7q-mJSOqDsuG8AUMlSCiAbrT4?usp=sharing" TargetMode="External"/><Relationship Id="rId26" Type="http://schemas.openxmlformats.org/officeDocument/2006/relationships/hyperlink" Target="https://drive.google.com/drive/folders/1pbbV2yk7q-mJSOqDsuG8AUMlSCiAbrT4?usp=sharing" TargetMode="External"/><Relationship Id="rId25" Type="http://schemas.openxmlformats.org/officeDocument/2006/relationships/hyperlink" Target="https://drive.google.com/drive/folders/1pbbV2yk7q-mJSOqDsuG8AUMlSCiAbrT4?usp=sharing" TargetMode="External"/><Relationship Id="rId28" Type="http://schemas.openxmlformats.org/officeDocument/2006/relationships/hyperlink" Target="https://drive.google.com/drive/folders/1pdI5NBvtpzzDKZsutj-5scJxtmRrhzDj?usp=sharing" TargetMode="External"/><Relationship Id="rId27" Type="http://schemas.openxmlformats.org/officeDocument/2006/relationships/hyperlink" Target="https://drive.google.com/drive/folders/1pbbV2yk7q-mJSOqDsuG8AUMlSCiAbrT4?usp=sharing" TargetMode="External"/><Relationship Id="rId29" Type="http://schemas.openxmlformats.org/officeDocument/2006/relationships/hyperlink" Target="https://drive.google.com/drive/folders/1pdI5NBvtpzzDKZsutj-5scJxtmRrhzDj?usp=sharing" TargetMode="External"/><Relationship Id="rId11" Type="http://schemas.openxmlformats.org/officeDocument/2006/relationships/hyperlink" Target="https://drive.google.com/drive/folders/1pf7BJ3WVW4ZGoJ6Jj1g7QUV4B_UeFI1g?usp=sharing" TargetMode="External"/><Relationship Id="rId10" Type="http://schemas.openxmlformats.org/officeDocument/2006/relationships/hyperlink" Target="https://drive.google.com/drive/folders/1pjO6B7O3wRkA-pL3yz1i0iVFieZxMHsv?usp=sharing" TargetMode="External"/><Relationship Id="rId13" Type="http://schemas.openxmlformats.org/officeDocument/2006/relationships/hyperlink" Target="https://drive.google.com/drive/folders/1pf7BJ3WVW4ZGoJ6Jj1g7QUV4B_UeFI1g?usp=sharing" TargetMode="External"/><Relationship Id="rId12" Type="http://schemas.openxmlformats.org/officeDocument/2006/relationships/hyperlink" Target="https://drive.google.com/drive/folders/1pf7BJ3WVW4ZGoJ6Jj1g7QUV4B_UeFI1g?usp=sharing" TargetMode="External"/><Relationship Id="rId15" Type="http://schemas.openxmlformats.org/officeDocument/2006/relationships/hyperlink" Target="https://drive.google.com/drive/folders/1pze334JgaKRqf07m99_GHohSUVDmh1_C?usp=sharing" TargetMode="External"/><Relationship Id="rId14" Type="http://schemas.openxmlformats.org/officeDocument/2006/relationships/hyperlink" Target="https://drive.google.com/drive/folders/1pze334JgaKRqf07m99_GHohSUVDmh1_C?usp=sharing" TargetMode="External"/><Relationship Id="rId17" Type="http://schemas.openxmlformats.org/officeDocument/2006/relationships/hyperlink" Target="https://drive.google.com/drive/folders/1qB004HWdOeEo12JxtCkuQiYm4-UwLFDc?usp=sharing" TargetMode="External"/><Relationship Id="rId16" Type="http://schemas.openxmlformats.org/officeDocument/2006/relationships/hyperlink" Target="https://drive.google.com/drive/folders/1qDQNn0iBG7qDCYbG9ljy5AhDKneU026e?usp=sharing" TargetMode="External"/><Relationship Id="rId19" Type="http://schemas.openxmlformats.org/officeDocument/2006/relationships/hyperlink" Target="https://drive.google.com/drive/folders/1pbbV2yk7q-mJSOqDsuG8AUMlSCiAbrT4?usp=sharing" TargetMode="External"/><Relationship Id="rId18" Type="http://schemas.openxmlformats.org/officeDocument/2006/relationships/hyperlink" Target="https://drive.google.com/drive/folders/1qB004HWdOeEo12JxtCkuQiYm4-UwLFDc?usp=sharing" TargetMode="External"/><Relationship Id="rId84" Type="http://schemas.openxmlformats.org/officeDocument/2006/relationships/hyperlink" Target="https://drive.google.com/drive/folders/1qNsQjoBVJ7cpMtHasRrxuVPQNK2yUp_V?usp=sharing" TargetMode="External"/><Relationship Id="rId83" Type="http://schemas.openxmlformats.org/officeDocument/2006/relationships/hyperlink" Target="https://drive.google.com/drive/folders/1qQexUjCtnOPQHufJkHQld7iqWacrTVmY?usp=sharing" TargetMode="External"/><Relationship Id="rId86" Type="http://schemas.openxmlformats.org/officeDocument/2006/relationships/hyperlink" Target="https://drive.google.com/drive/folders/1qNsQjoBVJ7cpMtHasRrxuVPQNK2yUp_V?usp=sharing" TargetMode="External"/><Relationship Id="rId85" Type="http://schemas.openxmlformats.org/officeDocument/2006/relationships/hyperlink" Target="https://drive.google.com/drive/folders/1qNsQjoBVJ7cpMtHasRrxuVPQNK2yUp_V?usp=sharing" TargetMode="External"/><Relationship Id="rId88" Type="http://schemas.openxmlformats.org/officeDocument/2006/relationships/hyperlink" Target="https://drive.google.com/drive/folders/1qIBqc4CfSX4NGcYF69LE4Tsf6AaIQS8Q?usp=sharing" TargetMode="External"/><Relationship Id="rId87" Type="http://schemas.openxmlformats.org/officeDocument/2006/relationships/hyperlink" Target="https://drive.google.com/drive/folders/1qNsQjoBVJ7cpMtHasRrxuVPQNK2yUp_V?usp=sharing" TargetMode="External"/><Relationship Id="rId89" Type="http://schemas.openxmlformats.org/officeDocument/2006/relationships/hyperlink" Target="https://drive.google.com/drive/folders/1qIBqc4CfSX4NGcYF69LE4Tsf6AaIQS8Q?usp=sharing" TargetMode="External"/><Relationship Id="rId80" Type="http://schemas.openxmlformats.org/officeDocument/2006/relationships/hyperlink" Target="https://drive.google.com/drive/folders/1qQexUjCtnOPQHufJkHQld7iqWacrTVmY?usp=sharing" TargetMode="External"/><Relationship Id="rId82" Type="http://schemas.openxmlformats.org/officeDocument/2006/relationships/hyperlink" Target="https://drive.google.com/drive/folders/1qQexUjCtnOPQHufJkHQld7iqWacrTVmY?usp=sharing" TargetMode="External"/><Relationship Id="rId81" Type="http://schemas.openxmlformats.org/officeDocument/2006/relationships/hyperlink" Target="https://drive.google.com/drive/folders/1qQexUjCtnOPQHufJkHQld7iqWacrTVmY?usp=sharing" TargetMode="External"/><Relationship Id="rId1" Type="http://schemas.openxmlformats.org/officeDocument/2006/relationships/hyperlink" Target="https://drive.google.com/drive/folders/1pz4HpjLTChTqQA9Dld5JNonUB3oOZkb_?usp=sharing" TargetMode="External"/><Relationship Id="rId2" Type="http://schemas.openxmlformats.org/officeDocument/2006/relationships/hyperlink" Target="https://drive.google.com/drive/folders/1pz4HpjLTChTqQA9Dld5JNonUB3oOZkb_?usp=sharing" TargetMode="External"/><Relationship Id="rId3" Type="http://schemas.openxmlformats.org/officeDocument/2006/relationships/hyperlink" Target="https://drive.google.com/drive/folders/1pz4HpjLTChTqQA9Dld5JNonUB3oOZkb_?usp=sharing" TargetMode="External"/><Relationship Id="rId4" Type="http://schemas.openxmlformats.org/officeDocument/2006/relationships/hyperlink" Target="https://drive.google.com/drive/folders/1pqd4zXNjYAChcNe13buSuSL3vufapCTj?usp=sharing" TargetMode="External"/><Relationship Id="rId9" Type="http://schemas.openxmlformats.org/officeDocument/2006/relationships/hyperlink" Target="https://drive.google.com/drive/folders/1pjO6B7O3wRkA-pL3yz1i0iVFieZxMHsv?usp=sharing" TargetMode="External"/><Relationship Id="rId140" Type="http://schemas.openxmlformats.org/officeDocument/2006/relationships/drawing" Target="../drawings/drawing21.xml"/><Relationship Id="rId5" Type="http://schemas.openxmlformats.org/officeDocument/2006/relationships/hyperlink" Target="https://drive.google.com/drive/folders/1pqd4zXNjYAChcNe13buSuSL3vufapCTj?usp=sharing" TargetMode="External"/><Relationship Id="rId6" Type="http://schemas.openxmlformats.org/officeDocument/2006/relationships/hyperlink" Target="https://drive.google.com/drive/folders/1pqd4zXNjYAChcNe13buSuSL3vufapCTj?usp=sharing" TargetMode="External"/><Relationship Id="rId7" Type="http://schemas.openxmlformats.org/officeDocument/2006/relationships/hyperlink" Target="https://drive.google.com/drive/folders/1pjO6B7O3wRkA-pL3yz1i0iVFieZxMHsv?usp=sharing" TargetMode="External"/><Relationship Id="rId8" Type="http://schemas.openxmlformats.org/officeDocument/2006/relationships/hyperlink" Target="https://drive.google.com/drive/folders/1pjO6B7O3wRkA-pL3yz1i0iVFieZxMHsv?usp=sharing" TargetMode="External"/><Relationship Id="rId73" Type="http://schemas.openxmlformats.org/officeDocument/2006/relationships/hyperlink" Target="https://drive.google.com/drive/folders/1qW0-ZQh_26kMQ3r3mZnTQDuwRCMaNJ-Q?usp=sharing" TargetMode="External"/><Relationship Id="rId72" Type="http://schemas.openxmlformats.org/officeDocument/2006/relationships/hyperlink" Target="https://drive.google.com/drive/folders/1qW0-ZQh_26kMQ3r3mZnTQDuwRCMaNJ-Q?usp=sharing" TargetMode="External"/><Relationship Id="rId75" Type="http://schemas.openxmlformats.org/officeDocument/2006/relationships/hyperlink" Target="https://drive.google.com/drive/folders/1qV_qxb92Hws1v8BK1srVcTR2bt6FyL0v?usp=sharing" TargetMode="External"/><Relationship Id="rId74" Type="http://schemas.openxmlformats.org/officeDocument/2006/relationships/hyperlink" Target="https://drive.google.com/drive/folders/1qW0-ZQh_26kMQ3r3mZnTQDuwRCMaNJ-Q?usp=sharing" TargetMode="External"/><Relationship Id="rId77" Type="http://schemas.openxmlformats.org/officeDocument/2006/relationships/hyperlink" Target="https://drive.google.com/drive/folders/1qV_qxb92Hws1v8BK1srVcTR2bt6FyL0v?usp=sharing" TargetMode="External"/><Relationship Id="rId76" Type="http://schemas.openxmlformats.org/officeDocument/2006/relationships/hyperlink" Target="https://drive.google.com/drive/folders/1qV_qxb92Hws1v8BK1srVcTR2bt6FyL0v?usp=sharing" TargetMode="External"/><Relationship Id="rId79" Type="http://schemas.openxmlformats.org/officeDocument/2006/relationships/hyperlink" Target="https://drive.google.com/drive/folders/1qQexUjCtnOPQHufJkHQld7iqWacrTVmY?usp=sharing" TargetMode="External"/><Relationship Id="rId78" Type="http://schemas.openxmlformats.org/officeDocument/2006/relationships/hyperlink" Target="https://drive.google.com/drive/folders/1qQexUjCtnOPQHufJkHQld7iqWacrTVmY?usp=sharing" TargetMode="External"/><Relationship Id="rId71" Type="http://schemas.openxmlformats.org/officeDocument/2006/relationships/hyperlink" Target="https://drive.google.com/drive/folders/1qW_KdhA_n0rQ-vFbR5VsCg9L4DtGCndi?usp=sharing" TargetMode="External"/><Relationship Id="rId70" Type="http://schemas.openxmlformats.org/officeDocument/2006/relationships/hyperlink" Target="https://drive.google.com/drive/folders/1qW_KdhA_n0rQ-vFbR5VsCg9L4DtGCndi?usp=sharing" TargetMode="External"/><Relationship Id="rId139" Type="http://schemas.openxmlformats.org/officeDocument/2006/relationships/hyperlink" Target="https://drive.google.com/drive/folders/1qEqcAH-VEvkvzHo_s785_a77oM4rcES8?usp=sharing" TargetMode="External"/><Relationship Id="rId138" Type="http://schemas.openxmlformats.org/officeDocument/2006/relationships/hyperlink" Target="https://drive.google.com/drive/folders/1ndGY5os0H63nGKJkR1msm5x6UvMqJbRY?usp=sharing" TargetMode="External"/><Relationship Id="rId137" Type="http://schemas.openxmlformats.org/officeDocument/2006/relationships/hyperlink" Target="https://drive.google.com/drive/folders/1ndGY5os0H63nGKJkR1msm5x6UvMqJbRY?usp=sharing" TargetMode="External"/><Relationship Id="rId132" Type="http://schemas.openxmlformats.org/officeDocument/2006/relationships/hyperlink" Target="https://drive.google.com/drive/folders/1ngtbiFEStzw4X-lZAOjmDW9cXwBo_YeX?usp=sharing" TargetMode="External"/><Relationship Id="rId131" Type="http://schemas.openxmlformats.org/officeDocument/2006/relationships/hyperlink" Target="https://drive.google.com/drive/folders/1nsKYz2Qmh67NcT19ptOtmQmF6M2nLcim?usp=sharing" TargetMode="External"/><Relationship Id="rId130" Type="http://schemas.openxmlformats.org/officeDocument/2006/relationships/hyperlink" Target="https://drive.google.com/drive/folders/1nsKYz2Qmh67NcT19ptOtmQmF6M2nLcim?usp=sharing" TargetMode="External"/><Relationship Id="rId136" Type="http://schemas.openxmlformats.org/officeDocument/2006/relationships/hyperlink" Target="https://drive.google.com/drive/folders/1ndGY5os0H63nGKJkR1msm5x6UvMqJbRY?usp=sharing" TargetMode="External"/><Relationship Id="rId135" Type="http://schemas.openxmlformats.org/officeDocument/2006/relationships/hyperlink" Target="https://drive.google.com/drive/folders/1ndGY5os0H63nGKJkR1msm5x6UvMqJbRY?usp=sharing" TargetMode="External"/><Relationship Id="rId134" Type="http://schemas.openxmlformats.org/officeDocument/2006/relationships/hyperlink" Target="https://drive.google.com/drive/folders/1ngtbiFEStzw4X-lZAOjmDW9cXwBo_YeX?usp=sharing" TargetMode="External"/><Relationship Id="rId133" Type="http://schemas.openxmlformats.org/officeDocument/2006/relationships/hyperlink" Target="https://drive.google.com/drive/folders/1ngtbiFEStzw4X-lZAOjmDW9cXwBo_YeX?usp=sharing" TargetMode="External"/><Relationship Id="rId62" Type="http://schemas.openxmlformats.org/officeDocument/2006/relationships/hyperlink" Target="https://drive.google.com/drive/folders/1qdBIDMjQ9x-SdTtn6FeX5dI_l4DcSLpG?usp=sharing" TargetMode="External"/><Relationship Id="rId61" Type="http://schemas.openxmlformats.org/officeDocument/2006/relationships/hyperlink" Target="https://drive.google.com/drive/folders/1qdBIDMjQ9x-SdTtn6FeX5dI_l4DcSLpG?usp=sharing" TargetMode="External"/><Relationship Id="rId64" Type="http://schemas.openxmlformats.org/officeDocument/2006/relationships/hyperlink" Target="https://docs.google.com/spreadsheets/d/1Fbmwyz1oYfLLhY3yNXnQVnrTsHXbvvYP/edit?usp=sharing&amp;ouid=101512246462104643992&amp;rtpof=true&amp;sd=true" TargetMode="External"/><Relationship Id="rId63" Type="http://schemas.openxmlformats.org/officeDocument/2006/relationships/hyperlink" Target="https://drive.google.com/drive/folders/1qdBIDMjQ9x-SdTtn6FeX5dI_l4DcSLpG?usp=sharing" TargetMode="External"/><Relationship Id="rId66" Type="http://schemas.openxmlformats.org/officeDocument/2006/relationships/hyperlink" Target="https://drive.google.com/drive/folders/1qaRShMQ1APAPYMP0jF8qXyG63bz-ILCy?usp=sharing" TargetMode="External"/><Relationship Id="rId65" Type="http://schemas.openxmlformats.org/officeDocument/2006/relationships/hyperlink" Target="https://drive.google.com/drive/folders/1qaRShMQ1APAPYMP0jF8qXyG63bz-ILCy?usp=sharing" TargetMode="External"/><Relationship Id="rId68" Type="http://schemas.openxmlformats.org/officeDocument/2006/relationships/hyperlink" Target="https://drive.google.com/drive/folders/1qW_KdhA_n0rQ-vFbR5VsCg9L4DtGCndi?usp=sharing" TargetMode="External"/><Relationship Id="rId67" Type="http://schemas.openxmlformats.org/officeDocument/2006/relationships/hyperlink" Target="https://drive.google.com/drive/folders/1q_O652DWlGflp1q3rEBibuEjKHK2YAte?usp=sharing" TargetMode="External"/><Relationship Id="rId60" Type="http://schemas.openxmlformats.org/officeDocument/2006/relationships/hyperlink" Target="https://drive.google.com/drive/folders/1qdBIDMjQ9x-SdTtn6FeX5dI_l4DcSLpG?usp=sharing" TargetMode="External"/><Relationship Id="rId69" Type="http://schemas.openxmlformats.org/officeDocument/2006/relationships/hyperlink" Target="https://drive.google.com/drive/folders/1qW_KdhA_n0rQ-vFbR5VsCg9L4DtGCndi?usp=sharing" TargetMode="External"/><Relationship Id="rId51" Type="http://schemas.openxmlformats.org/officeDocument/2006/relationships/hyperlink" Target="https://drive.google.com/drive/folders/11WPri99xPr5nI34L6pbL-9S89tnh6dNR?usp=sharing" TargetMode="External"/><Relationship Id="rId50" Type="http://schemas.openxmlformats.org/officeDocument/2006/relationships/hyperlink" Target="https://drive.google.com/drive/folders/1Lslx-tzO3b7F5QHl5d01isKv1C2yhUSO?usp=sharing" TargetMode="External"/><Relationship Id="rId53" Type="http://schemas.openxmlformats.org/officeDocument/2006/relationships/hyperlink" Target="https://drive.google.com/drive/folders/1yCBSwd7S4Pv4Z00311KaUle-7Y3mjDP8?usp=sharing" TargetMode="External"/><Relationship Id="rId52" Type="http://schemas.openxmlformats.org/officeDocument/2006/relationships/hyperlink" Target="https://drive.google.com/drive/folders/1ItcBWQ1P_BBKu1qBv4U4mKMVmyHkf0FW?usp=sharing" TargetMode="External"/><Relationship Id="rId55" Type="http://schemas.openxmlformats.org/officeDocument/2006/relationships/hyperlink" Target="https://drive.google.com/drive/folders/1qf0eWoI3WS6RzG1xHChLUmNmIQeQjStK?usp=sharing" TargetMode="External"/><Relationship Id="rId54" Type="http://schemas.openxmlformats.org/officeDocument/2006/relationships/hyperlink" Target="https://drive.google.com/drive/folders/1qf0eWoI3WS6RzG1xHChLUmNmIQeQjStK?usp=sharing" TargetMode="External"/><Relationship Id="rId57" Type="http://schemas.openxmlformats.org/officeDocument/2006/relationships/hyperlink" Target="https://drive.google.com/drive/folders/1qf0eWoI3WS6RzG1xHChLUmNmIQeQjStK?usp=sharing" TargetMode="External"/><Relationship Id="rId56" Type="http://schemas.openxmlformats.org/officeDocument/2006/relationships/hyperlink" Target="https://drive.google.com/drive/folders/1qf0eWoI3WS6RzG1xHChLUmNmIQeQjStK?usp=sharing" TargetMode="External"/><Relationship Id="rId59" Type="http://schemas.openxmlformats.org/officeDocument/2006/relationships/hyperlink" Target="https://drive.google.com/drive/folders/1qdBIDMjQ9x-SdTtn6FeX5dI_l4DcSLpG?usp=sharing" TargetMode="External"/><Relationship Id="rId58" Type="http://schemas.openxmlformats.org/officeDocument/2006/relationships/hyperlink" Target="https://drive.google.com/drive/folders/1qdBIDMjQ9x-SdTtn6FeX5dI_l4DcSLpG?usp=sharing" TargetMode="External"/><Relationship Id="rId107" Type="http://schemas.openxmlformats.org/officeDocument/2006/relationships/hyperlink" Target="https://drive.google.com/drive/folders/1mWQSu8-313eksCMsOGBpCWFDnIRVN_p_?usp=sharing" TargetMode="External"/><Relationship Id="rId106" Type="http://schemas.openxmlformats.org/officeDocument/2006/relationships/hyperlink" Target="https://drive.google.com/drive/folders/1mWQSu8-313eksCMsOGBpCWFDnIRVN_p_?usp=sharing" TargetMode="External"/><Relationship Id="rId105" Type="http://schemas.openxmlformats.org/officeDocument/2006/relationships/hyperlink" Target="https://drive.google.com/drive/folders/1qsm8ngasuLFxFLn1oeUBeRP5MippvAG1?usp=sharing" TargetMode="External"/><Relationship Id="rId104" Type="http://schemas.openxmlformats.org/officeDocument/2006/relationships/hyperlink" Target="https://drive.google.com/drive/folders/1pze334JgaKRqf07m99_GHohSUVDmh1_C?usp=sharing" TargetMode="External"/><Relationship Id="rId109" Type="http://schemas.openxmlformats.org/officeDocument/2006/relationships/hyperlink" Target="https://drive.google.com/drive/folders/1mWQSu8-313eksCMsOGBpCWFDnIRVN_p_?usp=sharing" TargetMode="External"/><Relationship Id="rId108" Type="http://schemas.openxmlformats.org/officeDocument/2006/relationships/hyperlink" Target="https://drive.google.com/drive/folders/1mWQSu8-313eksCMsOGBpCWFDnIRVN_p_?usp=sharing" TargetMode="External"/><Relationship Id="rId103" Type="http://schemas.openxmlformats.org/officeDocument/2006/relationships/hyperlink" Target="https://drive.google.com/drive/folders/1pze334JgaKRqf07m99_GHohSUVDmh1_C?usp=sharing" TargetMode="External"/><Relationship Id="rId102" Type="http://schemas.openxmlformats.org/officeDocument/2006/relationships/hyperlink" Target="https://drive.google.com/drive/folders/1pze334JgaKRqf07m99_GHohSUVDmh1_C?usp=sharing" TargetMode="External"/><Relationship Id="rId101" Type="http://schemas.openxmlformats.org/officeDocument/2006/relationships/hyperlink" Target="https://drive.google.com/drive/folders/1pze334JgaKRqf07m99_GHohSUVDmh1_C?usp=sharing" TargetMode="External"/><Relationship Id="rId100" Type="http://schemas.openxmlformats.org/officeDocument/2006/relationships/hyperlink" Target="https://drive.google.com/drive/folders/1oQfhtvQFcFspZGUF7CevSP6nI93KiJNn?usp=sharing" TargetMode="External"/><Relationship Id="rId129" Type="http://schemas.openxmlformats.org/officeDocument/2006/relationships/hyperlink" Target="https://drive.google.com/drive/folders/1nsKYz2Qmh67NcT19ptOtmQmF6M2nLcim?usp=sharing" TargetMode="External"/><Relationship Id="rId128" Type="http://schemas.openxmlformats.org/officeDocument/2006/relationships/hyperlink" Target="https://drive.google.com/drive/folders/1nsKYz2Qmh67NcT19ptOtmQmF6M2nLcim?usp=sharing" TargetMode="External"/><Relationship Id="rId127" Type="http://schemas.openxmlformats.org/officeDocument/2006/relationships/hyperlink" Target="https://drive.google.com/drive/folders/1nsKYz2Qmh67NcT19ptOtmQmF6M2nLcim?usp=sharing" TargetMode="External"/><Relationship Id="rId126" Type="http://schemas.openxmlformats.org/officeDocument/2006/relationships/hyperlink" Target="https://drive.google.com/drive/folders/1nsKYz2Qmh67NcT19ptOtmQmF6M2nLcim?usp=sharing" TargetMode="External"/><Relationship Id="rId121" Type="http://schemas.openxmlformats.org/officeDocument/2006/relationships/hyperlink" Target="https://drive.google.com/drive/folders/1oo4PZKDOaUmf_kVKVraA8UAiox-uAVSC?usp=sharing" TargetMode="External"/><Relationship Id="rId120" Type="http://schemas.openxmlformats.org/officeDocument/2006/relationships/hyperlink" Target="https://drive.google.com/drive/folders/1e9ITt5pnNzAOvCRp4j_IAh8W-wdK5dnz?usp=sharing" TargetMode="External"/><Relationship Id="rId125" Type="http://schemas.openxmlformats.org/officeDocument/2006/relationships/hyperlink" Target="https://drive.google.com/drive/folders/1hiPbsTjpdUeBOcyM8tQFACXkGhIqPDG5?usp=sharing" TargetMode="External"/><Relationship Id="rId124" Type="http://schemas.openxmlformats.org/officeDocument/2006/relationships/hyperlink" Target="https://drive.google.com/drive/folders/1TFnR5-zw-vXNaN3q7GCTH8DlQfwoj_fr?usp=sharing" TargetMode="External"/><Relationship Id="rId123" Type="http://schemas.openxmlformats.org/officeDocument/2006/relationships/hyperlink" Target="https://drive.google.com/drive/folders/1Q8zdk0rmcdd4ea7-mx95YUpu9rAV-U9a?usp=sharing" TargetMode="External"/><Relationship Id="rId122" Type="http://schemas.openxmlformats.org/officeDocument/2006/relationships/hyperlink" Target="https://drive.google.com/drive/folders/1oo4PZKDOaUmf_kVKVraA8UAiox-uAVSC?usp=sharing" TargetMode="External"/><Relationship Id="rId95" Type="http://schemas.openxmlformats.org/officeDocument/2006/relationships/hyperlink" Target="https://drive.google.com/drive/folders/1oVd6l1zJrTFX9lR7HojeNV2j-L93x2Yp?usp=sharing" TargetMode="External"/><Relationship Id="rId94" Type="http://schemas.openxmlformats.org/officeDocument/2006/relationships/hyperlink" Target="https://drive.google.com/drive/folders/1oVd6l1zJrTFX9lR7HojeNV2j-L93x2Yp?usp=sharing" TargetMode="External"/><Relationship Id="rId97" Type="http://schemas.openxmlformats.org/officeDocument/2006/relationships/hyperlink" Target="https://drive.google.com/drive/folders/1oVd6l1zJrTFX9lR7HojeNV2j-L93x2Yp?usp=sharing" TargetMode="External"/><Relationship Id="rId96" Type="http://schemas.openxmlformats.org/officeDocument/2006/relationships/hyperlink" Target="https://drive.google.com/drive/folders/1oVd6l1zJrTFX9lR7HojeNV2j-L93x2Yp?usp=sharing" TargetMode="External"/><Relationship Id="rId99" Type="http://schemas.openxmlformats.org/officeDocument/2006/relationships/hyperlink" Target="https://drive.google.com/drive/folders/1oVZ37anwO0owBedVz0x4US-1solJHG97?usp=sharing" TargetMode="External"/><Relationship Id="rId98" Type="http://schemas.openxmlformats.org/officeDocument/2006/relationships/hyperlink" Target="https://drive.google.com/drive/folders/1oVd6l1zJrTFX9lR7HojeNV2j-L93x2Yp?usp=sharing" TargetMode="External"/><Relationship Id="rId91" Type="http://schemas.openxmlformats.org/officeDocument/2006/relationships/hyperlink" Target="https://drive.google.com/drive/folders/1qGZ-DwJ3Ark9OkZArZYImJYi9w0iAeGs?usp=sharing" TargetMode="External"/><Relationship Id="rId90" Type="http://schemas.openxmlformats.org/officeDocument/2006/relationships/hyperlink" Target="https://drive.google.com/drive/folders/1qIBqc4CfSX4NGcYF69LE4Tsf6AaIQS8Q?usp=sharing" TargetMode="External"/><Relationship Id="rId93" Type="http://schemas.openxmlformats.org/officeDocument/2006/relationships/hyperlink" Target="https://drive.google.com/drive/folders/1oVd6l1zJrTFX9lR7HojeNV2j-L93x2Yp?usp=sharing" TargetMode="External"/><Relationship Id="rId92" Type="http://schemas.openxmlformats.org/officeDocument/2006/relationships/hyperlink" Target="https://drive.google.com/drive/folders/1qGZ-DwJ3Ark9OkZArZYImJYi9w0iAeGs?usp=sharing" TargetMode="External"/><Relationship Id="rId118" Type="http://schemas.openxmlformats.org/officeDocument/2006/relationships/hyperlink" Target="https://drive.google.com/drive/folders/1p7bKl_h1zslj8o0CwoleXyZYfPKTA87n?usp=sharing" TargetMode="External"/><Relationship Id="rId117" Type="http://schemas.openxmlformats.org/officeDocument/2006/relationships/hyperlink" Target="https://drive.google.com/drive/folders/1p7bKl_h1zslj8o0CwoleXyZYfPKTA87n?usp=sharing" TargetMode="External"/><Relationship Id="rId116" Type="http://schemas.openxmlformats.org/officeDocument/2006/relationships/hyperlink" Target="https://drive.google.com/drive/folders/1oo4PZKDOaUmf_kVKVraA8UAiox-uAVSC?usp=sharing" TargetMode="External"/><Relationship Id="rId115" Type="http://schemas.openxmlformats.org/officeDocument/2006/relationships/hyperlink" Target="https://drive.google.com/drive/folders/1oo4PZKDOaUmf_kVKVraA8UAiox-uAVSC?usp=sharing" TargetMode="External"/><Relationship Id="rId119" Type="http://schemas.openxmlformats.org/officeDocument/2006/relationships/hyperlink" Target="https://drive.google.com/drive/folders/1EzwQMVYt-K0N58G0PImOBcL6M6jrjFO5?usp=sharing" TargetMode="External"/><Relationship Id="rId110" Type="http://schemas.openxmlformats.org/officeDocument/2006/relationships/hyperlink" Target="https://drive.google.com/drive/folders/1mWQSu8-313eksCMsOGBpCWFDnIRVN_p_?usp=sharing" TargetMode="External"/><Relationship Id="rId114" Type="http://schemas.openxmlformats.org/officeDocument/2006/relationships/hyperlink" Target="https://drive.google.com/drive/folders/1o-tib75c1Kq1DiDbLVHx9nNG4Ziq_hb6?usp=sharing" TargetMode="External"/><Relationship Id="rId113" Type="http://schemas.openxmlformats.org/officeDocument/2006/relationships/hyperlink" Target="https://drive.google.com/drive/folders/1o8aGaz8c-o46oJlx_rWwvTJWBky0Vo1Q?usp=sharing" TargetMode="External"/><Relationship Id="rId112" Type="http://schemas.openxmlformats.org/officeDocument/2006/relationships/hyperlink" Target="https://drive.google.com/drive/folders/1o9dXgr-29CTrNV8t4Ytnr7zYqyGGCzqy?usp=sharing" TargetMode="External"/><Relationship Id="rId111" Type="http://schemas.openxmlformats.org/officeDocument/2006/relationships/hyperlink" Target="https://drive.google.com/drive/folders/1mWQSu8-313eksCMsOGBpCWFDnIRVN_p_?usp=sharing" TargetMode="External"/></Relationships>
</file>

<file path=xl/worksheets/_rels/sheet22.xml.rels><?xml version="1.0" encoding="UTF-8" standalone="yes"?><Relationships xmlns="http://schemas.openxmlformats.org/package/2006/relationships"><Relationship Id="rId40" Type="http://schemas.openxmlformats.org/officeDocument/2006/relationships/hyperlink" Target="https://drive.google.com/drive/folders/1snrvacXkCdRUbp7C1FRr2W8id4Xil6AZ?usp=sharing" TargetMode="External"/><Relationship Id="rId42" Type="http://schemas.openxmlformats.org/officeDocument/2006/relationships/hyperlink" Target="https://drive.google.com/drive/folders/1seCEJmdmvApkoKKREidTE-Ghp25dXpGs?usp=sharing" TargetMode="External"/><Relationship Id="rId41" Type="http://schemas.openxmlformats.org/officeDocument/2006/relationships/hyperlink" Target="https://drive.google.com/drive/folders/1skjhaZZFk_hm5AMyWWgroao8rjp9ImpH?usp=sharing" TargetMode="External"/><Relationship Id="rId44" Type="http://schemas.openxmlformats.org/officeDocument/2006/relationships/hyperlink" Target="https://drive.google.com/drive/folders/1sO0dW0KeLjZWdOpyrNVO8wjUVp1IkcS5?usp=sharing" TargetMode="External"/><Relationship Id="rId43" Type="http://schemas.openxmlformats.org/officeDocument/2006/relationships/hyperlink" Target="https://drive.google.com/drive/folders/1sbKCbJa3Aytekld_kcJxIsOaMh9FoUE-?usp=sharing" TargetMode="External"/><Relationship Id="rId46" Type="http://schemas.openxmlformats.org/officeDocument/2006/relationships/hyperlink" Target="https://drive.google.com/drive/folders/1tQZz-4vfNIVkCDW-Q7V09CSDUC5V56k5?usp=sharing" TargetMode="External"/><Relationship Id="rId45" Type="http://schemas.openxmlformats.org/officeDocument/2006/relationships/hyperlink" Target="https://drive.google.com/drive/folders/1tXTykD7ClfTaHEaxjxI_OQSWl_v3SNTW?usp=sharing" TargetMode="External"/><Relationship Id="rId48" Type="http://schemas.openxmlformats.org/officeDocument/2006/relationships/hyperlink" Target="https://drive.google.com/drive/folders/1t88ST1UXNzrHSoPNCUyqpx5X6He9WsVC?usp=sharing" TargetMode="External"/><Relationship Id="rId47" Type="http://schemas.openxmlformats.org/officeDocument/2006/relationships/hyperlink" Target="https://drive.google.com/drive/folders/1YMPohQ8ea0NXmEB7mJMcaFfWtaVIeY06?usp=sharing" TargetMode="External"/><Relationship Id="rId49" Type="http://schemas.openxmlformats.org/officeDocument/2006/relationships/hyperlink" Target="https://drive.google.com/drive/folders/1tx26T-G2JuDP0XzJvs_SiUXNiIheLFKs?usp=sharing" TargetMode="External"/><Relationship Id="rId31" Type="http://schemas.openxmlformats.org/officeDocument/2006/relationships/hyperlink" Target="https://drive.google.com/drive/folders/1vA-bCisoX4JV1ovBmHWaYT5KJKX75PDT?usp=sharing" TargetMode="External"/><Relationship Id="rId30" Type="http://schemas.openxmlformats.org/officeDocument/2006/relationships/hyperlink" Target="https://drive.google.com/drive/folders/1vMOhQgHxYmK4VUzUxI0LXntFcHTk1NMZ?usp=sharing" TargetMode="External"/><Relationship Id="rId33" Type="http://schemas.openxmlformats.org/officeDocument/2006/relationships/hyperlink" Target="https://drive.google.com/drive/folders/1v5MFD-4TowDJ4jheTABuWs71RE3q4C9u?usp=sharing" TargetMode="External"/><Relationship Id="rId32" Type="http://schemas.openxmlformats.org/officeDocument/2006/relationships/hyperlink" Target="https://drive.google.com/drive/folders/1v5Pt8LYVi6F9BD6BDXDMcNNanJWjD2yl?usp=sharing" TargetMode="External"/><Relationship Id="rId35" Type="http://schemas.openxmlformats.org/officeDocument/2006/relationships/hyperlink" Target="https://drive.google.com/drive/folders/1ZhBo1I1-N4bSDS__DlBbVsgFQkY3r2Km?usp=sharing" TargetMode="External"/><Relationship Id="rId34" Type="http://schemas.openxmlformats.org/officeDocument/2006/relationships/hyperlink" Target="https://drive.google.com/drive/folders/1v536POvcZVV5RJilTwGtV9mMIcFw0lbm?usp=sharing" TargetMode="External"/><Relationship Id="rId37" Type="http://schemas.openxmlformats.org/officeDocument/2006/relationships/hyperlink" Target="https://drive.google.com/drive/folders/1ZhBo1I1-N4bSDS__DlBbVsgFQkY3r2Km?usp=sharing" TargetMode="External"/><Relationship Id="rId36" Type="http://schemas.openxmlformats.org/officeDocument/2006/relationships/hyperlink" Target="https://drive.google.com/drive/folders/1v210tvITAdNLT8BcJsW1Vd0PfdOrKuie?usp=sharing" TargetMode="External"/><Relationship Id="rId39" Type="http://schemas.openxmlformats.org/officeDocument/2006/relationships/hyperlink" Target="https://drive.google.com/drive/folders/1v210tvITAdNLT8BcJsW1Vd0PfdOrKuie?usp=sharing" TargetMode="External"/><Relationship Id="rId38" Type="http://schemas.openxmlformats.org/officeDocument/2006/relationships/hyperlink" Target="https://drive.google.com/drive/folders/1ZhBo1I1-N4bSDS__DlBbVsgFQkY3r2Km?usp=sharing" TargetMode="External"/><Relationship Id="rId20" Type="http://schemas.openxmlformats.org/officeDocument/2006/relationships/hyperlink" Target="https://drive.google.com/drive/folders/1uP9z4TS_6jgimi9iXG_pBCNtZAxb5wsg?usp=sharing" TargetMode="External"/><Relationship Id="rId22" Type="http://schemas.openxmlformats.org/officeDocument/2006/relationships/hyperlink" Target="https://drive.google.com/drive/folders/1valISyhMLKTsxHrJ3WqQyHAKqPAbp6zF?usp=sharing" TargetMode="External"/><Relationship Id="rId21" Type="http://schemas.openxmlformats.org/officeDocument/2006/relationships/hyperlink" Target="https://drive.google.com/drive/folders/1valISyhMLKTsxHrJ3WqQyHAKqPAbp6zF?usp=sharing" TargetMode="External"/><Relationship Id="rId24" Type="http://schemas.openxmlformats.org/officeDocument/2006/relationships/hyperlink" Target="https://drive.google.com/drive/folders/192cbVTpymGuXFxbhFIjzTkQIa6UedZbh?usp=sharing" TargetMode="External"/><Relationship Id="rId23" Type="http://schemas.openxmlformats.org/officeDocument/2006/relationships/hyperlink" Target="https://drive.google.com/drive/folders/192cbVTpymGuXFxbhFIjzTkQIa6UedZbh?usp=sharing" TargetMode="External"/><Relationship Id="rId26" Type="http://schemas.openxmlformats.org/officeDocument/2006/relationships/hyperlink" Target="https://drive.google.com/drive/folders/1vRWKrrkGfmmpZWh_12bpE4cyOWvs6IS5?usp=sharing" TargetMode="External"/><Relationship Id="rId25" Type="http://schemas.openxmlformats.org/officeDocument/2006/relationships/hyperlink" Target="https://drive.google.com/drive/folders/192cbVTpymGuXFxbhFIjzTkQIa6UedZbh?usp=sharing" TargetMode="External"/><Relationship Id="rId28" Type="http://schemas.openxmlformats.org/officeDocument/2006/relationships/hyperlink" Target="https://drive.google.com/drive/folders/1vN6AGX4V9mGgBZJ5--BH-b_9bxa3m6gp?usp=sharing" TargetMode="External"/><Relationship Id="rId27" Type="http://schemas.openxmlformats.org/officeDocument/2006/relationships/hyperlink" Target="https://drive.google.com/file/d/17-AI3A1yua-7KRpimV5UIwpOoMm_dPBC/view?usp=sharing" TargetMode="External"/><Relationship Id="rId29" Type="http://schemas.openxmlformats.org/officeDocument/2006/relationships/hyperlink" Target="https://drive.google.com/drive/folders/1vAv8IjQ1snz7fOgGLpN9mrJpdSVwSviY?usp=sharing" TargetMode="External"/><Relationship Id="rId11" Type="http://schemas.openxmlformats.org/officeDocument/2006/relationships/hyperlink" Target="https://drive.google.com/drive/folders/1RvdijVF5FelAqXiP1rYGWEu5Z9MPau5X?usp=sharing" TargetMode="External"/><Relationship Id="rId10" Type="http://schemas.openxmlformats.org/officeDocument/2006/relationships/hyperlink" Target="https://drive.google.com/drive/folders/1ues_nUX7BR8bklnj6fDfaQ_VtNtB-ae_?usp=sharing" TargetMode="External"/><Relationship Id="rId13" Type="http://schemas.openxmlformats.org/officeDocument/2006/relationships/hyperlink" Target="https://drive.google.com/drive/folders/1RvdijVF5FelAqXiP1rYGWEu5Z9MPau5X?usp=sharing" TargetMode="External"/><Relationship Id="rId12" Type="http://schemas.openxmlformats.org/officeDocument/2006/relationships/hyperlink" Target="https://drive.google.com/drive/folders/1RvdijVF5FelAqXiP1rYGWEu5Z9MPau5X?usp=sharing" TargetMode="External"/><Relationship Id="rId15" Type="http://schemas.openxmlformats.org/officeDocument/2006/relationships/hyperlink" Target="https://drive.google.com/drive/folders/1uW-TqRf-jNqMF_UfzZ5Pd_XQVcf3NyWc?usp=sharing" TargetMode="External"/><Relationship Id="rId14" Type="http://schemas.openxmlformats.org/officeDocument/2006/relationships/hyperlink" Target="https://drive.google.com/drive/folders/1VXXoqCTFwoJZo2x218wH1HQ8wJqh5Ayq?usp=sharing" TargetMode="External"/><Relationship Id="rId17" Type="http://schemas.openxmlformats.org/officeDocument/2006/relationships/hyperlink" Target="https://drive.google.com/drive/folders/1uW-wrHQA5xWjHtGv0CxNay7Sy-tBApZp?usp=sharing" TargetMode="External"/><Relationship Id="rId16" Type="http://schemas.openxmlformats.org/officeDocument/2006/relationships/hyperlink" Target="https://drive.google.com/drive/folders/1VXXoqCTFwoJZo2x218wH1HQ8wJqh5Ayq?usp=sharing" TargetMode="External"/><Relationship Id="rId19" Type="http://schemas.openxmlformats.org/officeDocument/2006/relationships/hyperlink" Target="https://drive.google.com/drive/folders/1uP9z4TS_6jgimi9iXG_pBCNtZAxb5wsg?usp=sharing" TargetMode="External"/><Relationship Id="rId18" Type="http://schemas.openxmlformats.org/officeDocument/2006/relationships/hyperlink" Target="https://drive.google.com/file/d/1RQIoFxK0Ih1rAV5inXV3MoHQZISQaazE/view?usp=sharing" TargetMode="External"/><Relationship Id="rId1" Type="http://schemas.openxmlformats.org/officeDocument/2006/relationships/hyperlink" Target="https://drive.google.com/drive/folders/1udG7z2iE0N3WpoGb7EVv_eTFsEvsdWhO?usp=sharing" TargetMode="External"/><Relationship Id="rId2" Type="http://schemas.openxmlformats.org/officeDocument/2006/relationships/hyperlink" Target="https://drive.google.com/drive/folders/1ucZCNmPNmcbPIWpP5xBl_wxabdemeQfp?usp=sharing(Undangan/Notulen/Daftar" TargetMode="External"/><Relationship Id="rId3" Type="http://schemas.openxmlformats.org/officeDocument/2006/relationships/hyperlink" Target="https://drive.google.com/drive/folders/1ucZCNmPNmcbPIWpP5xBl_wxabdemeQfp?usp=sharing(Undangan/Notulen/Daftar" TargetMode="External"/><Relationship Id="rId4" Type="http://schemas.openxmlformats.org/officeDocument/2006/relationships/hyperlink" Target="https://drive.google.com/drive/folders/1ucZCNmPNmcbPIWpP5xBl_wxabdemeQfp?usp=sharing(Undangan/Notulen/Daftar" TargetMode="External"/><Relationship Id="rId9" Type="http://schemas.openxmlformats.org/officeDocument/2006/relationships/hyperlink" Target="https://drive.google.com/drive/folders/1u_oyt1euY3trPCKPCxZXVk_H2MYD8Zgp?usp=sharing" TargetMode="External"/><Relationship Id="rId5" Type="http://schemas.openxmlformats.org/officeDocument/2006/relationships/hyperlink" Target="https://drive.google.com/file/d/1Tz95j9gVoZETG9hVJy5GJrm7yixZpg4y/view?usp=sharing" TargetMode="External"/><Relationship Id="rId6" Type="http://schemas.openxmlformats.org/officeDocument/2006/relationships/hyperlink" Target="https://drive.google.com/file/d/1EXnA9ruvJHqEEXXnUAdzQYJcSG3Wu79c/view?usp=sharing" TargetMode="External"/><Relationship Id="rId7" Type="http://schemas.openxmlformats.org/officeDocument/2006/relationships/hyperlink" Target="https://drive.google.com/file/d/1zBucyWYmWH4yJpqhLxcU7hzTK9edF4qQ/view?usp=sharing" TargetMode="External"/><Relationship Id="rId8" Type="http://schemas.openxmlformats.org/officeDocument/2006/relationships/hyperlink" Target="https://drive.google.com/file/d/1NndBdvNHabVDuHPRiGrkv2mrkwxcHf0H/view?usp=sharing" TargetMode="External"/><Relationship Id="rId62" Type="http://schemas.openxmlformats.org/officeDocument/2006/relationships/hyperlink" Target="https://drive.google.com/drive/folders/1uqZt19ii2lM1q4f8eqkD1IPSvZNcF_BN?usp=sharing" TargetMode="External"/><Relationship Id="rId61" Type="http://schemas.openxmlformats.org/officeDocument/2006/relationships/hyperlink" Target="https://drive.google.com/drive/folders/1uu-6hfAR8QBHUhMTSaO-rG9V9eeR6jWn?usp=sharing" TargetMode="External"/><Relationship Id="rId64" Type="http://schemas.openxmlformats.org/officeDocument/2006/relationships/hyperlink" Target="https://drive.google.com/drive/folders/1um_4xB0vHggKq17fWg-MiDcEBdx2VZCc?usp=sharing" TargetMode="External"/><Relationship Id="rId63" Type="http://schemas.openxmlformats.org/officeDocument/2006/relationships/hyperlink" Target="https://drive.google.com/drive/folders/1up5UYoOneyT63Nb3nwv4zQIBIXaWFfEd?usp=sharing" TargetMode="External"/><Relationship Id="rId65" Type="http://schemas.openxmlformats.org/officeDocument/2006/relationships/drawing" Target="../drawings/drawing22.xml"/><Relationship Id="rId60" Type="http://schemas.openxmlformats.org/officeDocument/2006/relationships/hyperlink" Target="https://drive.google.com/drive/folders/1uvZ5lQuOJAK9N1LO0RO15FgRPdwT7WRA?usp=sharing" TargetMode="External"/><Relationship Id="rId51" Type="http://schemas.openxmlformats.org/officeDocument/2006/relationships/hyperlink" Target="https://drive.google.com/drive/folders/1uNZWO-mu1Ul9O-HtBHgbcmwkWfv01j66?usp=sharinghttps://drive.google.com/drive/folders/1uNZWO-mu1Ul9O-HtBHgbcmwkWfv01j66?usp=sharing" TargetMode="External"/><Relationship Id="rId50" Type="http://schemas.openxmlformats.org/officeDocument/2006/relationships/hyperlink" Target="https://drive.google.com/drive/folders/1uOMYpQN54w0ojx51GL8ZRVZZJAtNhTQ7?usp=sharing" TargetMode="External"/><Relationship Id="rId53" Type="http://schemas.openxmlformats.org/officeDocument/2006/relationships/hyperlink" Target="https://drive.google.com/drive/folders/1t1sCOcTZdej_K36CcvG1mFpmALNaiRGy?usp=sharing" TargetMode="External"/><Relationship Id="rId52" Type="http://schemas.openxmlformats.org/officeDocument/2006/relationships/hyperlink" Target="https://drive.google.com/drive/folders/1uHXNFybYkLpQKABZnwmCz5fTpWVlF1WP?usp=sharing" TargetMode="External"/><Relationship Id="rId55" Type="http://schemas.openxmlformats.org/officeDocument/2006/relationships/hyperlink" Target="https://drive.google.com/drive/folders/1srZoHgfp1ef6JcUVJF6m3Lloc_sosfXr?usp=sharing" TargetMode="External"/><Relationship Id="rId54" Type="http://schemas.openxmlformats.org/officeDocument/2006/relationships/hyperlink" Target="https://drive.google.com/drive/folders/1sytvsL0ZaZg6n9RMGPxmD29p2Cd6TogI?usp=sharing" TargetMode="External"/><Relationship Id="rId57" Type="http://schemas.openxmlformats.org/officeDocument/2006/relationships/hyperlink" Target="https://drive.google.com/drive/folders/1tv2wiBcU2_J45v1AyDtRKHfaEQDuIrIM?usp=sharing" TargetMode="External"/><Relationship Id="rId56" Type="http://schemas.openxmlformats.org/officeDocument/2006/relationships/hyperlink" Target="https://drive.google.com/drive/folders/1ttrxkwgyWHPJcTjXeoGAvjjZtumUWkD3?usp=sharing" TargetMode="External"/><Relationship Id="rId59" Type="http://schemas.openxmlformats.org/officeDocument/2006/relationships/hyperlink" Target="https://drive.google.com/drive/folders/1tYbJwKY9R8XIp-RAHrZMUvYZ-N3e3fVQ?usp=sharing" TargetMode="External"/><Relationship Id="rId58" Type="http://schemas.openxmlformats.org/officeDocument/2006/relationships/hyperlink" Target="https://drive.google.com/drive/folders/1tm7MztCY1iLonR3ZWrGQ4dul0yIvNBIB?usp=sharing" TargetMode="External"/></Relationships>
</file>

<file path=xl/worksheets/_rels/sheet23.xml.rels><?xml version="1.0" encoding="UTF-8" standalone="yes"?><Relationships xmlns="http://schemas.openxmlformats.org/package/2006/relationships"><Relationship Id="rId40" Type="http://schemas.openxmlformats.org/officeDocument/2006/relationships/hyperlink" Target="https://drive.google.com/drive/folders/1m1k585zupM0bhBXf5N-jeHTH8w6xoZXk?usp=sharing" TargetMode="External"/><Relationship Id="rId42" Type="http://schemas.openxmlformats.org/officeDocument/2006/relationships/hyperlink" Target="https://drive.google.com/file/d/16Nrxxs-dxvdCzCiXWrs8ckkupQwjLNZR/view?usp=drivesdk" TargetMode="External"/><Relationship Id="rId41" Type="http://schemas.openxmlformats.org/officeDocument/2006/relationships/hyperlink" Target="https://drive.google.com/drive/folders/1m1k585zupM0bhBXf5N-jeHTH8w6xoZXk?usp=sharing" TargetMode="External"/><Relationship Id="rId44" Type="http://schemas.openxmlformats.org/officeDocument/2006/relationships/hyperlink" Target="https://drive.google.com/file/d/16Nrxxs-dxvdCzCiXWrs8ckkupQwjLNZR/view?usp=drivesdk" TargetMode="External"/><Relationship Id="rId43" Type="http://schemas.openxmlformats.org/officeDocument/2006/relationships/hyperlink" Target="https://drive.google.com/file/d/16Nrxxs-dxvdCzCiXWrs8ckkupQwjLNZR/view?usp=drivesdk" TargetMode="External"/><Relationship Id="rId46" Type="http://schemas.openxmlformats.org/officeDocument/2006/relationships/hyperlink" Target="https://drive.google.com/drive/folders/1m1k585zupM0bhBXf5N-jeHTH8w6xoZXk?usp=sharing" TargetMode="External"/><Relationship Id="rId45" Type="http://schemas.openxmlformats.org/officeDocument/2006/relationships/hyperlink" Target="https://drive.google.com/drive/folders/1m1k585zupM0bhBXf5N-jeHTH8w6xoZXk?usp=sharing" TargetMode="External"/><Relationship Id="rId48" Type="http://schemas.openxmlformats.org/officeDocument/2006/relationships/hyperlink" Target="https://drive.google.com/drive/folders/1m1k585zupM0bhBXf5N-jeHTH8w6xoZXk?usp=sharing" TargetMode="External"/><Relationship Id="rId47" Type="http://schemas.openxmlformats.org/officeDocument/2006/relationships/hyperlink" Target="https://drive.google.com/drive/folders/1m1k585zupM0bhBXf5N-jeHTH8w6xoZXk?usp=sharing" TargetMode="External"/><Relationship Id="rId49" Type="http://schemas.openxmlformats.org/officeDocument/2006/relationships/hyperlink" Target="https://drive.google.com/drive/folders/1m1k585zupM0bhBXf5N-jeHTH8w6xoZXk?usp=sharing" TargetMode="External"/><Relationship Id="rId31" Type="http://schemas.openxmlformats.org/officeDocument/2006/relationships/hyperlink" Target="https://drive.google.com/drive/folders/1m1k585zupM0bhBXf5N-jeHTH8w6xoZXk?usp=sharing" TargetMode="External"/><Relationship Id="rId30" Type="http://schemas.openxmlformats.org/officeDocument/2006/relationships/hyperlink" Target="https://drive.google.com/drive/folders/1m1k585zupM0bhBXf5N-jeHTH8w6xoZXk?usp=sharing" TargetMode="External"/><Relationship Id="rId33" Type="http://schemas.openxmlformats.org/officeDocument/2006/relationships/hyperlink" Target="https://drive.google.com/drive/folders/1m1k585zupM0bhBXf5N-jeHTH8w6xoZXk?usp=sharing" TargetMode="External"/><Relationship Id="rId32" Type="http://schemas.openxmlformats.org/officeDocument/2006/relationships/hyperlink" Target="https://drive.google.com/drive/folders/1m1k585zupM0bhBXf5N-jeHTH8w6xoZXk?usp=sharing" TargetMode="External"/><Relationship Id="rId35" Type="http://schemas.openxmlformats.org/officeDocument/2006/relationships/hyperlink" Target="https://drive.google.com/drive/folders/1m1k585zupM0bhBXf5N-jeHTH8w6xoZXk?usp=sharing" TargetMode="External"/><Relationship Id="rId34" Type="http://schemas.openxmlformats.org/officeDocument/2006/relationships/hyperlink" Target="https://drive.google.com/drive/folders/1m1k585zupM0bhBXf5N-jeHTH8w6xoZXk?usp=sharing" TargetMode="External"/><Relationship Id="rId37" Type="http://schemas.openxmlformats.org/officeDocument/2006/relationships/hyperlink" Target="https://drive.google.com/drive/folders/1m1k585zupM0bhBXf5N-jeHTH8w6xoZXk?usp=sharing" TargetMode="External"/><Relationship Id="rId36" Type="http://schemas.openxmlformats.org/officeDocument/2006/relationships/hyperlink" Target="https://drive.google.com/drive/folders/1m1k585zupM0bhBXf5N-jeHTH8w6xoZXk?usp=sharing" TargetMode="External"/><Relationship Id="rId39" Type="http://schemas.openxmlformats.org/officeDocument/2006/relationships/hyperlink" Target="https://drive.google.com/drive/folders/1m1k585zupM0bhBXf5N-jeHTH8w6xoZXk?usp=sharing" TargetMode="External"/><Relationship Id="rId38" Type="http://schemas.openxmlformats.org/officeDocument/2006/relationships/hyperlink" Target="https://drive.google.com/drive/folders/1m1k585zupM0bhBXf5N-jeHTH8w6xoZXk?usp=sharing" TargetMode="External"/><Relationship Id="rId20" Type="http://schemas.openxmlformats.org/officeDocument/2006/relationships/hyperlink" Target="https://drive.google.com/file/d/1vHkCHl3ge-rRI9Qz-IE6411YshBec-qV/view?usp=drivesdk" TargetMode="External"/><Relationship Id="rId22" Type="http://schemas.openxmlformats.org/officeDocument/2006/relationships/hyperlink" Target="https://drive.google.com/file/d/1vHkCHl3ge-rRI9Qz-IE6411YshBec-qV/view?usp=drivesdk" TargetMode="External"/><Relationship Id="rId21" Type="http://schemas.openxmlformats.org/officeDocument/2006/relationships/hyperlink" Target="https://drive.google.com/file/d/1vHkCHl3ge-rRI9Qz-IE6411YshBec-qV/view?usp=drivesdk" TargetMode="External"/><Relationship Id="rId24" Type="http://schemas.openxmlformats.org/officeDocument/2006/relationships/hyperlink" Target="https://drive.google.com/drive/folders/1m1k585zupM0bhBXf5N-jeHTH8w6xoZXk?usp=sharing" TargetMode="External"/><Relationship Id="rId23" Type="http://schemas.openxmlformats.org/officeDocument/2006/relationships/hyperlink" Target="https://drive.google.com/file/d/1vHkCHl3ge-rRI9Qz-IE6411YshBec-qV/view?usp=drivesdk" TargetMode="External"/><Relationship Id="rId26" Type="http://schemas.openxmlformats.org/officeDocument/2006/relationships/hyperlink" Target="https://drive.google.com/drive/folders/1m1k585zupM0bhBXf5N-jeHTH8w6xoZXk?usp=sharing" TargetMode="External"/><Relationship Id="rId25" Type="http://schemas.openxmlformats.org/officeDocument/2006/relationships/hyperlink" Target="https://drive.google.com/drive/folders/1m1k585zupM0bhBXf5N-jeHTH8w6xoZXk?usp=sharing" TargetMode="External"/><Relationship Id="rId28" Type="http://schemas.openxmlformats.org/officeDocument/2006/relationships/hyperlink" Target="https://drive.google.com/drive/folders/1m1k585zupM0bhBXf5N-jeHTH8w6xoZXk?usp=sharing" TargetMode="External"/><Relationship Id="rId27" Type="http://schemas.openxmlformats.org/officeDocument/2006/relationships/hyperlink" Target="https://drive.google.com/file/d/1vHkCHl3ge-rRI9Qz-IE6411YshBec-qV/view?usp=drivesdk" TargetMode="External"/><Relationship Id="rId29" Type="http://schemas.openxmlformats.org/officeDocument/2006/relationships/hyperlink" Target="https://drive.google.com/drive/folders/1m1k585zupM0bhBXf5N-jeHTH8w6xoZXk?usp=sharing" TargetMode="External"/><Relationship Id="rId11" Type="http://schemas.openxmlformats.org/officeDocument/2006/relationships/hyperlink" Target="https://drive.google.com/drive/folders/1m1k585zupM0bhBXf5N-jeHTH8w6xoZXk?usp=sharing" TargetMode="External"/><Relationship Id="rId10" Type="http://schemas.openxmlformats.org/officeDocument/2006/relationships/hyperlink" Target="https://drive.google.com/drive/folders/1m1k585zupM0bhBXf5N-jeHTH8w6xoZXk?usp=sharing" TargetMode="External"/><Relationship Id="rId13" Type="http://schemas.openxmlformats.org/officeDocument/2006/relationships/hyperlink" Target="https://drive.google.com/drive/folders/1m1k585zupM0bhBXf5N-jeHTH8w6xoZXk?usp=sharing" TargetMode="External"/><Relationship Id="rId12" Type="http://schemas.openxmlformats.org/officeDocument/2006/relationships/hyperlink" Target="https://drive.google.com/drive/folders/1m1k585zupM0bhBXf5N-jeHTH8w6xoZXk?usp=sharing" TargetMode="External"/><Relationship Id="rId15" Type="http://schemas.openxmlformats.org/officeDocument/2006/relationships/hyperlink" Target="https://drive.google.com/file/d/1vHkCHl3ge-rRI9Qz-IE6411YshBec-qV/view?usp=drivesdk" TargetMode="External"/><Relationship Id="rId14" Type="http://schemas.openxmlformats.org/officeDocument/2006/relationships/hyperlink" Target="https://drive.google.com/drive/folders/1m1k585zupM0bhBXf5N-jeHTH8w6xoZXk?usp=sharing" TargetMode="External"/><Relationship Id="rId17" Type="http://schemas.openxmlformats.org/officeDocument/2006/relationships/hyperlink" Target="https://drive.google.com/file/d/1vHkCHl3ge-rRI9Qz-IE6411YshBec-qV/view?usp=drivesdk" TargetMode="External"/><Relationship Id="rId16" Type="http://schemas.openxmlformats.org/officeDocument/2006/relationships/hyperlink" Target="https://drive.google.com/file/d/1vHkCHl3ge-rRI9Qz-IE6411YshBec-qV/view?usp=drivesdk" TargetMode="External"/><Relationship Id="rId19" Type="http://schemas.openxmlformats.org/officeDocument/2006/relationships/hyperlink" Target="https://drive.google.com/file/d/1vHkCHl3ge-rRI9Qz-IE6411YshBec-qV/view?usp=drivesdk" TargetMode="External"/><Relationship Id="rId18" Type="http://schemas.openxmlformats.org/officeDocument/2006/relationships/hyperlink" Target="https://drive.google.com/file/d/1vHkCHl3ge-rRI9Qz-IE6411YshBec-qV/view?usp=drivesdk" TargetMode="External"/><Relationship Id="rId84" Type="http://schemas.openxmlformats.org/officeDocument/2006/relationships/hyperlink" Target="https://drive.google.com/drive/folders/1m1k585zupM0bhBXf5N-jeHTH8w6xoZXk?usp=sharing" TargetMode="External"/><Relationship Id="rId83" Type="http://schemas.openxmlformats.org/officeDocument/2006/relationships/hyperlink" Target="https://drive.google.com/drive/folders/1m1k585zupM0bhBXf5N-jeHTH8w6xoZXk?usp=sharing" TargetMode="External"/><Relationship Id="rId86" Type="http://schemas.openxmlformats.org/officeDocument/2006/relationships/hyperlink" Target="https://drive.google.com/drive/folders/1m1k585zupM0bhBXf5N-jeHTH8w6xoZXk?usp=sharing" TargetMode="External"/><Relationship Id="rId85" Type="http://schemas.openxmlformats.org/officeDocument/2006/relationships/hyperlink" Target="https://drive.google.com/drive/folders/1m1k585zupM0bhBXf5N-jeHTH8w6xoZXk?usp=sharing" TargetMode="External"/><Relationship Id="rId88" Type="http://schemas.openxmlformats.org/officeDocument/2006/relationships/hyperlink" Target="https://drive.google.com/drive/folders/1m1k585zupM0bhBXf5N-jeHTH8w6xoZXk?usp=sharing" TargetMode="External"/><Relationship Id="rId87" Type="http://schemas.openxmlformats.org/officeDocument/2006/relationships/hyperlink" Target="https://drive.google.com/drive/folders/1m1k585zupM0bhBXf5N-jeHTH8w6xoZXk?usp=sharing" TargetMode="External"/><Relationship Id="rId89" Type="http://schemas.openxmlformats.org/officeDocument/2006/relationships/hyperlink" Target="https://drive.google.com/drive/folders/1m1k585zupM0bhBXf5N-jeHTH8w6xoZXk?usp=sharing" TargetMode="External"/><Relationship Id="rId80" Type="http://schemas.openxmlformats.org/officeDocument/2006/relationships/hyperlink" Target="https://drive.google.com/drive/folders/1m1k585zupM0bhBXf5N-jeHTH8w6xoZXk?usp=sharing" TargetMode="External"/><Relationship Id="rId82" Type="http://schemas.openxmlformats.org/officeDocument/2006/relationships/hyperlink" Target="https://drive.google.com/drive/folders/1m1k585zupM0bhBXf5N-jeHTH8w6xoZXk?usp=sharing" TargetMode="External"/><Relationship Id="rId81" Type="http://schemas.openxmlformats.org/officeDocument/2006/relationships/hyperlink" Target="https://drive.google.com/drive/folders/1m1k585zupM0bhBXf5N-jeHTH8w6xoZXk?usp=sharing" TargetMode="External"/><Relationship Id="rId1" Type="http://schemas.openxmlformats.org/officeDocument/2006/relationships/hyperlink" Target="https://drive.google.com/drive/folders/1m1k585zupM0bhBXf5N-jeHTH8w6xoZXk?usp=sharing" TargetMode="External"/><Relationship Id="rId2" Type="http://schemas.openxmlformats.org/officeDocument/2006/relationships/hyperlink" Target="https://drive.google.com/drive/folders/1m1k585zupM0bhBXf5N-jeHTH8w6xoZXk?usp=sharing" TargetMode="External"/><Relationship Id="rId3" Type="http://schemas.openxmlformats.org/officeDocument/2006/relationships/hyperlink" Target="https://drive.google.com/drive/folders/1m1k585zupM0bhBXf5N-jeHTH8w6xoZXk?usp=sharing" TargetMode="External"/><Relationship Id="rId4" Type="http://schemas.openxmlformats.org/officeDocument/2006/relationships/hyperlink" Target="https://drive.google.com/drive/folders/1m1k585zupM0bhBXf5N-jeHTH8w6xoZXk?usp=sharing" TargetMode="External"/><Relationship Id="rId9" Type="http://schemas.openxmlformats.org/officeDocument/2006/relationships/hyperlink" Target="https://drive.google.com/drive/folders/1m1k585zupM0bhBXf5N-jeHTH8w6xoZXk?usp=sharing" TargetMode="External"/><Relationship Id="rId5" Type="http://schemas.openxmlformats.org/officeDocument/2006/relationships/hyperlink" Target="https://drive.google.com/drive/folders/1m1k585zupM0bhBXf5N-jeHTH8w6xoZXk?usp=sharing" TargetMode="External"/><Relationship Id="rId6" Type="http://schemas.openxmlformats.org/officeDocument/2006/relationships/hyperlink" Target="https://drive.google.com/drive/folders/1m1k585zupM0bhBXf5N-jeHTH8w6xoZXk?usp=sharing" TargetMode="External"/><Relationship Id="rId7" Type="http://schemas.openxmlformats.org/officeDocument/2006/relationships/hyperlink" Target="https://drive.google.com/drive/folders/1m1k585zupM0bhBXf5N-jeHTH8w6xoZXk?usp=sharing" TargetMode="External"/><Relationship Id="rId8" Type="http://schemas.openxmlformats.org/officeDocument/2006/relationships/hyperlink" Target="https://drive.google.com/drive/folders/1m1k585zupM0bhBXf5N-jeHTH8w6xoZXk?usp=sharing" TargetMode="External"/><Relationship Id="rId73" Type="http://schemas.openxmlformats.org/officeDocument/2006/relationships/hyperlink" Target="https://drive.google.com/drive/folders/1m1k585zupM0bhBXf5N-jeHTH8w6xoZXk?usp=sharing" TargetMode="External"/><Relationship Id="rId72" Type="http://schemas.openxmlformats.org/officeDocument/2006/relationships/hyperlink" Target="https://drive.google.com/drive/folders/1m1k585zupM0bhBXf5N-jeHTH8w6xoZXk?usp=sharing" TargetMode="External"/><Relationship Id="rId75" Type="http://schemas.openxmlformats.org/officeDocument/2006/relationships/hyperlink" Target="https://drive.google.com/drive/folders/1m1k585zupM0bhBXf5N-jeHTH8w6xoZXk?usp=sharing" TargetMode="External"/><Relationship Id="rId74" Type="http://schemas.openxmlformats.org/officeDocument/2006/relationships/hyperlink" Target="https://drive.google.com/drive/folders/1m1k585zupM0bhBXf5N-jeHTH8w6xoZXk?usp=sharing" TargetMode="External"/><Relationship Id="rId77" Type="http://schemas.openxmlformats.org/officeDocument/2006/relationships/hyperlink" Target="https://drive.google.com/drive/folders/1m1k585zupM0bhBXf5N-jeHTH8w6xoZXk?usp=sharing" TargetMode="External"/><Relationship Id="rId76" Type="http://schemas.openxmlformats.org/officeDocument/2006/relationships/hyperlink" Target="https://drive.google.com/drive/folders/1m1k585zupM0bhBXf5N-jeHTH8w6xoZXk?usp=sharing" TargetMode="External"/><Relationship Id="rId79" Type="http://schemas.openxmlformats.org/officeDocument/2006/relationships/hyperlink" Target="https://drive.google.com/drive/folders/1m1k585zupM0bhBXf5N-jeHTH8w6xoZXk?usp=sharing" TargetMode="External"/><Relationship Id="rId78" Type="http://schemas.openxmlformats.org/officeDocument/2006/relationships/hyperlink" Target="https://drive.google.com/drive/folders/1m1k585zupM0bhBXf5N-jeHTH8w6xoZXk?usp=sharing" TargetMode="External"/><Relationship Id="rId71" Type="http://schemas.openxmlformats.org/officeDocument/2006/relationships/hyperlink" Target="https://drive.google.com/drive/folders/1m1k585zupM0bhBXf5N-jeHTH8w6xoZXk?usp=sharing" TargetMode="External"/><Relationship Id="rId70" Type="http://schemas.openxmlformats.org/officeDocument/2006/relationships/hyperlink" Target="https://drive.google.com/drive/folders/1m1k585zupM0bhBXf5N-jeHTH8w6xoZXk?usp=sharing" TargetMode="External"/><Relationship Id="rId62" Type="http://schemas.openxmlformats.org/officeDocument/2006/relationships/hyperlink" Target="https://drive.google.com/drive/folders/1m1k585zupM0bhBXf5N-jeHTH8w6xoZXk?usp=sharing" TargetMode="External"/><Relationship Id="rId61" Type="http://schemas.openxmlformats.org/officeDocument/2006/relationships/hyperlink" Target="https://drive.google.com/drive/folders/1m1k585zupM0bhBXf5N-jeHTH8w6xoZXk?usp=sharing" TargetMode="External"/><Relationship Id="rId64" Type="http://schemas.openxmlformats.org/officeDocument/2006/relationships/hyperlink" Target="https://drive.google.com/drive/folders/1m1k585zupM0bhBXf5N-jeHTH8w6xoZXk?usp=sharing" TargetMode="External"/><Relationship Id="rId63" Type="http://schemas.openxmlformats.org/officeDocument/2006/relationships/hyperlink" Target="https://drive.google.com/drive/folders/1m1k585zupM0bhBXf5N-jeHTH8w6xoZXk?usp=sharing" TargetMode="External"/><Relationship Id="rId66" Type="http://schemas.openxmlformats.org/officeDocument/2006/relationships/hyperlink" Target="https://drive.google.com/drive/folders/1m1k585zupM0bhBXf5N-jeHTH8w6xoZXk?usp=sharing" TargetMode="External"/><Relationship Id="rId65" Type="http://schemas.openxmlformats.org/officeDocument/2006/relationships/hyperlink" Target="https://drive.google.com/drive/folders/1m1k585zupM0bhBXf5N-jeHTH8w6xoZXk?usp=sharing" TargetMode="External"/><Relationship Id="rId68" Type="http://schemas.openxmlformats.org/officeDocument/2006/relationships/hyperlink" Target="https://drive.google.com/drive/folders/1m1k585zupM0bhBXf5N-jeHTH8w6xoZXk?usp=sharing" TargetMode="External"/><Relationship Id="rId67" Type="http://schemas.openxmlformats.org/officeDocument/2006/relationships/hyperlink" Target="https://drive.google.com/drive/folders/1m1k585zupM0bhBXf5N-jeHTH8w6xoZXk?usp=sharing" TargetMode="External"/><Relationship Id="rId60" Type="http://schemas.openxmlformats.org/officeDocument/2006/relationships/hyperlink" Target="https://drive.google.com/drive/folders/1m1k585zupM0bhBXf5N-jeHTH8w6xoZXk?usp=sharing" TargetMode="External"/><Relationship Id="rId69" Type="http://schemas.openxmlformats.org/officeDocument/2006/relationships/hyperlink" Target="https://drive.google.com/drive/folders/1m1k585zupM0bhBXf5N-jeHTH8w6xoZXk?usp=sharing" TargetMode="External"/><Relationship Id="rId51" Type="http://schemas.openxmlformats.org/officeDocument/2006/relationships/hyperlink" Target="https://drive.google.com/drive/folders/1m1k585zupM0bhBXf5N-jeHTH8w6xoZXk?usp=sharing" TargetMode="External"/><Relationship Id="rId50" Type="http://schemas.openxmlformats.org/officeDocument/2006/relationships/hyperlink" Target="https://drive.google.com/drive/folders/1m1k585zupM0bhBXf5N-jeHTH8w6xoZXk?usp=sharing" TargetMode="External"/><Relationship Id="rId53" Type="http://schemas.openxmlformats.org/officeDocument/2006/relationships/hyperlink" Target="https://drive.google.com/drive/folders/1m1k585zupM0bhBXf5N-jeHTH8w6xoZXk?usp=sharing" TargetMode="External"/><Relationship Id="rId52" Type="http://schemas.openxmlformats.org/officeDocument/2006/relationships/hyperlink" Target="https://drive.google.com/drive/folders/1m1k585zupM0bhBXf5N-jeHTH8w6xoZXk?usp=sharing" TargetMode="External"/><Relationship Id="rId55" Type="http://schemas.openxmlformats.org/officeDocument/2006/relationships/hyperlink" Target="https://drive.google.com/drive/folders/1m1k585zupM0bhBXf5N-jeHTH8w6xoZXk?usp=sharing" TargetMode="External"/><Relationship Id="rId54" Type="http://schemas.openxmlformats.org/officeDocument/2006/relationships/hyperlink" Target="https://drive.google.com/drive/folders/1m1k585zupM0bhBXf5N-jeHTH8w6xoZXk?usp=sharing" TargetMode="External"/><Relationship Id="rId57" Type="http://schemas.openxmlformats.org/officeDocument/2006/relationships/hyperlink" Target="https://drive.google.com/drive/folders/1m1k585zupM0bhBXf5N-jeHTH8w6xoZXk?usp=sharing" TargetMode="External"/><Relationship Id="rId56" Type="http://schemas.openxmlformats.org/officeDocument/2006/relationships/hyperlink" Target="https://drive.google.com/drive/folders/1m1k585zupM0bhBXf5N-jeHTH8w6xoZXk?usp=sharing" TargetMode="External"/><Relationship Id="rId59" Type="http://schemas.openxmlformats.org/officeDocument/2006/relationships/hyperlink" Target="https://drive.google.com/drive/folders/1m1k585zupM0bhBXf5N-jeHTH8w6xoZXk?usp=sharing" TargetMode="External"/><Relationship Id="rId58" Type="http://schemas.openxmlformats.org/officeDocument/2006/relationships/hyperlink" Target="https://drive.google.com/drive/folders/1m1k585zupM0bhBXf5N-jeHTH8w6xoZXk?usp=sharing" TargetMode="External"/><Relationship Id="rId107" Type="http://schemas.openxmlformats.org/officeDocument/2006/relationships/hyperlink" Target="https://drive.google.com/drive/folders/1m1k585zupM0bhBXf5N-jeHTH8w6xoZXk?usp=sharing" TargetMode="External"/><Relationship Id="rId106" Type="http://schemas.openxmlformats.org/officeDocument/2006/relationships/hyperlink" Target="https://drive.google.com/drive/folders/1m1k585zupM0bhBXf5N-jeHTH8w6xoZXk?usp=sharing" TargetMode="External"/><Relationship Id="rId105" Type="http://schemas.openxmlformats.org/officeDocument/2006/relationships/hyperlink" Target="https://drive.google.com/drive/folders/1m1k585zupM0bhBXf5N-jeHTH8w6xoZXk?usp=sharing" TargetMode="External"/><Relationship Id="rId104" Type="http://schemas.openxmlformats.org/officeDocument/2006/relationships/hyperlink" Target="https://drive.google.com/drive/folders/1m1k585zupM0bhBXf5N-jeHTH8w6xoZXk?usp=sharing" TargetMode="External"/><Relationship Id="rId109" Type="http://schemas.openxmlformats.org/officeDocument/2006/relationships/hyperlink" Target="https://drive.google.com/drive/folders/1m1k585zupM0bhBXf5N-jeHTH8w6xoZXk?usp=sharing" TargetMode="External"/><Relationship Id="rId108" Type="http://schemas.openxmlformats.org/officeDocument/2006/relationships/hyperlink" Target="https://drive.google.com/drive/folders/1m1k585zupM0bhBXf5N-jeHTH8w6xoZXk?usp=sharing" TargetMode="External"/><Relationship Id="rId103" Type="http://schemas.openxmlformats.org/officeDocument/2006/relationships/hyperlink" Target="https://drive.google.com/drive/folders/1m1k585zupM0bhBXf5N-jeHTH8w6xoZXk?usp=sharing" TargetMode="External"/><Relationship Id="rId102" Type="http://schemas.openxmlformats.org/officeDocument/2006/relationships/hyperlink" Target="https://drive.google.com/drive/folders/1m1k585zupM0bhBXf5N-jeHTH8w6xoZXk?usp=sharing" TargetMode="External"/><Relationship Id="rId101" Type="http://schemas.openxmlformats.org/officeDocument/2006/relationships/hyperlink" Target="https://drive.google.com/drive/folders/1m1k585zupM0bhBXf5N-jeHTH8w6xoZXk?usp=sharing" TargetMode="External"/><Relationship Id="rId100" Type="http://schemas.openxmlformats.org/officeDocument/2006/relationships/hyperlink" Target="https://drive.google.com/drive/folders/1m1k585zupM0bhBXf5N-jeHTH8w6xoZXk?usp=sharing" TargetMode="External"/><Relationship Id="rId95" Type="http://schemas.openxmlformats.org/officeDocument/2006/relationships/hyperlink" Target="https://drive.google.com/drive/folders/1m1k585zupM0bhBXf5N-jeHTH8w6xoZXk?usp=sharing" TargetMode="External"/><Relationship Id="rId94" Type="http://schemas.openxmlformats.org/officeDocument/2006/relationships/hyperlink" Target="https://drive.google.com/drive/folders/1m1k585zupM0bhBXf5N-jeHTH8w6xoZXk?usp=sharing" TargetMode="External"/><Relationship Id="rId97" Type="http://schemas.openxmlformats.org/officeDocument/2006/relationships/hyperlink" Target="https://drive.google.com/drive/folders/1m1k585zupM0bhBXf5N-jeHTH8w6xoZXk?usp=sharing" TargetMode="External"/><Relationship Id="rId96" Type="http://schemas.openxmlformats.org/officeDocument/2006/relationships/hyperlink" Target="https://drive.google.com/drive/folders/1m1k585zupM0bhBXf5N-jeHTH8w6xoZXk?usp=sharing" TargetMode="External"/><Relationship Id="rId99" Type="http://schemas.openxmlformats.org/officeDocument/2006/relationships/hyperlink" Target="https://drive.google.com/drive/folders/1m1k585zupM0bhBXf5N-jeHTH8w6xoZXk?usp=sharing" TargetMode="External"/><Relationship Id="rId98" Type="http://schemas.openxmlformats.org/officeDocument/2006/relationships/hyperlink" Target="https://drive.google.com/drive/folders/1m1k585zupM0bhBXf5N-jeHTH8w6xoZXk?usp=sharing" TargetMode="External"/><Relationship Id="rId91" Type="http://schemas.openxmlformats.org/officeDocument/2006/relationships/hyperlink" Target="https://drive.google.com/drive/folders/1m1k585zupM0bhBXf5N-jeHTH8w6xoZXk?usp=sharing" TargetMode="External"/><Relationship Id="rId90" Type="http://schemas.openxmlformats.org/officeDocument/2006/relationships/hyperlink" Target="https://drive.google.com/drive/folders/1m1k585zupM0bhBXf5N-jeHTH8w6xoZXk?usp=sharing" TargetMode="External"/><Relationship Id="rId93" Type="http://schemas.openxmlformats.org/officeDocument/2006/relationships/hyperlink" Target="https://drive.google.com/drive/folders/1m1k585zupM0bhBXf5N-jeHTH8w6xoZXk?usp=sharing" TargetMode="External"/><Relationship Id="rId92" Type="http://schemas.openxmlformats.org/officeDocument/2006/relationships/hyperlink" Target="https://drive.google.com/drive/folders/1m1k585zupM0bhBXf5N-jeHTH8w6xoZXk?usp=sharing" TargetMode="External"/><Relationship Id="rId118" Type="http://schemas.openxmlformats.org/officeDocument/2006/relationships/drawing" Target="../drawings/drawing23.xml"/><Relationship Id="rId117" Type="http://schemas.openxmlformats.org/officeDocument/2006/relationships/hyperlink" Target="https://drive.google.com/drive/folders/1m1k585zupM0bhBXf5N-jeHTH8w6xoZXk?usp=sharing" TargetMode="External"/><Relationship Id="rId116" Type="http://schemas.openxmlformats.org/officeDocument/2006/relationships/hyperlink" Target="https://drive.google.com/drive/folders/1m1k585zupM0bhBXf5N-jeHTH8w6xoZXk?usp=sharing" TargetMode="External"/><Relationship Id="rId115" Type="http://schemas.openxmlformats.org/officeDocument/2006/relationships/hyperlink" Target="https://drive.google.com/drive/folders/1m1k585zupM0bhBXf5N-jeHTH8w6xoZXk?usp=sharing" TargetMode="External"/><Relationship Id="rId110" Type="http://schemas.openxmlformats.org/officeDocument/2006/relationships/hyperlink" Target="https://drive.google.com/drive/folders/1m1k585zupM0bhBXf5N-jeHTH8w6xoZXk?usp=sharing" TargetMode="External"/><Relationship Id="rId114" Type="http://schemas.openxmlformats.org/officeDocument/2006/relationships/hyperlink" Target="https://drive.google.com/drive/folders/1m1k585zupM0bhBXf5N-jeHTH8w6xoZXk?usp=sharing" TargetMode="External"/><Relationship Id="rId113" Type="http://schemas.openxmlformats.org/officeDocument/2006/relationships/hyperlink" Target="https://drive.google.com/drive/folders/1m1k585zupM0bhBXf5N-jeHTH8w6xoZXk?usp=sharing" TargetMode="External"/><Relationship Id="rId112" Type="http://schemas.openxmlformats.org/officeDocument/2006/relationships/hyperlink" Target="https://drive.google.com/drive/folders/1m1k585zupM0bhBXf5N-jeHTH8w6xoZXk?usp=sharing" TargetMode="External"/><Relationship Id="rId111" Type="http://schemas.openxmlformats.org/officeDocument/2006/relationships/hyperlink" Target="https://drive.google.com/drive/folders/1m1k585zupM0bhBXf5N-jeHTH8w6xoZXk?usp=sharing" TargetMode="External"/></Relationships>
</file>

<file path=xl/worksheets/_rels/sheet24.xml.rels><?xml version="1.0" encoding="UTF-8" standalone="yes"?><Relationships xmlns="http://schemas.openxmlformats.org/package/2006/relationships"><Relationship Id="rId40" Type="http://schemas.openxmlformats.org/officeDocument/2006/relationships/hyperlink" Target="https://drive.google.com/drive/folders/1FTu7qehLaHd2hkPViuhING9q15bjr10K?usp=sharing" TargetMode="External"/><Relationship Id="rId42" Type="http://schemas.openxmlformats.org/officeDocument/2006/relationships/hyperlink" Target="https://drive.google.com/drive/folders/1G1dEiosBI1-LAWa-qfHgBayzk9nmYoqH?usp=sharing" TargetMode="External"/><Relationship Id="rId41" Type="http://schemas.openxmlformats.org/officeDocument/2006/relationships/hyperlink" Target="https://drive.google.com/drive/folders/1FzOLnKzmzBnFo-vsq5PPFslbfHQ9tNqo?usp=sharing" TargetMode="External"/><Relationship Id="rId44" Type="http://schemas.openxmlformats.org/officeDocument/2006/relationships/hyperlink" Target="https://drive.google.com/drive/folders/1Fo9eYFpKbWzpC5XI_VJfCzCeV5gJP0s3?usp=sharing" TargetMode="External"/><Relationship Id="rId43" Type="http://schemas.openxmlformats.org/officeDocument/2006/relationships/hyperlink" Target="https://drive.google.com/drive/folders/1Fw8UqvGKoc3OWqgbL9JsYDMXCmD7y3s8?usp=sharing" TargetMode="External"/><Relationship Id="rId46" Type="http://schemas.openxmlformats.org/officeDocument/2006/relationships/hyperlink" Target="https://drive.google.com/drive/folders/1HPaqmtFSva-oit1qByl8bOVILxhGsPAg?usp=sharing" TargetMode="External"/><Relationship Id="rId45" Type="http://schemas.openxmlformats.org/officeDocument/2006/relationships/hyperlink" Target="https://drive.google.com/drive/folders/1HRIbJk9-pOFKyZwcZ3EfYsJSPmskeioN?usp=sharing" TargetMode="External"/><Relationship Id="rId48" Type="http://schemas.openxmlformats.org/officeDocument/2006/relationships/hyperlink" Target="https://drive.google.com/drive/folders/1HJpmdc1J1FaDPHC-wsCLtKS5mCgQD4qp" TargetMode="External"/><Relationship Id="rId47" Type="http://schemas.openxmlformats.org/officeDocument/2006/relationships/hyperlink" Target="https://drive.google.com/drive/folders/1HMe7tAqBjMXFR3AyQ4HSUnV7fjAdkulW?usp=sharing" TargetMode="External"/><Relationship Id="rId49" Type="http://schemas.openxmlformats.org/officeDocument/2006/relationships/hyperlink" Target="https://drive.google.com/drive/folders/1H-AYhJ3ZhzkHh5PaIi-RqriPOnHZItBy?usp=sharing" TargetMode="External"/><Relationship Id="rId31" Type="http://schemas.openxmlformats.org/officeDocument/2006/relationships/hyperlink" Target="https://drive.google.com/drive/folders/1Fcpe04o56il5AlCiQVzsjfHeUv2MBauN?usp=sharing" TargetMode="External"/><Relationship Id="rId30" Type="http://schemas.openxmlformats.org/officeDocument/2006/relationships/hyperlink" Target="https://drive.google.com/drive/folders/1Fm8KcUtt2yjux2Ad3di-D5w5kvc1NsEJ?usp=sharing" TargetMode="External"/><Relationship Id="rId33" Type="http://schemas.openxmlformats.org/officeDocument/2006/relationships/hyperlink" Target="https://drive.google.com/drive/folders/1F_Mu2htE-aGO96k_WhaAX55aHdmNDbpt?usp=sharing" TargetMode="External"/><Relationship Id="rId32" Type="http://schemas.openxmlformats.org/officeDocument/2006/relationships/hyperlink" Target="https://drive.google.com/drive/folders/1Fb_XTBwxg43coiDOQHnEc_3diqbUQrBE" TargetMode="External"/><Relationship Id="rId35" Type="http://schemas.openxmlformats.org/officeDocument/2006/relationships/hyperlink" Target="https://drive.google.com/drive/folders/1GERCpWvYLQycev2xiSQYzQWayLnad407?usp=sharing" TargetMode="External"/><Relationship Id="rId34" Type="http://schemas.openxmlformats.org/officeDocument/2006/relationships/hyperlink" Target="https://drive.google.com/drive/folders/1G3qZzYeAOw8gNW3XvTASekQj2qDhlZP2?usp=sharing" TargetMode="External"/><Relationship Id="rId37" Type="http://schemas.openxmlformats.org/officeDocument/2006/relationships/hyperlink" Target="https://drive.google.com/drive/folders/1G8uKWYDc3WGaOydwBYnQg-ntl1CJS-SF?usp=sharing" TargetMode="External"/><Relationship Id="rId36" Type="http://schemas.openxmlformats.org/officeDocument/2006/relationships/hyperlink" Target="https://drive.google.com/drive/folders/1GANffG6fcIx-8fgr7tjDqx-VHyh7_yaV?usp=sharing" TargetMode="External"/><Relationship Id="rId39" Type="http://schemas.openxmlformats.org/officeDocument/2006/relationships/hyperlink" Target="https://drive.google.com/drive/folders/1FV8x9fwGPwJhfIo0rZuVXL6uXUnebRRD?usp=sharing" TargetMode="External"/><Relationship Id="rId38" Type="http://schemas.openxmlformats.org/officeDocument/2006/relationships/hyperlink" Target="https://drive.google.com/drive/folders/1FZb7GJO49Vt63HfAKrhlM1Dvkm91Uies?usp=sharing" TargetMode="External"/><Relationship Id="rId20" Type="http://schemas.openxmlformats.org/officeDocument/2006/relationships/hyperlink" Target="https://drive.google.com/drive/folders/1HwPm470B6IrPNT2TaAiglO6LGNIgpZjq?usp=sharing" TargetMode="External"/><Relationship Id="rId22" Type="http://schemas.openxmlformats.org/officeDocument/2006/relationships/hyperlink" Target="https://drive.google.com/drive/folders/1HifgvD24sqdN9M8lP7KpHUYeo3erUYE2?usp=sharing" TargetMode="External"/><Relationship Id="rId21" Type="http://schemas.openxmlformats.org/officeDocument/2006/relationships/hyperlink" Target="https://drive.google.com/drive/folders/1HshRBHoRv84S01nvdXr43c_pVDPBJAkt?usp=sharing" TargetMode="External"/><Relationship Id="rId24" Type="http://schemas.openxmlformats.org/officeDocument/2006/relationships/hyperlink" Target="https://drive.google.com/drive/folders/1HS-agFK3gtQkxuQ-pSEldVo31XY3-Wo1?usp=sharing" TargetMode="External"/><Relationship Id="rId23" Type="http://schemas.openxmlformats.org/officeDocument/2006/relationships/hyperlink" Target="https://drive.google.com/drive/folders/1HaOtwK6uZPjSgtOrSDhLHPYsK1MEfFaN?usp=sharing" TargetMode="External"/><Relationship Id="rId26" Type="http://schemas.openxmlformats.org/officeDocument/2006/relationships/hyperlink" Target="https://drive.google.com/drive/folders/1FESezdZDcl4Com0HKs-WZ10UnkCvC014?usp=sharing" TargetMode="External"/><Relationship Id="rId25" Type="http://schemas.openxmlformats.org/officeDocument/2006/relationships/hyperlink" Target="https://drive.google.com/drive/folders/1FHMeCCRhfm3xt-8M0avcmQOHEaxAluZa" TargetMode="External"/><Relationship Id="rId28" Type="http://schemas.openxmlformats.org/officeDocument/2006/relationships/hyperlink" Target="https://drive.google.com/drive/folders/1F7DeJxcDvr-sYFvcNh3-nfADL51VYHua?usp=sharing" TargetMode="External"/><Relationship Id="rId27" Type="http://schemas.openxmlformats.org/officeDocument/2006/relationships/hyperlink" Target="https://drive.google.com/drive/folders/1FER22SIiP9u0Qe6PvRl50Ref4b-d9vXn?usp=sharing" TargetMode="External"/><Relationship Id="rId29" Type="http://schemas.openxmlformats.org/officeDocument/2006/relationships/hyperlink" Target="https://drive.google.com/drive/folders/1F6bgc4PzQ9gdQt59Hxjl3UYdvbrNALit?usp=sharing" TargetMode="External"/><Relationship Id="rId11" Type="http://schemas.openxmlformats.org/officeDocument/2006/relationships/hyperlink" Target="https://drive.google.com/drive/folders/1IaAQwJondZ27zcpIOlveR76wFcsp96FR?usp=sharing" TargetMode="External"/><Relationship Id="rId10" Type="http://schemas.openxmlformats.org/officeDocument/2006/relationships/hyperlink" Target="https://drive.google.com/drive/folders/1GKm6OCgse_rBjHqYXJm10-ikJwTlU50O?usp=sharing" TargetMode="External"/><Relationship Id="rId13" Type="http://schemas.openxmlformats.org/officeDocument/2006/relationships/hyperlink" Target="https://drive.google.com/drive/folders/1IQXGr1WnjVSrVoGOo9YqyeukZCrluhTT?usp=sharing" TargetMode="External"/><Relationship Id="rId12" Type="http://schemas.openxmlformats.org/officeDocument/2006/relationships/hyperlink" Target="https://drive.google.com/drive/folders/1IW8uxIzNQNDQDhHMshvhNC_mMjXA3uzt" TargetMode="External"/><Relationship Id="rId15" Type="http://schemas.openxmlformats.org/officeDocument/2006/relationships/hyperlink" Target="https://drive.google.com/drive/folders/1I8eaJBUVvL1ePkBGM4jAXi9THNHxBXW6?usp=sharing" TargetMode="External"/><Relationship Id="rId14" Type="http://schemas.openxmlformats.org/officeDocument/2006/relationships/hyperlink" Target="https://drive.google.com/drive/folders/1IApLqk3wqgejZZbeY3KSiTSKoaFtu8vL?usp=sharing" TargetMode="External"/><Relationship Id="rId17" Type="http://schemas.openxmlformats.org/officeDocument/2006/relationships/hyperlink" Target="http://esakip.balikpapan.go.id/" TargetMode="External"/><Relationship Id="rId16" Type="http://schemas.openxmlformats.org/officeDocument/2006/relationships/hyperlink" Target="https://drive.google.com/drive/folders/1I2a7YuSp-nfVkAUvC-rDPWEnK73KmYWK?usp=sharing" TargetMode="External"/><Relationship Id="rId19" Type="http://schemas.openxmlformats.org/officeDocument/2006/relationships/hyperlink" Target="https://drive.google.com/drive/folders/1I1r8fodF-Mv0LYKOiZGsA7J4bp6o-KgA?usp=sharing" TargetMode="External"/><Relationship Id="rId18" Type="http://schemas.openxmlformats.org/officeDocument/2006/relationships/hyperlink" Target="https://drive.google.com/drive/folders/1I3SMUxWVf7tEZ5hxWJAJxfzZFGxiw-ps?usp=sharing" TargetMode="External"/><Relationship Id="rId1" Type="http://schemas.openxmlformats.org/officeDocument/2006/relationships/hyperlink" Target="https://drive.google.com/drive/folders/1nE-WgNlh9Fb8ad_PObIeMvkShDxG8aub?usp=sharing" TargetMode="External"/><Relationship Id="rId2" Type="http://schemas.openxmlformats.org/officeDocument/2006/relationships/hyperlink" Target="https://drive.google.com/drive/folders/1GcBSeTLCLH5DnkE6Du08BuT4E5EDsygr?usp=sharing" TargetMode="External"/><Relationship Id="rId3" Type="http://schemas.openxmlformats.org/officeDocument/2006/relationships/hyperlink" Target="https://drive.google.com/drive/folders/1GW7f1_LMdKii0hC7Z92aMyAzodYvqeXQ" TargetMode="External"/><Relationship Id="rId4" Type="http://schemas.openxmlformats.org/officeDocument/2006/relationships/hyperlink" Target="https://drive.google.com/drive/folders/1GVv_XdOmrQfr8J3OWdJStNdN3dt9jxyW?usp=sharing" TargetMode="External"/><Relationship Id="rId9" Type="http://schemas.openxmlformats.org/officeDocument/2006/relationships/hyperlink" Target="https://drive.google.com/drive/folders/1GSSH-HgGe0GiGa9dHFXglxLpvdT6oZzh?usp=sharing" TargetMode="External"/><Relationship Id="rId5" Type="http://schemas.openxmlformats.org/officeDocument/2006/relationships/hyperlink" Target="https://drive.google.com/drive/folders/1Gld4nilE0VoxaZpy_P2iM7xCWRq4-3UU?usp=sharing" TargetMode="External"/><Relationship Id="rId6" Type="http://schemas.openxmlformats.org/officeDocument/2006/relationships/hyperlink" Target="https://drive.google.com/drive/folders/1GtpCmo0FNBMAbBfEBvLZzO9WR4dp87OR?usp=sharing" TargetMode="External"/><Relationship Id="rId7" Type="http://schemas.openxmlformats.org/officeDocument/2006/relationships/hyperlink" Target="https://drive.google.com/drive/folders/1GqxYmpV3K3AMFLnyf6XKM-jCwpF2nBpI?usp=sharing" TargetMode="External"/><Relationship Id="rId8" Type="http://schemas.openxmlformats.org/officeDocument/2006/relationships/hyperlink" Target="https://drive.google.com/drive/folders/1GMXHR32_8RvZFUqO8ZSlrxittxG6oAhZ?usp=sharing" TargetMode="External"/><Relationship Id="rId50"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40" Type="http://schemas.openxmlformats.org/officeDocument/2006/relationships/hyperlink" Target="https://drive.google.com/drive/folders/1mWi9i5q3TRo7E6DRhpAJkMjvLEA4qhD3" TargetMode="External"/><Relationship Id="rId42" Type="http://schemas.openxmlformats.org/officeDocument/2006/relationships/hyperlink" Target="https://drive.google.com/drive/folders/1oRLVwJ8R8Tt6g-8pzliFzaVmCJlGkG0L" TargetMode="External"/><Relationship Id="rId41" Type="http://schemas.openxmlformats.org/officeDocument/2006/relationships/hyperlink" Target="https://drive.google.com/drive/folders/1oRLVwJ8R8Tt6g-8pzliFzaVmCJlGkG0L" TargetMode="External"/><Relationship Id="rId44" Type="http://schemas.openxmlformats.org/officeDocument/2006/relationships/hyperlink" Target="https://drive.google.com/drive/folders/12-ck0m4WNrPoi6o_oUXQwDCw5aqQfEd-" TargetMode="External"/><Relationship Id="rId43" Type="http://schemas.openxmlformats.org/officeDocument/2006/relationships/hyperlink" Target="https://drive.google.com/drive/folders/12-ck0m4WNrPoi6o_oUXQwDCw5aqQfEd-" TargetMode="External"/><Relationship Id="rId46" Type="http://schemas.openxmlformats.org/officeDocument/2006/relationships/hyperlink" Target="https://drive.google.com/drive/folders/12-ck0m4WNrPoi6o_oUXQwDCw5aqQfEd-" TargetMode="External"/><Relationship Id="rId45" Type="http://schemas.openxmlformats.org/officeDocument/2006/relationships/hyperlink" Target="https://drive.google.com/drive/folders/12-ck0m4WNrPoi6o_oUXQwDCw5aqQfEd-" TargetMode="External"/><Relationship Id="rId48" Type="http://schemas.openxmlformats.org/officeDocument/2006/relationships/hyperlink" Target="https://drive.google.com/drive/folders/12-ck0m4WNrPoi6o_oUXQwDCw5aqQfEd-" TargetMode="External"/><Relationship Id="rId47" Type="http://schemas.openxmlformats.org/officeDocument/2006/relationships/hyperlink" Target="https://drive.google.com/drive/folders/12-ck0m4WNrPoi6o_oUXQwDCw5aqQfEd-" TargetMode="External"/><Relationship Id="rId49" Type="http://schemas.openxmlformats.org/officeDocument/2006/relationships/hyperlink" Target="https://drive.google.com/drive/folders/1BIm_bRuKBlMZLt8NKxdf-Ng__zpuLVPE" TargetMode="External"/><Relationship Id="rId31" Type="http://schemas.openxmlformats.org/officeDocument/2006/relationships/hyperlink" Target="https://drive.google.com/drive/folders/1cvCsPstZxZROKpkEj_HALVpJvhc6aXGd" TargetMode="External"/><Relationship Id="rId30" Type="http://schemas.openxmlformats.org/officeDocument/2006/relationships/hyperlink" Target="https://drive.google.com/drive/folders/1cvCsPstZxZROKpkEj_HALVpJvhc6aXGd" TargetMode="External"/><Relationship Id="rId33" Type="http://schemas.openxmlformats.org/officeDocument/2006/relationships/hyperlink" Target="https://drive.google.com/drive/folders/1cvCsPstZxZROKpkEj_HALVpJvhc6aXGd" TargetMode="External"/><Relationship Id="rId32" Type="http://schemas.openxmlformats.org/officeDocument/2006/relationships/hyperlink" Target="https://drive.google.com/drive/folders/1cvCsPstZxZROKpkEj_HALVpJvhc6aXGd" TargetMode="External"/><Relationship Id="rId35" Type="http://schemas.openxmlformats.org/officeDocument/2006/relationships/hyperlink" Target="https://drive.google.com/drive/folders/1cvCsPstZxZROKpkEj_HALVpJvhc6aXGd" TargetMode="External"/><Relationship Id="rId34" Type="http://schemas.openxmlformats.org/officeDocument/2006/relationships/hyperlink" Target="https://drive.google.com/drive/folders/1cvCsPstZxZROKpkEj_HALVpJvhc6aXGd" TargetMode="External"/><Relationship Id="rId37" Type="http://schemas.openxmlformats.org/officeDocument/2006/relationships/hyperlink" Target="https://drive.google.com/drive/folders/15ci_wVHTFLS4sYHkPMcfPLhKYtjlbVBI" TargetMode="External"/><Relationship Id="rId36" Type="http://schemas.openxmlformats.org/officeDocument/2006/relationships/hyperlink" Target="https://drive.google.com/drive/folders/15ci_wVHTFLS4sYHkPMcfPLhKYtjlbVBI" TargetMode="External"/><Relationship Id="rId39" Type="http://schemas.openxmlformats.org/officeDocument/2006/relationships/hyperlink" Target="https://drive.google.com/drive/folders/1mWi9i5q3TRo7E6DRhpAJkMjvLEA4qhD3" TargetMode="External"/><Relationship Id="rId38" Type="http://schemas.openxmlformats.org/officeDocument/2006/relationships/hyperlink" Target="https://drive.google.com/drive/folders/1mWi9i5q3TRo7E6DRhpAJkMjvLEA4qhD3" TargetMode="External"/><Relationship Id="rId20" Type="http://schemas.openxmlformats.org/officeDocument/2006/relationships/hyperlink" Target="https://drive.google.com/drive/folders/1Ekjm739tbrsO2byzHwp5fkNJTu1WRYPf" TargetMode="External"/><Relationship Id="rId22" Type="http://schemas.openxmlformats.org/officeDocument/2006/relationships/hyperlink" Target="https://drive.google.com/drive/folders/1Ekjm739tbrsO2byzHwp5fkNJTu1WRYPf" TargetMode="External"/><Relationship Id="rId21" Type="http://schemas.openxmlformats.org/officeDocument/2006/relationships/hyperlink" Target="https://drive.google.com/drive/folders/1Ekjm739tbrsO2byzHwp5fkNJTu1WRYPf" TargetMode="External"/><Relationship Id="rId24" Type="http://schemas.openxmlformats.org/officeDocument/2006/relationships/hyperlink" Target="https://drive.google.com/drive/folders/1Ekjm739tbrsO2byzHwp5fkNJTu1WRYPf" TargetMode="External"/><Relationship Id="rId23" Type="http://schemas.openxmlformats.org/officeDocument/2006/relationships/hyperlink" Target="https://drive.google.com/drive/folders/1Ekjm739tbrsO2byzHwp5fkNJTu1WRYPf" TargetMode="External"/><Relationship Id="rId26" Type="http://schemas.openxmlformats.org/officeDocument/2006/relationships/hyperlink" Target="https://drive.google.com/drive/folders/1Czq2VWJFyUeF5DZ9RTwiGVoMidacgfkK" TargetMode="External"/><Relationship Id="rId25" Type="http://schemas.openxmlformats.org/officeDocument/2006/relationships/hyperlink" Target="https://drive.google.com/drive/folders/1Czq2VWJFyUeF5DZ9RTwiGVoMidacgfkK" TargetMode="External"/><Relationship Id="rId28" Type="http://schemas.openxmlformats.org/officeDocument/2006/relationships/hyperlink" Target="https://drive.google.com/drive/folders/1cvCsPstZxZROKpkEj_HALVpJvhc6aXGd" TargetMode="External"/><Relationship Id="rId27" Type="http://schemas.openxmlformats.org/officeDocument/2006/relationships/hyperlink" Target="https://drive.google.com/drive/folders/1cvCsPstZxZROKpkEj_HALVpJvhc6aXGd" TargetMode="External"/><Relationship Id="rId29" Type="http://schemas.openxmlformats.org/officeDocument/2006/relationships/hyperlink" Target="https://drive.google.com/drive/folders/1cvCsPstZxZROKpkEj_HALVpJvhc6aXGd" TargetMode="External"/><Relationship Id="rId11" Type="http://schemas.openxmlformats.org/officeDocument/2006/relationships/hyperlink" Target="https://drive.google.com/drive/folders/1JfUpg54kvH1mcVrBSF1snDzM-tgmQzti" TargetMode="External"/><Relationship Id="rId10" Type="http://schemas.openxmlformats.org/officeDocument/2006/relationships/hyperlink" Target="https://drive.google.com/drive/folders/19kxlyWMit2LxsMpWmEi36hVIV_V0SgPm" TargetMode="External"/><Relationship Id="rId13" Type="http://schemas.openxmlformats.org/officeDocument/2006/relationships/hyperlink" Target="https://drive.google.com/drive/folders/1mG8_dSZ1qV63RcxzyRPLuRzjTbRXT-na" TargetMode="External"/><Relationship Id="rId12" Type="http://schemas.openxmlformats.org/officeDocument/2006/relationships/hyperlink" Target="https://drive.google.com/drive/folders/1JfUpg54kvH1mcVrBSF1snDzM-tgmQzti" TargetMode="External"/><Relationship Id="rId15" Type="http://schemas.openxmlformats.org/officeDocument/2006/relationships/hyperlink" Target="https://drive.google.com/drive/folders/1Ekjm739tbrsO2byzHwp5fkNJTu1WRYPf" TargetMode="External"/><Relationship Id="rId14" Type="http://schemas.openxmlformats.org/officeDocument/2006/relationships/hyperlink" Target="https://drive.google.com/drive/folders/1mG8_dSZ1qV63RcxzyRPLuRzjTbRXT-na" TargetMode="External"/><Relationship Id="rId17" Type="http://schemas.openxmlformats.org/officeDocument/2006/relationships/hyperlink" Target="https://drive.google.com/drive/folders/1Ekjm739tbrsO2byzHwp5fkNJTu1WRYPf" TargetMode="External"/><Relationship Id="rId16" Type="http://schemas.openxmlformats.org/officeDocument/2006/relationships/hyperlink" Target="https://drive.google.com/drive/folders/1Ekjm739tbrsO2byzHwp5fkNJTu1WRYPf" TargetMode="External"/><Relationship Id="rId19" Type="http://schemas.openxmlformats.org/officeDocument/2006/relationships/hyperlink" Target="https://drive.google.com/drive/folders/1Ekjm739tbrsO2byzHwp5fkNJTu1WRYPf" TargetMode="External"/><Relationship Id="rId18" Type="http://schemas.openxmlformats.org/officeDocument/2006/relationships/hyperlink" Target="https://drive.google.com/drive/folders/1Ekjm739tbrsO2byzHwp5fkNJTu1WRYPf" TargetMode="External"/><Relationship Id="rId84" Type="http://schemas.openxmlformats.org/officeDocument/2006/relationships/hyperlink" Target="https://drive.google.com/drive/folders/1mn05PBLLJgtctk5TMq3DsKt9RLr1DbsS" TargetMode="External"/><Relationship Id="rId83" Type="http://schemas.openxmlformats.org/officeDocument/2006/relationships/hyperlink" Target="https://drive.google.com/drive/folders/1mn05PBLLJgtctk5TMq3DsKt9RLr1DbsS" TargetMode="External"/><Relationship Id="rId86" Type="http://schemas.openxmlformats.org/officeDocument/2006/relationships/hyperlink" Target="https://drive.google.com/drive/folders/1mn05PBLLJgtctk5TMq3DsKt9RLr1DbsS" TargetMode="External"/><Relationship Id="rId85" Type="http://schemas.openxmlformats.org/officeDocument/2006/relationships/hyperlink" Target="https://drive.google.com/drive/folders/1mn05PBLLJgtctk5TMq3DsKt9RLr1DbsS" TargetMode="External"/><Relationship Id="rId88" Type="http://schemas.openxmlformats.org/officeDocument/2006/relationships/hyperlink" Target="https://drive.google.com/drive/folders/1JQ0Jabqdh2R9Zhl2QhkcYrU2C90d7zAE" TargetMode="External"/><Relationship Id="rId87" Type="http://schemas.openxmlformats.org/officeDocument/2006/relationships/hyperlink" Target="https://drive.google.com/drive/folders/1mn05PBLLJgtctk5TMq3DsKt9RLr1DbsS" TargetMode="External"/><Relationship Id="rId89" Type="http://schemas.openxmlformats.org/officeDocument/2006/relationships/hyperlink" Target="https://drive.google.com/drive/folders/1JQ0Jabqdh2R9Zhl2QhkcYrU2C90d7zAE" TargetMode="External"/><Relationship Id="rId80" Type="http://schemas.openxmlformats.org/officeDocument/2006/relationships/hyperlink" Target="https://drive.google.com/drive/folders/1mdDNh4nnvLlKlTwCbE_54yLPRTYFcJDe" TargetMode="External"/><Relationship Id="rId82" Type="http://schemas.openxmlformats.org/officeDocument/2006/relationships/hyperlink" Target="https://drive.google.com/drive/folders/1mn05PBLLJgtctk5TMq3DsKt9RLr1DbsS" TargetMode="External"/><Relationship Id="rId81" Type="http://schemas.openxmlformats.org/officeDocument/2006/relationships/hyperlink" Target="https://drive.google.com/drive/folders/1mdDNh4nnvLlKlTwCbE_54yLPRTYFcJDe" TargetMode="External"/><Relationship Id="rId1" Type="http://schemas.openxmlformats.org/officeDocument/2006/relationships/hyperlink" Target="https://drive.google.com/drive/folders/1LuUQwLagDFkzy4AcQPzjbuqKPJbrR9jy" TargetMode="External"/><Relationship Id="rId2" Type="http://schemas.openxmlformats.org/officeDocument/2006/relationships/hyperlink" Target="https://drive.google.com/drive/folders/1LuUQwLagDFkzy4AcQPzjbuqKPJbrR9jy" TargetMode="External"/><Relationship Id="rId3" Type="http://schemas.openxmlformats.org/officeDocument/2006/relationships/hyperlink" Target="https://drive.google.com/drive/folders/1LuUQwLagDFkzy4AcQPzjbuqKPJbrR9jy" TargetMode="External"/><Relationship Id="rId4" Type="http://schemas.openxmlformats.org/officeDocument/2006/relationships/hyperlink" Target="https://drive.google.com/drive/folders/1NDQPBpAq0TxvcyBxHMQTiQRPtJZcrbib" TargetMode="External"/><Relationship Id="rId9" Type="http://schemas.openxmlformats.org/officeDocument/2006/relationships/hyperlink" Target="https://drive.google.com/drive/folders/19kxlyWMit2LxsMpWmEi36hVIV_V0SgPm" TargetMode="External"/><Relationship Id="rId5" Type="http://schemas.openxmlformats.org/officeDocument/2006/relationships/hyperlink" Target="https://drive.google.com/drive/folders/1NDQPBpAq0TxvcyBxHMQTiQRPtJZcrbib" TargetMode="External"/><Relationship Id="rId6" Type="http://schemas.openxmlformats.org/officeDocument/2006/relationships/hyperlink" Target="https://drive.google.com/drive/folders/1NDQPBpAq0TxvcyBxHMQTiQRPtJZcrbib" TargetMode="External"/><Relationship Id="rId7" Type="http://schemas.openxmlformats.org/officeDocument/2006/relationships/hyperlink" Target="https://drive.google.com/drive/folders/19kxlyWMit2LxsMpWmEi36hVIV_V0SgPm" TargetMode="External"/><Relationship Id="rId8" Type="http://schemas.openxmlformats.org/officeDocument/2006/relationships/hyperlink" Target="https://drive.google.com/drive/folders/19kxlyWMit2LxsMpWmEi36hVIV_V0SgPm" TargetMode="External"/><Relationship Id="rId73" Type="http://schemas.openxmlformats.org/officeDocument/2006/relationships/hyperlink" Target="https://drive.google.com/drive/folders/1_JklwuXvDtys7rgMzfvp4ot1cip9DazQ" TargetMode="External"/><Relationship Id="rId72" Type="http://schemas.openxmlformats.org/officeDocument/2006/relationships/hyperlink" Target="https://drive.google.com/drive/folders/1_JklwuXvDtys7rgMzfvp4ot1cip9DazQ" TargetMode="External"/><Relationship Id="rId75" Type="http://schemas.openxmlformats.org/officeDocument/2006/relationships/hyperlink" Target="https://drive.google.com/drive/folders/1nFOH3dZU2gBtRySpVPEdypj88OK7ocqd" TargetMode="External"/><Relationship Id="rId74" Type="http://schemas.openxmlformats.org/officeDocument/2006/relationships/hyperlink" Target="https://drive.google.com/drive/folders/1_JklwuXvDtys7rgMzfvp4ot1cip9DazQ" TargetMode="External"/><Relationship Id="rId77" Type="http://schemas.openxmlformats.org/officeDocument/2006/relationships/hyperlink" Target="https://drive.google.com/drive/folders/1yVU8p75FWrvjDQ7r38LdOEUoUVfkfP18" TargetMode="External"/><Relationship Id="rId76" Type="http://schemas.openxmlformats.org/officeDocument/2006/relationships/hyperlink" Target="https://drive.google.com/drive/folders/1yVU8p75FWrvjDQ7r38LdOEUoUVfkfP18" TargetMode="External"/><Relationship Id="rId79" Type="http://schemas.openxmlformats.org/officeDocument/2006/relationships/hyperlink" Target="https://drive.google.com/drive/folders/1mdDNh4nnvLlKlTwCbE_54yLPRTYFcJDe" TargetMode="External"/><Relationship Id="rId78" Type="http://schemas.openxmlformats.org/officeDocument/2006/relationships/hyperlink" Target="https://drive.google.com/drive/folders/1yVU8p75FWrvjDQ7r38LdOEUoUVfkfP18" TargetMode="External"/><Relationship Id="rId71" Type="http://schemas.openxmlformats.org/officeDocument/2006/relationships/hyperlink" Target="https://drive.google.com/drive/folders/1Uc_2hTh0GFYVLVUubhZImgTOWDZfpitt" TargetMode="External"/><Relationship Id="rId70" Type="http://schemas.openxmlformats.org/officeDocument/2006/relationships/hyperlink" Target="https://drive.google.com/drive/folders/1Uc_2hTh0GFYVLVUubhZImgTOWDZfpitt" TargetMode="External"/><Relationship Id="rId62" Type="http://schemas.openxmlformats.org/officeDocument/2006/relationships/hyperlink" Target="https://drive.google.com/drive/folders/1Ec9HYSqmCVe0BdIuTtSs72eJz57kb32T" TargetMode="External"/><Relationship Id="rId61" Type="http://schemas.openxmlformats.org/officeDocument/2006/relationships/hyperlink" Target="https://drive.google.com/drive/folders/1rSgmHYd_LjZrYEOe2Yfya8cFuXPt1kr-" TargetMode="External"/><Relationship Id="rId64" Type="http://schemas.openxmlformats.org/officeDocument/2006/relationships/hyperlink" Target="https://drive.google.com/drive/folders/1Ec9HYSqmCVe0BdIuTtSs72eJz57kb32T" TargetMode="External"/><Relationship Id="rId63" Type="http://schemas.openxmlformats.org/officeDocument/2006/relationships/hyperlink" Target="https://drive.google.com/drive/folders/1Ec9HYSqmCVe0BdIuTtSs72eJz57kb32T" TargetMode="External"/><Relationship Id="rId66" Type="http://schemas.openxmlformats.org/officeDocument/2006/relationships/hyperlink" Target="https://drive.google.com/drive/folders/1Uc_2hTh0GFYVLVUubhZImgTOWDZfpitt" TargetMode="External"/><Relationship Id="rId65" Type="http://schemas.openxmlformats.org/officeDocument/2006/relationships/hyperlink" Target="https://drive.google.com/drive/folders/1Ec9HYSqmCVe0BdIuTtSs72eJz57kb32T" TargetMode="External"/><Relationship Id="rId68" Type="http://schemas.openxmlformats.org/officeDocument/2006/relationships/hyperlink" Target="https://drive.google.com/drive/folders/1Uc_2hTh0GFYVLVUubhZImgTOWDZfpitt" TargetMode="External"/><Relationship Id="rId67" Type="http://schemas.openxmlformats.org/officeDocument/2006/relationships/hyperlink" Target="https://drive.google.com/drive/folders/1Uc_2hTh0GFYVLVUubhZImgTOWDZfpitt" TargetMode="External"/><Relationship Id="rId60" Type="http://schemas.openxmlformats.org/officeDocument/2006/relationships/hyperlink" Target="https://drive.google.com/drive/folders/1rSgmHYd_LjZrYEOe2Yfya8cFuXPt1kr-" TargetMode="External"/><Relationship Id="rId69" Type="http://schemas.openxmlformats.org/officeDocument/2006/relationships/hyperlink" Target="https://drive.google.com/drive/folders/1Uc_2hTh0GFYVLVUubhZImgTOWDZfpitt" TargetMode="External"/><Relationship Id="rId51" Type="http://schemas.openxmlformats.org/officeDocument/2006/relationships/hyperlink" Target="https://drive.google.com/drive/folders/1bOz0Hstc15ExBE3wL5cefgmqpFdlX2rG" TargetMode="External"/><Relationship Id="rId50" Type="http://schemas.openxmlformats.org/officeDocument/2006/relationships/hyperlink" Target="https://drive.google.com/drive/folders/1BIm_bRuKBlMZLt8NKxdf-Ng__zpuLVPE" TargetMode="External"/><Relationship Id="rId53" Type="http://schemas.openxmlformats.org/officeDocument/2006/relationships/hyperlink" Target="https://drive.google.com/drive/folders/1-dXDbsTRDUo5Y5wKSCHXc7RjOOxFrShK" TargetMode="External"/><Relationship Id="rId52" Type="http://schemas.openxmlformats.org/officeDocument/2006/relationships/hyperlink" Target="https://drive.google.com/drive/folders/1bOz0Hstc15ExBE3wL5cefgmqpFdlX2rG" TargetMode="External"/><Relationship Id="rId55" Type="http://schemas.openxmlformats.org/officeDocument/2006/relationships/hyperlink" Target="https://drive.google.com/drive/folders/1-q3O8-C84xsCdzn26Wcx2eExl1jYEuN8" TargetMode="External"/><Relationship Id="rId54" Type="http://schemas.openxmlformats.org/officeDocument/2006/relationships/hyperlink" Target="https://drive.google.com/drive/folders/1-q3O8-C84xsCdzn26Wcx2eExl1jYEuN8" TargetMode="External"/><Relationship Id="rId57" Type="http://schemas.openxmlformats.org/officeDocument/2006/relationships/hyperlink" Target="https://drive.google.com/drive/folders/1-q3O8-C84xsCdzn26Wcx2eExl1jYEuN8" TargetMode="External"/><Relationship Id="rId56" Type="http://schemas.openxmlformats.org/officeDocument/2006/relationships/hyperlink" Target="https://drive.google.com/drive/folders/1-q3O8-C84xsCdzn26Wcx2eExl1jYEuN8" TargetMode="External"/><Relationship Id="rId59" Type="http://schemas.openxmlformats.org/officeDocument/2006/relationships/hyperlink" Target="https://drive.google.com/drive/folders/1-q3O8-C84xsCdzn26Wcx2eExl1jYEuN8" TargetMode="External"/><Relationship Id="rId58" Type="http://schemas.openxmlformats.org/officeDocument/2006/relationships/hyperlink" Target="https://drive.google.com/drive/folders/1-q3O8-C84xsCdzn26Wcx2eExl1jYEuN8" TargetMode="External"/><Relationship Id="rId107" Type="http://schemas.openxmlformats.org/officeDocument/2006/relationships/hyperlink" Target="https://drive.google.com/drive/u/3/folders/1RAUpxW5aPnpXn8Qqk8Nyo5ZKf1bJM1da" TargetMode="External"/><Relationship Id="rId106" Type="http://schemas.openxmlformats.org/officeDocument/2006/relationships/hyperlink" Target="https://drive.google.com/drive/u/3/folders/1xK-7riwvOf7ftH1pdOcD1lwrPPihq_Wv" TargetMode="External"/><Relationship Id="rId105" Type="http://schemas.openxmlformats.org/officeDocument/2006/relationships/hyperlink" Target="https://drive.google.com/drive/u/3/folders/11HhZdB-Ilbu1qUCUIQL-UIaCW7Ln7t4_" TargetMode="External"/><Relationship Id="rId104" Type="http://schemas.openxmlformats.org/officeDocument/2006/relationships/hyperlink" Target="https://drive.google.com/drive/u/3/folders/17DuDqaHIG_SibnpnDHkSsMDcN_TwPfxo" TargetMode="External"/><Relationship Id="rId109" Type="http://schemas.openxmlformats.org/officeDocument/2006/relationships/hyperlink" Target="https://drive.google.com/drive/u/3/folders/1RAUpxW5aPnpXn8Qqk8Nyo5ZKf1bJM1da" TargetMode="External"/><Relationship Id="rId108" Type="http://schemas.openxmlformats.org/officeDocument/2006/relationships/hyperlink" Target="https://drive.google.com/drive/u/3/folders/1RAUpxW5aPnpXn8Qqk8Nyo5ZKf1bJM1da" TargetMode="External"/><Relationship Id="rId103" Type="http://schemas.openxmlformats.org/officeDocument/2006/relationships/hyperlink" Target="https://drive.google.com/drive/folders/15qPx2JtTrLmznHUm3v7w-hONZjv76h6q?usp=sharing" TargetMode="External"/><Relationship Id="rId102" Type="http://schemas.openxmlformats.org/officeDocument/2006/relationships/hyperlink" Target="https://drive.google.com/drive/u/3/folders/1qlA3cvaY7MDp7xcdnqRW-fXetClJcGKl" TargetMode="External"/><Relationship Id="rId101" Type="http://schemas.openxmlformats.org/officeDocument/2006/relationships/hyperlink" Target="https://drive.google.com/drive/u/3/folders/1Q4kIJ3NXQJq-ANrhDm-LI2HM4MY_f11Z" TargetMode="External"/><Relationship Id="rId100" Type="http://schemas.openxmlformats.org/officeDocument/2006/relationships/hyperlink" Target="https://drive.google.com/drive/u/3/folders/1-m_RhV_Wx3czEO51bvhQb_bu0FkmMbE6" TargetMode="External"/><Relationship Id="rId121" Type="http://schemas.openxmlformats.org/officeDocument/2006/relationships/hyperlink" Target="https://drive.google.com/drive/u/3/folders/1oIKlGCvCR0-TfcPEQGs8XFa19iMQUzav" TargetMode="External"/><Relationship Id="rId120" Type="http://schemas.openxmlformats.org/officeDocument/2006/relationships/hyperlink" Target="https://drive.google.com/drive/u/3/folders/1dSFVV-AemS5njDAE0FgPvgLWhC5mEq22" TargetMode="External"/><Relationship Id="rId124" Type="http://schemas.openxmlformats.org/officeDocument/2006/relationships/drawing" Target="../drawings/drawing25.xml"/><Relationship Id="rId123" Type="http://schemas.openxmlformats.org/officeDocument/2006/relationships/hyperlink" Target="https://drive.google.com/drive/u/3/folders/1CXDTugFnvwQxwzop6Yp59cy9cRkJsb1M" TargetMode="External"/><Relationship Id="rId122" Type="http://schemas.openxmlformats.org/officeDocument/2006/relationships/hyperlink" Target="https://drive.google.com/drive/u/3/folders/1oIKlGCvCR0-TfcPEQGs8XFa19iMQUzav" TargetMode="External"/><Relationship Id="rId95" Type="http://schemas.openxmlformats.org/officeDocument/2006/relationships/hyperlink" Target="https://drive.google.com/drive/u/3/folders/1O6XuZOxGfXAwc2Eyc4QqM8UE93mSjral" TargetMode="External"/><Relationship Id="rId94" Type="http://schemas.openxmlformats.org/officeDocument/2006/relationships/hyperlink" Target="https://drive.google.com/drive/folders/1E7UwLofFN0lQVh4kNSacXLm3YUgXS2-x" TargetMode="External"/><Relationship Id="rId97" Type="http://schemas.openxmlformats.org/officeDocument/2006/relationships/hyperlink" Target="https://drive.google.com/drive/u/3/folders/18RMNaJkR6x5atclzxsreJaqz_aGKoAMK" TargetMode="External"/><Relationship Id="rId96" Type="http://schemas.openxmlformats.org/officeDocument/2006/relationships/hyperlink" Target="https://drive.google.com/drive/u/3/folders/1O6XuZOxGfXAwc2Eyc4QqM8UE93mSjral" TargetMode="External"/><Relationship Id="rId99" Type="http://schemas.openxmlformats.org/officeDocument/2006/relationships/hyperlink" Target="https://drive.google.com/drive/u/3/folders/13LDBjlqaMqxhktSrMOMTJOAwjILzXHAy" TargetMode="External"/><Relationship Id="rId98" Type="http://schemas.openxmlformats.org/officeDocument/2006/relationships/hyperlink" Target="https://drive.google.com/drive/u/3/folders/18RMNaJkR6x5atclzxsreJaqz_aGKoAMK" TargetMode="External"/><Relationship Id="rId91" Type="http://schemas.openxmlformats.org/officeDocument/2006/relationships/hyperlink" Target="https://drive.google.com/drive/folders/1JQ0Jabqdh2R9Zhl2QhkcYrU2C90d7zAE" TargetMode="External"/><Relationship Id="rId90" Type="http://schemas.openxmlformats.org/officeDocument/2006/relationships/hyperlink" Target="https://drive.google.com/drive/folders/1JQ0Jabqdh2R9Zhl2QhkcYrU2C90d7zAE" TargetMode="External"/><Relationship Id="rId93" Type="http://schemas.openxmlformats.org/officeDocument/2006/relationships/hyperlink" Target="https://drive.google.com/drive/folders/1E7UwLofFN0lQVh4kNSacXLm3YUgXS2-x" TargetMode="External"/><Relationship Id="rId92" Type="http://schemas.openxmlformats.org/officeDocument/2006/relationships/hyperlink" Target="https://drive.google.com/drive/folders/1E7UwLofFN0lQVh4kNSacXLm3YUgXS2-x" TargetMode="External"/><Relationship Id="rId118" Type="http://schemas.openxmlformats.org/officeDocument/2006/relationships/hyperlink" Target="https://drive.google.com/drive/u/3/folders/1jr8YjdypECU0qMAy7woDyZyEwspJBGma" TargetMode="External"/><Relationship Id="rId117" Type="http://schemas.openxmlformats.org/officeDocument/2006/relationships/hyperlink" Target="https://drive.google.com/drive/u/3/folders/1pUgMXTnsD78r4qNcNBBd90IIja9toKPM" TargetMode="External"/><Relationship Id="rId116" Type="http://schemas.openxmlformats.org/officeDocument/2006/relationships/hyperlink" Target="https://drive.google.com/drive/u/3/folders/1QIOiDSGwx03LMGHo5AmSuEDCTvWJM09U" TargetMode="External"/><Relationship Id="rId115" Type="http://schemas.openxmlformats.org/officeDocument/2006/relationships/hyperlink" Target="https://drive.google.com/drive/u/3/folders/1Pgjv7eDvy738pyUiKv5p5lyk9N6OMsHH" TargetMode="External"/><Relationship Id="rId119" Type="http://schemas.openxmlformats.org/officeDocument/2006/relationships/hyperlink" Target="https://drive.google.com/drive/u/3/folders/1R2hWhO7r4pRuwZ_WpS8_KJAOgO_-DqZs" TargetMode="External"/><Relationship Id="rId110" Type="http://schemas.openxmlformats.org/officeDocument/2006/relationships/hyperlink" Target="https://drive.google.com/drive/u/3/folders/1RAUpxW5aPnpXn8Qqk8Nyo5ZKf1bJM1da" TargetMode="External"/><Relationship Id="rId114" Type="http://schemas.openxmlformats.org/officeDocument/2006/relationships/hyperlink" Target="https://drive.google.com/drive/u/3/folders/1RAUpxW5aPnpXn8Qqk8Nyo5ZKf1bJM1da" TargetMode="External"/><Relationship Id="rId113" Type="http://schemas.openxmlformats.org/officeDocument/2006/relationships/hyperlink" Target="https://drive.google.com/drive/u/3/folders/1RAUpxW5aPnpXn8Qqk8Nyo5ZKf1bJM1da" TargetMode="External"/><Relationship Id="rId112" Type="http://schemas.openxmlformats.org/officeDocument/2006/relationships/hyperlink" Target="https://drive.google.com/drive/u/3/folders/1RAUpxW5aPnpXn8Qqk8Nyo5ZKf1bJM1da" TargetMode="External"/><Relationship Id="rId111" Type="http://schemas.openxmlformats.org/officeDocument/2006/relationships/hyperlink" Target="https://drive.google.com/drive/u/3/folders/1RAUpxW5aPnpXn8Qqk8Nyo5ZKf1bJM1da" TargetMode="External"/></Relationships>
</file>

<file path=xl/worksheets/_rels/sheet26.xml.rels><?xml version="1.0" encoding="UTF-8" standalone="yes"?><Relationships xmlns="http://schemas.openxmlformats.org/package/2006/relationships"><Relationship Id="rId40" Type="http://schemas.openxmlformats.org/officeDocument/2006/relationships/hyperlink" Target="https://drive.google.com/drive/folders/1mzIs41l-UQA_uPYcy-scFR9cIH2MSyXv" TargetMode="External"/><Relationship Id="rId42" Type="http://schemas.openxmlformats.org/officeDocument/2006/relationships/hyperlink" Target="https://drive.google.com/drive/folders/1mvDYlwiOqColteUNQTIqrAE-OvxGvkSP" TargetMode="External"/><Relationship Id="rId41" Type="http://schemas.openxmlformats.org/officeDocument/2006/relationships/hyperlink" Target="https://drive.google.com/drive/folders/1n1qKO6fxJFn2OlYDuL6sGwyH1YCFlb0U" TargetMode="External"/><Relationship Id="rId44" Type="http://schemas.openxmlformats.org/officeDocument/2006/relationships/hyperlink" Target="https://drive.google.com/drive/folders/1mu0Wgt15fg6aiHhD-4EKb2zIfvm9mfEH" TargetMode="External"/><Relationship Id="rId43" Type="http://schemas.openxmlformats.org/officeDocument/2006/relationships/hyperlink" Target="https://drive.google.com/drive/folders/1mvDYlwiOqColteUNQTIqrAE-OvxGvkSP" TargetMode="External"/><Relationship Id="rId46" Type="http://schemas.openxmlformats.org/officeDocument/2006/relationships/hyperlink" Target="https://drive.google.com/drive/folders/1mtjXJzVyH9d8pKXrLVSxbE1VT-bXXMtW" TargetMode="External"/><Relationship Id="rId45" Type="http://schemas.openxmlformats.org/officeDocument/2006/relationships/hyperlink" Target="https://drive.google.com/drive/folders/1mu0Wgt15fg6aiHhD-4EKb2zIfvm9mfEH" TargetMode="External"/><Relationship Id="rId48" Type="http://schemas.openxmlformats.org/officeDocument/2006/relationships/hyperlink" Target="https://drive.google.com/drive/folders/1mtWLMynnnrNIRQy0A5_bH_r53yunp38G" TargetMode="External"/><Relationship Id="rId47" Type="http://schemas.openxmlformats.org/officeDocument/2006/relationships/hyperlink" Target="https://drive.google.com/drive/folders/1mt3iUd6bStgLXofhd1oaJIiPweagx3pj" TargetMode="External"/><Relationship Id="rId49" Type="http://schemas.openxmlformats.org/officeDocument/2006/relationships/hyperlink" Target="https://drive.google.com/drive/folders/1mtWLMynnnrNIRQy0A5_bH_r53yunp38G" TargetMode="External"/><Relationship Id="rId31" Type="http://schemas.openxmlformats.org/officeDocument/2006/relationships/hyperlink" Target="https://drive.google.com/drive/folders/1lXbTO-0MwGOnjvGH30KRiVQbUUQtKtO0" TargetMode="External"/><Relationship Id="rId30" Type="http://schemas.openxmlformats.org/officeDocument/2006/relationships/hyperlink" Target="https://drive.google.com/drive/folders/1lXbTO-0MwGOnjvGH30KRiVQbUUQtKtO0" TargetMode="External"/><Relationship Id="rId33" Type="http://schemas.openxmlformats.org/officeDocument/2006/relationships/hyperlink" Target="https://drive.google.com/drive/folders/1n1qKO6fxJFn2OlYDuL6sGwyH1YCFlb0U" TargetMode="External"/><Relationship Id="rId32" Type="http://schemas.openxmlformats.org/officeDocument/2006/relationships/hyperlink" Target="https://drive.google.com/drive/folders/1lXbTO-0MwGOnjvGH30KRiVQbUUQtKtO0" TargetMode="External"/><Relationship Id="rId35" Type="http://schemas.openxmlformats.org/officeDocument/2006/relationships/hyperlink" Target="https://drive.google.com/drive/folders/1mzIs41l-UQA_uPYcy-scFR9cIH2MSyXv" TargetMode="External"/><Relationship Id="rId34" Type="http://schemas.openxmlformats.org/officeDocument/2006/relationships/hyperlink" Target="https://drive.google.com/drive/folders/1n1qKO6fxJFn2OlYDuL6sGwyH1YCFlb0U" TargetMode="External"/><Relationship Id="rId37" Type="http://schemas.openxmlformats.org/officeDocument/2006/relationships/hyperlink" Target="https://drive.google.com/drive/folders/1mzIs41l-UQA_uPYcy-scFR9cIH2MSyXv" TargetMode="External"/><Relationship Id="rId36" Type="http://schemas.openxmlformats.org/officeDocument/2006/relationships/hyperlink" Target="https://drive.google.com/drive/folders/1mzIs41l-UQA_uPYcy-scFR9cIH2MSyXv" TargetMode="External"/><Relationship Id="rId39" Type="http://schemas.openxmlformats.org/officeDocument/2006/relationships/hyperlink" Target="https://drive.google.com/drive/folders/1mzIs41l-UQA_uPYcy-scFR9cIH2MSyXv" TargetMode="External"/><Relationship Id="rId38" Type="http://schemas.openxmlformats.org/officeDocument/2006/relationships/hyperlink" Target="https://drive.google.com/drive/folders/1mzIs41l-UQA_uPYcy-scFR9cIH2MSyXv" TargetMode="External"/><Relationship Id="rId20" Type="http://schemas.openxmlformats.org/officeDocument/2006/relationships/hyperlink" Target="https://drive.google.com/drive/folders/1la-hS6QLi7ikg4-HK0pxK_nRz26Ye3gf" TargetMode="External"/><Relationship Id="rId22" Type="http://schemas.openxmlformats.org/officeDocument/2006/relationships/hyperlink" Target="https://drive.google.com/drive/folders/1la-hS6QLi7ikg4-HK0pxK_nRz26Ye3gf" TargetMode="External"/><Relationship Id="rId21" Type="http://schemas.openxmlformats.org/officeDocument/2006/relationships/hyperlink" Target="https://drive.google.com/drive/folders/1la-hS6QLi7ikg4-HK0pxK_nRz26Ye3gf" TargetMode="External"/><Relationship Id="rId24" Type="http://schemas.openxmlformats.org/officeDocument/2006/relationships/hyperlink" Target="https://drive.google.com/drive/folders/1la-hS6QLi7ikg4-HK0pxK_nRz26Ye3gf" TargetMode="External"/><Relationship Id="rId23" Type="http://schemas.openxmlformats.org/officeDocument/2006/relationships/hyperlink" Target="https://drive.google.com/drive/folders/1la-hS6QLi7ikg4-HK0pxK_nRz26Ye3gf" TargetMode="External"/><Relationship Id="rId26" Type="http://schemas.openxmlformats.org/officeDocument/2006/relationships/hyperlink" Target="https://drive.google.com/drive/folders/1la-hS6QLi7ikg4-HK0pxK_nRz26Ye3gf" TargetMode="External"/><Relationship Id="rId25" Type="http://schemas.openxmlformats.org/officeDocument/2006/relationships/hyperlink" Target="https://drive.google.com/drive/folders/1la-hS6QLi7ikg4-HK0pxK_nRz26Ye3gf" TargetMode="External"/><Relationship Id="rId28" Type="http://schemas.openxmlformats.org/officeDocument/2006/relationships/hyperlink" Target="https://drive.google.com/drive/folders/1lbcON7pj0F__TGOqOsCIO2Wv4eHYLF86" TargetMode="External"/><Relationship Id="rId27" Type="http://schemas.openxmlformats.org/officeDocument/2006/relationships/hyperlink" Target="https://drive.google.com/drive/folders/1la-hS6QLi7ikg4-HK0pxK_nRz26Ye3gf" TargetMode="External"/><Relationship Id="rId29" Type="http://schemas.openxmlformats.org/officeDocument/2006/relationships/hyperlink" Target="https://drive.google.com/drive/folders/1lbcON7pj0F__TGOqOsCIO2Wv4eHYLF86" TargetMode="External"/><Relationship Id="rId11" Type="http://schemas.openxmlformats.org/officeDocument/2006/relationships/hyperlink" Target="https://drive.google.com/drive/folders/1lheRpe87NUgchiFX441DlRie7gMHLgPK" TargetMode="External"/><Relationship Id="rId10" Type="http://schemas.openxmlformats.org/officeDocument/2006/relationships/hyperlink" Target="https://drive.google.com/drive/folders/1lheRpe87NUgchiFX441DlRie7gMHLgPK" TargetMode="External"/><Relationship Id="rId13" Type="http://schemas.openxmlformats.org/officeDocument/2006/relationships/hyperlink" Target="https://drive.google.com/drive/folders/1lcwORAoqytCXm9-sGovwRmqnqqt8id3h" TargetMode="External"/><Relationship Id="rId12" Type="http://schemas.openxmlformats.org/officeDocument/2006/relationships/hyperlink" Target="https://drive.google.com/drive/folders/1lcwORAoqytCXm9-sGovwRmqnqqt8id3h" TargetMode="External"/><Relationship Id="rId15" Type="http://schemas.openxmlformats.org/officeDocument/2006/relationships/hyperlink" Target="https://drive.google.com/drive/folders/1lo92WoF14DAjue6jkHkh0-JUtjVuLlne" TargetMode="External"/><Relationship Id="rId14" Type="http://schemas.openxmlformats.org/officeDocument/2006/relationships/hyperlink" Target="https://drive.google.com/drive/folders/1lo92WoF14DAjue6jkHkh0-JUtjVuLlne" TargetMode="External"/><Relationship Id="rId17" Type="http://schemas.openxmlformats.org/officeDocument/2006/relationships/hyperlink" Target="https://drive.google.com/drive/folders/1lxZe-A_1qcOjXkCbpX_F9aZZARNBn_7t" TargetMode="External"/><Relationship Id="rId16" Type="http://schemas.openxmlformats.org/officeDocument/2006/relationships/hyperlink" Target="https://drive.google.com/drive/folders/1pXDSll--oSs2MBlgj-3sRBMC0B3iXHTe" TargetMode="External"/><Relationship Id="rId19" Type="http://schemas.openxmlformats.org/officeDocument/2006/relationships/hyperlink" Target="https://drive.google.com/drive/folders/1la-hS6QLi7ikg4-HK0pxK_nRz26Ye3gf" TargetMode="External"/><Relationship Id="rId18" Type="http://schemas.openxmlformats.org/officeDocument/2006/relationships/hyperlink" Target="https://drive.google.com/drive/folders/1lv0fixKrkaNUqQC8KGiQUqFlNpql1eci" TargetMode="External"/><Relationship Id="rId84" Type="http://schemas.openxmlformats.org/officeDocument/2006/relationships/hyperlink" Target="https://drive.google.com/drive/folders/1kGzewnwcznMFi8YbNHWPCMQeH4-jjXEz" TargetMode="External"/><Relationship Id="rId83" Type="http://schemas.openxmlformats.org/officeDocument/2006/relationships/hyperlink" Target="https://drive.google.com/drive/folders/1kGzewnwcznMFi8YbNHWPCMQeH4-jjXEz" TargetMode="External"/><Relationship Id="rId86" Type="http://schemas.openxmlformats.org/officeDocument/2006/relationships/hyperlink" Target="https://drive.google.com/drive/folders/1l-bVndrDB9SAZVMWUGZFTz136vzs_5uA" TargetMode="External"/><Relationship Id="rId85" Type="http://schemas.openxmlformats.org/officeDocument/2006/relationships/hyperlink" Target="https://drive.google.com/drive/folders/1l-bVndrDB9SAZVMWUGZFTz136vzs_5uA" TargetMode="External"/><Relationship Id="rId88" Type="http://schemas.openxmlformats.org/officeDocument/2006/relationships/hyperlink" Target="https://drive.google.com/drive/folders/1l-bVndrDB9SAZVMWUGZFTz136vzs_5uA" TargetMode="External"/><Relationship Id="rId87" Type="http://schemas.openxmlformats.org/officeDocument/2006/relationships/hyperlink" Target="https://drive.google.com/drive/folders/1l-bVndrDB9SAZVMWUGZFTz136vzs_5uA" TargetMode="External"/><Relationship Id="rId89" Type="http://schemas.openxmlformats.org/officeDocument/2006/relationships/hyperlink" Target="https://drive.google.com/drive/folders/1kxMIk2J8pXtSP6Nm0y93IuTB1FFIR12h" TargetMode="External"/><Relationship Id="rId80" Type="http://schemas.openxmlformats.org/officeDocument/2006/relationships/hyperlink" Target="https://drive.google.com/drive/folders/1m_1d5bveRtgWmrWZ6KJAXqiQhT-rFaV_" TargetMode="External"/><Relationship Id="rId82" Type="http://schemas.openxmlformats.org/officeDocument/2006/relationships/hyperlink" Target="https://drive.google.com/drive/folders/1m_1d5bveRtgWmrWZ6KJAXqiQhT-rFaV_" TargetMode="External"/><Relationship Id="rId81" Type="http://schemas.openxmlformats.org/officeDocument/2006/relationships/hyperlink" Target="https://drive.google.com/drive/folders/1m_1d5bveRtgWmrWZ6KJAXqiQhT-rFaV_" TargetMode="External"/><Relationship Id="rId1" Type="http://schemas.openxmlformats.org/officeDocument/2006/relationships/hyperlink" Target="https://drive.google.com/drive/folders/1lnqF_aW1qUIGkmgriJD1WslVrHwz3lp4" TargetMode="External"/><Relationship Id="rId2" Type="http://schemas.openxmlformats.org/officeDocument/2006/relationships/hyperlink" Target="https://drive.google.com/drive/folders/1lnqF_aW1qUIGkmgriJD1WslVrHwz3lp4" TargetMode="External"/><Relationship Id="rId3" Type="http://schemas.openxmlformats.org/officeDocument/2006/relationships/hyperlink" Target="https://drive.google.com/drive/folders/1lnqF_aW1qUIGkmgriJD1WslVrHwz3lp4" TargetMode="External"/><Relationship Id="rId4" Type="http://schemas.openxmlformats.org/officeDocument/2006/relationships/hyperlink" Target="https://drive.google.com/drive/folders/1lnqF_aW1qUIGkmgriJD1WslVrHwz3lp4" TargetMode="External"/><Relationship Id="rId9" Type="http://schemas.openxmlformats.org/officeDocument/2006/relationships/hyperlink" Target="https://drive.google.com/drive/folders/1lheRpe87NUgchiFX441DlRie7gMHLgPK" TargetMode="External"/><Relationship Id="rId5" Type="http://schemas.openxmlformats.org/officeDocument/2006/relationships/hyperlink" Target="https://drive.google.com/drive/folders/1lnqF_aW1qUIGkmgriJD1WslVrHwz3lp4" TargetMode="External"/><Relationship Id="rId6" Type="http://schemas.openxmlformats.org/officeDocument/2006/relationships/hyperlink" Target="https://drive.google.com/drive/folders/1lnqF_aW1qUIGkmgriJD1WslVrHwz3lp4" TargetMode="External"/><Relationship Id="rId7" Type="http://schemas.openxmlformats.org/officeDocument/2006/relationships/hyperlink" Target="https://drive.google.com/drive/folders/1lmYZWd8hdvtBu_g0P2VKJJPamXhprZtP" TargetMode="External"/><Relationship Id="rId8" Type="http://schemas.openxmlformats.org/officeDocument/2006/relationships/hyperlink" Target="https://drive.google.com/drive/folders/1lheRpe87NUgchiFX441DlRie7gMHLgPK" TargetMode="External"/><Relationship Id="rId73" Type="http://schemas.openxmlformats.org/officeDocument/2006/relationships/hyperlink" Target="https://drive.google.com/drive/folders/1k_pLGTXwejThlgu_AwTRkQcku7vLO6-a" TargetMode="External"/><Relationship Id="rId72" Type="http://schemas.openxmlformats.org/officeDocument/2006/relationships/hyperlink" Target="https://drive.google.com/drive/folders/1k_pLGTXwejThlgu_AwTRkQcku7vLO6-a" TargetMode="External"/><Relationship Id="rId75" Type="http://schemas.openxmlformats.org/officeDocument/2006/relationships/hyperlink" Target="https://drive.google.com/drive/folders/1kUhtRd0Z3ypKbBpJnCKgg-k1twa3LbTu" TargetMode="External"/><Relationship Id="rId74" Type="http://schemas.openxmlformats.org/officeDocument/2006/relationships/hyperlink" Target="https://drive.google.com/drive/folders/1kUhtRd0Z3ypKbBpJnCKgg-k1twa3LbTu" TargetMode="External"/><Relationship Id="rId77" Type="http://schemas.openxmlformats.org/officeDocument/2006/relationships/hyperlink" Target="https://bit.ly/dinsosbalikpapan" TargetMode="External"/><Relationship Id="rId76" Type="http://schemas.openxmlformats.org/officeDocument/2006/relationships/hyperlink" Target="https://drive.google.com/drive/folders/1kUhtRd0Z3ypKbBpJnCKgg-k1twa3LbTu" TargetMode="External"/><Relationship Id="rId79" Type="http://schemas.openxmlformats.org/officeDocument/2006/relationships/hyperlink" Target="https://drive.google.com/drive/folders/1m_1d5bveRtgWmrWZ6KJAXqiQhT-rFaV_" TargetMode="External"/><Relationship Id="rId78" Type="http://schemas.openxmlformats.org/officeDocument/2006/relationships/hyperlink" Target="https://drive.google.com/drive/folders/1kUhtRd0Z3ypKbBpJnCKgg-k1twa3LbTu" TargetMode="External"/><Relationship Id="rId71" Type="http://schemas.openxmlformats.org/officeDocument/2006/relationships/hyperlink" Target="https://drive.google.com/drive/folders/1k_pLGTXwejThlgu_AwTRkQcku7vLO6-a" TargetMode="External"/><Relationship Id="rId70" Type="http://schemas.openxmlformats.org/officeDocument/2006/relationships/hyperlink" Target="https://drive.google.com/drive/folders/1mX74tazcaRSY5klnKNIX1FMIOGU0B1sX" TargetMode="External"/><Relationship Id="rId132" Type="http://schemas.openxmlformats.org/officeDocument/2006/relationships/hyperlink" Target="https://drive.google.com/drive/folders/1m2-UcR3huk16yPzwwVyU-515t4P5pLch" TargetMode="External"/><Relationship Id="rId131" Type="http://schemas.openxmlformats.org/officeDocument/2006/relationships/hyperlink" Target="https://drive.google.com/drive/folders/1m2-UcR3huk16yPzwwVyU-515t4P5pLch" TargetMode="External"/><Relationship Id="rId130" Type="http://schemas.openxmlformats.org/officeDocument/2006/relationships/hyperlink" Target="https://drive.google.com/drive/folders/1m2-UcR3huk16yPzwwVyU-515t4P5pLch" TargetMode="External"/><Relationship Id="rId134" Type="http://schemas.openxmlformats.org/officeDocument/2006/relationships/drawing" Target="../drawings/drawing26.xml"/><Relationship Id="rId133" Type="http://schemas.openxmlformats.org/officeDocument/2006/relationships/hyperlink" Target="https://drive.google.com/drive/folders/1ly-5sBalApLXWUlEVd047UrCnJAQ1qMx" TargetMode="External"/><Relationship Id="rId62" Type="http://schemas.openxmlformats.org/officeDocument/2006/relationships/hyperlink" Target="https://drive.google.com/drive/folders/1m_1d5bveRtgWmrWZ6KJAXqiQhT-rFaV_" TargetMode="External"/><Relationship Id="rId61" Type="http://schemas.openxmlformats.org/officeDocument/2006/relationships/hyperlink" Target="https://drive.google.com/drive/folders/1m_1d5bveRtgWmrWZ6KJAXqiQhT-rFaV_" TargetMode="External"/><Relationship Id="rId64" Type="http://schemas.openxmlformats.org/officeDocument/2006/relationships/hyperlink" Target="https://drive.google.com/drive/folders/1mZLQka3EYb96Z-00McPKLrNhTmb3ZZuo" TargetMode="External"/><Relationship Id="rId63" Type="http://schemas.openxmlformats.org/officeDocument/2006/relationships/hyperlink" Target="https://drive.google.com/drive/folders/1mZMz-42ZafyxUYPDiRTWZDwuWGHDI1Y1" TargetMode="External"/><Relationship Id="rId66" Type="http://schemas.openxmlformats.org/officeDocument/2006/relationships/hyperlink" Target="https://drive.google.com/drive/folders/1mZLQka3EYb96Z-00McPKLrNhTmb3ZZuo" TargetMode="External"/><Relationship Id="rId65" Type="http://schemas.openxmlformats.org/officeDocument/2006/relationships/hyperlink" Target="https://drive.google.com/drive/folders/1mZLQka3EYb96Z-00McPKLrNhTmb3ZZuo" TargetMode="External"/><Relationship Id="rId68" Type="http://schemas.openxmlformats.org/officeDocument/2006/relationships/hyperlink" Target="https://drive.google.com/drive/folders/1mX74tazcaRSY5klnKNIX1FMIOGU0B1sX" TargetMode="External"/><Relationship Id="rId67" Type="http://schemas.openxmlformats.org/officeDocument/2006/relationships/hyperlink" Target="https://drive.google.com/drive/folders/1mZLQka3EYb96Z-00McPKLrNhTmb3ZZuo" TargetMode="External"/><Relationship Id="rId60" Type="http://schemas.openxmlformats.org/officeDocument/2006/relationships/hyperlink" Target="https://drive.google.com/drive/folders/1m_1d5bveRtgWmrWZ6KJAXqiQhT-rFaV_" TargetMode="External"/><Relationship Id="rId69" Type="http://schemas.openxmlformats.org/officeDocument/2006/relationships/hyperlink" Target="https://drive.google.com/drive/folders/1mX74tazcaRSY5klnKNIX1FMIOGU0B1sX" TargetMode="External"/><Relationship Id="rId51" Type="http://schemas.openxmlformats.org/officeDocument/2006/relationships/hyperlink" Target="https://drive.google.com/drive/folders/19x7K3-uGjhD-zI2JNNN7Djw_te40QPA0" TargetMode="External"/><Relationship Id="rId50" Type="http://schemas.openxmlformats.org/officeDocument/2006/relationships/hyperlink" Target="https://drive.google.com/drive/folders/19x7K3-uGjhD-zI2JNNN7Djw_te40QPA0" TargetMode="External"/><Relationship Id="rId53" Type="http://schemas.openxmlformats.org/officeDocument/2006/relationships/hyperlink" Target="https://drive.google.com/drive/folders/19x7K3-uGjhD-zI2JNNN7Djw_te40QPA0" TargetMode="External"/><Relationship Id="rId52" Type="http://schemas.openxmlformats.org/officeDocument/2006/relationships/hyperlink" Target="https://drive.google.com/drive/folders/19x7K3-uGjhD-zI2JNNN7Djw_te40QPA0" TargetMode="External"/><Relationship Id="rId55" Type="http://schemas.openxmlformats.org/officeDocument/2006/relationships/hyperlink" Target="https://drive.google.com/drive/folders/1mglIdNIYQDhTbRonw3iXa0rzU-z8kYQY" TargetMode="External"/><Relationship Id="rId54" Type="http://schemas.openxmlformats.org/officeDocument/2006/relationships/hyperlink" Target="https://drive.google.com/drive/folders/1mglIdNIYQDhTbRonw3iXa0rzU-z8kYQY" TargetMode="External"/><Relationship Id="rId57" Type="http://schemas.openxmlformats.org/officeDocument/2006/relationships/hyperlink" Target="https://drive.google.com/drive/folders/1mglIdNIYQDhTbRonw3iXa0rzU-z8kYQY" TargetMode="External"/><Relationship Id="rId56" Type="http://schemas.openxmlformats.org/officeDocument/2006/relationships/hyperlink" Target="https://drive.google.com/drive/folders/1mglIdNIYQDhTbRonw3iXa0rzU-z8kYQY" TargetMode="External"/><Relationship Id="rId59" Type="http://schemas.openxmlformats.org/officeDocument/2006/relationships/hyperlink" Target="https://drive.google.com/drive/folders/1mglIdNIYQDhTbRonw3iXa0rzU-z8kYQY" TargetMode="External"/><Relationship Id="rId58" Type="http://schemas.openxmlformats.org/officeDocument/2006/relationships/hyperlink" Target="https://drive.google.com/drive/folders/1mglIdNIYQDhTbRonw3iXa0rzU-z8kYQY" TargetMode="External"/><Relationship Id="rId107" Type="http://schemas.openxmlformats.org/officeDocument/2006/relationships/hyperlink" Target="https://drive.google.com/drive/folders/1l2z4wadwgdfGvcCUB6Z3rAGLQnuQ-qpb" TargetMode="External"/><Relationship Id="rId106" Type="http://schemas.openxmlformats.org/officeDocument/2006/relationships/hyperlink" Target="https://drive.google.com/drive/folders/1l2z4wadwgdfGvcCUB6Z3rAGLQnuQ-qpb" TargetMode="External"/><Relationship Id="rId105" Type="http://schemas.openxmlformats.org/officeDocument/2006/relationships/hyperlink" Target="https://drive.google.com/drive/folders/1l2z4wadwgdfGvcCUB6Z3rAGLQnuQ-qpb" TargetMode="External"/><Relationship Id="rId104" Type="http://schemas.openxmlformats.org/officeDocument/2006/relationships/hyperlink" Target="https://drive.google.com/drive/folders/1l2z4wadwgdfGvcCUB6Z3rAGLQnuQ-qpb" TargetMode="External"/><Relationship Id="rId109" Type="http://schemas.openxmlformats.org/officeDocument/2006/relationships/hyperlink" Target="https://drive.google.com/drive/folders/1l2z4wadwgdfGvcCUB6Z3rAGLQnuQ-qpb" TargetMode="External"/><Relationship Id="rId108" Type="http://schemas.openxmlformats.org/officeDocument/2006/relationships/hyperlink" Target="https://drive.google.com/drive/folders/1l2z4wadwgdfGvcCUB6Z3rAGLQnuQ-qpb" TargetMode="External"/><Relationship Id="rId103" Type="http://schemas.openxmlformats.org/officeDocument/2006/relationships/hyperlink" Target="https://drive.google.com/drive/folders/1ke7BIXIUvYVhdStfGfbCEn5FsdZOn5Gj" TargetMode="External"/><Relationship Id="rId102" Type="http://schemas.openxmlformats.org/officeDocument/2006/relationships/hyperlink" Target="https://drive.google.com/drive/folders/1ke7BIXIUvYVhdStfGfbCEn5FsdZOn5Gj" TargetMode="External"/><Relationship Id="rId101" Type="http://schemas.openxmlformats.org/officeDocument/2006/relationships/hyperlink" Target="https://drive.google.com/drive/folders/1ke7BIXIUvYVhdStfGfbCEn5FsdZOn5Gj" TargetMode="External"/><Relationship Id="rId100" Type="http://schemas.openxmlformats.org/officeDocument/2006/relationships/hyperlink" Target="https://drive.google.com/drive/folders/1ke7BIXIUvYVhdStfGfbCEn5FsdZOn5Gj" TargetMode="External"/><Relationship Id="rId129" Type="http://schemas.openxmlformats.org/officeDocument/2006/relationships/hyperlink" Target="https://drive.google.com/drive/folders/1m2-UcR3huk16yPzwwVyU-515t4P5pLch" TargetMode="External"/><Relationship Id="rId128" Type="http://schemas.openxmlformats.org/officeDocument/2006/relationships/hyperlink" Target="https://drive.google.com/drive/folders/1m5_y23yowfojH4fyNETxOuQvaSV5Kex_" TargetMode="External"/><Relationship Id="rId127" Type="http://schemas.openxmlformats.org/officeDocument/2006/relationships/hyperlink" Target="https://drive.google.com/drive/folders/1m5_y23yowfojH4fyNETxOuQvaSV5Kex_" TargetMode="External"/><Relationship Id="rId126" Type="http://schemas.openxmlformats.org/officeDocument/2006/relationships/hyperlink" Target="https://drive.google.com/drive/folders/1m5_y23yowfojH4fyNETxOuQvaSV5Kex_" TargetMode="External"/><Relationship Id="rId121" Type="http://schemas.openxmlformats.org/officeDocument/2006/relationships/hyperlink" Target="https://drive.google.com/drive/folders/1mFaCNAM37KmOt8UaQYfj-AzRiVev_mYh" TargetMode="External"/><Relationship Id="rId120" Type="http://schemas.openxmlformats.org/officeDocument/2006/relationships/hyperlink" Target="https://drive.google.com/drive/folders/1mFaCNAM37KmOt8UaQYfj-AzRiVev_mYh" TargetMode="External"/><Relationship Id="rId125" Type="http://schemas.openxmlformats.org/officeDocument/2006/relationships/hyperlink" Target="https://drive.google.com/drive/folders/1mFaCNAM37KmOt8UaQYfj-AzRiVev_mYh" TargetMode="External"/><Relationship Id="rId124" Type="http://schemas.openxmlformats.org/officeDocument/2006/relationships/hyperlink" Target="https://drive.google.com/drive/folders/1mFaCNAM37KmOt8UaQYfj-AzRiVev_mYh" TargetMode="External"/><Relationship Id="rId123" Type="http://schemas.openxmlformats.org/officeDocument/2006/relationships/hyperlink" Target="https://drive.google.com/drive/folders/1mFaCNAM37KmOt8UaQYfj-AzRiVev_mYh" TargetMode="External"/><Relationship Id="rId122" Type="http://schemas.openxmlformats.org/officeDocument/2006/relationships/hyperlink" Target="https://drive.google.com/drive/folders/1mFaCNAM37KmOt8UaQYfj-AzRiVev_mYh" TargetMode="External"/><Relationship Id="rId95" Type="http://schemas.openxmlformats.org/officeDocument/2006/relationships/hyperlink" Target="https://drive.google.com/drive/folders/1lVMZWvlhTmK2dfFJka1_wVDWchrwUMjY" TargetMode="External"/><Relationship Id="rId94" Type="http://schemas.openxmlformats.org/officeDocument/2006/relationships/hyperlink" Target="https://drive.google.com/drive/folders/1l8rOTuHb3-eOmVuJtZXyp_k9inWGmJDr" TargetMode="External"/><Relationship Id="rId97" Type="http://schemas.openxmlformats.org/officeDocument/2006/relationships/hyperlink" Target="https://drive.google.com/drive/folders/1lV-Y87mhZDP-YbaDeNwHCWiRWoWW1oPq" TargetMode="External"/><Relationship Id="rId96" Type="http://schemas.openxmlformats.org/officeDocument/2006/relationships/hyperlink" Target="https://drive.google.com/drive/folders/1lV-Y87mhZDP-YbaDeNwHCWiRWoWW1oPq" TargetMode="External"/><Relationship Id="rId99" Type="http://schemas.openxmlformats.org/officeDocument/2006/relationships/hyperlink" Target="https://drive.google.com/drive/folders/1kspcuvG33pIiuT-OuBCD00e7ZUSEqgSq" TargetMode="External"/><Relationship Id="rId98" Type="http://schemas.openxmlformats.org/officeDocument/2006/relationships/hyperlink" Target="https://drive.google.com/drive/folders/1kspcuvG33pIiuT-OuBCD00e7ZUSEqgSq" TargetMode="External"/><Relationship Id="rId91" Type="http://schemas.openxmlformats.org/officeDocument/2006/relationships/hyperlink" Target="https://drive.google.com/drive/folders/1lo92WoF14DAjue6jkHkh0-JUtjVuLlne" TargetMode="External"/><Relationship Id="rId90" Type="http://schemas.openxmlformats.org/officeDocument/2006/relationships/hyperlink" Target="https://drive.google.com/drive/folders/1kwf1G6zX_vnkdr0C2Wvb0xLtph5a1Sul" TargetMode="External"/><Relationship Id="rId93" Type="http://schemas.openxmlformats.org/officeDocument/2006/relationships/hyperlink" Target="https://drive.google.com/drive/folders/1lo92WoF14DAjue6jkHkh0-JUtjVuLlne" TargetMode="External"/><Relationship Id="rId92" Type="http://schemas.openxmlformats.org/officeDocument/2006/relationships/hyperlink" Target="https://drive.google.com/drive/folders/1lo92WoF14DAjue6jkHkh0-JUtjVuLlne" TargetMode="External"/><Relationship Id="rId118" Type="http://schemas.openxmlformats.org/officeDocument/2006/relationships/hyperlink" Target="https://drive.google.com/drive/folders/1mLM7_hgqyJhDLFibEaxstTWOxpdhzBtu" TargetMode="External"/><Relationship Id="rId117" Type="http://schemas.openxmlformats.org/officeDocument/2006/relationships/hyperlink" Target="https://drive.google.com/drive/folders/1mLM7_hgqyJhDLFibEaxstTWOxpdhzBtu" TargetMode="External"/><Relationship Id="rId116" Type="http://schemas.openxmlformats.org/officeDocument/2006/relationships/hyperlink" Target="https://drive.google.com/drive/folders/1mLM7_hgqyJhDLFibEaxstTWOxpdhzBtu" TargetMode="External"/><Relationship Id="rId115" Type="http://schemas.openxmlformats.org/officeDocument/2006/relationships/hyperlink" Target="https://drive.google.com/drive/folders/1mLM7_hgqyJhDLFibEaxstTWOxpdhzBtu" TargetMode="External"/><Relationship Id="rId119" Type="http://schemas.openxmlformats.org/officeDocument/2006/relationships/hyperlink" Target="https://drive.google.com/drive/folders/1mLM7_hgqyJhDLFibEaxstTWOxpdhzBtu" TargetMode="External"/><Relationship Id="rId110" Type="http://schemas.openxmlformats.org/officeDocument/2006/relationships/hyperlink" Target="https://drive.google.com/drive/folders/1l2z4wadwgdfGvcCUB6Z3rAGLQnuQ-qpb" TargetMode="External"/><Relationship Id="rId114" Type="http://schemas.openxmlformats.org/officeDocument/2006/relationships/hyperlink" Target="https://drive.google.com/drive/folders/1l0_OWJ5_DPJ_rv38-lJhilxQlLZt0IMK" TargetMode="External"/><Relationship Id="rId113" Type="http://schemas.openxmlformats.org/officeDocument/2006/relationships/hyperlink" Target="https://drive.google.com/drive/folders/1l28Uut_LllKwe2W0Ikr6rOvo-vy2p8k-" TargetMode="External"/><Relationship Id="rId112" Type="http://schemas.openxmlformats.org/officeDocument/2006/relationships/hyperlink" Target="https://drive.google.com/drive/folders/1l4NQF5WyTCEXgQGmwDjGbBW_De1cWwJF" TargetMode="External"/><Relationship Id="rId111" Type="http://schemas.openxmlformats.org/officeDocument/2006/relationships/hyperlink" Target="https://drive.google.com/drive/folders/1l2z4wadwgdfGvcCUB6Z3rAGLQnuQ-qpb" TargetMode="External"/></Relationships>
</file>

<file path=xl/worksheets/_rels/sheet27.xml.rels><?xml version="1.0" encoding="UTF-8" standalone="yes"?><Relationships xmlns="http://schemas.openxmlformats.org/package/2006/relationships"><Relationship Id="rId40" Type="http://schemas.openxmlformats.org/officeDocument/2006/relationships/hyperlink" Target="https://drive.google.com/file/d/14YZ9n4g7naQ31zgzHO8zINl6elfEb19J/view?usp=sharing" TargetMode="External"/><Relationship Id="rId42" Type="http://schemas.openxmlformats.org/officeDocument/2006/relationships/hyperlink" Target="https://docs.google.com/spreadsheets/d/13Ixt0HU95yWU4xazJ09jT2UlP2jUk2OW/edit?usp=sharing&amp;ouid=112325090841423637152&amp;rtpof=true&amp;sd=true" TargetMode="External"/><Relationship Id="rId41" Type="http://schemas.openxmlformats.org/officeDocument/2006/relationships/hyperlink" Target="https://drive.google.com/drive/folders/1z8iUVvOvhZOoXSlBdovKKkGxtsC6sOnn?usp=sharing" TargetMode="External"/><Relationship Id="rId44" Type="http://schemas.openxmlformats.org/officeDocument/2006/relationships/hyperlink" Target="https://drive.google.com/drive/folders/1bQYoJytE5s92Yr_OF_7SBNNTkepBvhrA?usp=sharing" TargetMode="External"/><Relationship Id="rId43" Type="http://schemas.openxmlformats.org/officeDocument/2006/relationships/hyperlink" Target="https://drive.google.com/drive/folders/1bQYoJytE5s92Yr_OF_7SBNNTkepBvhrA?usp=sharing" TargetMode="External"/><Relationship Id="rId46" Type="http://schemas.openxmlformats.org/officeDocument/2006/relationships/hyperlink" Target="https://drive.google.com/drive/folders/1bQYoJytE5s92Yr_OF_7SBNNTkepBvhrA?usp=sharing" TargetMode="External"/><Relationship Id="rId45" Type="http://schemas.openxmlformats.org/officeDocument/2006/relationships/hyperlink" Target="https://drive.google.com/drive/folders/1WoyLboy9TeOkB3w2BPGnhY3yVu7PF97V?usp=sharing" TargetMode="External"/><Relationship Id="rId48" Type="http://schemas.openxmlformats.org/officeDocument/2006/relationships/hyperlink" Target="https://drive.google.com/drive/folders/1JKbIHLlNRCbRxwGJaldZh_ydu-54muEG?usp=sharing" TargetMode="External"/><Relationship Id="rId47" Type="http://schemas.openxmlformats.org/officeDocument/2006/relationships/hyperlink" Target="https://drive.google.com/drive/folders/1bQYoJytE5s92Yr_OF_7SBNNTkepBvhrA?usp=sharing" TargetMode="External"/><Relationship Id="rId49" Type="http://schemas.openxmlformats.org/officeDocument/2006/relationships/hyperlink" Target="https://docs.google.com/spreadsheets/d/1SeEFNble_z6eEFtv95K_FqYOHh3Ro2AP/edit?usp=sharing&amp;ouid=112325090841423637152&amp;rtpof=true&amp;sd=true" TargetMode="External"/><Relationship Id="rId31" Type="http://schemas.openxmlformats.org/officeDocument/2006/relationships/hyperlink" Target="https://drive.google.com/file/d/1Mu5HheBKtZNMQzaCzTO2yVlgKhZL_TMW/view?usp=sharing" TargetMode="External"/><Relationship Id="rId30" Type="http://schemas.openxmlformats.org/officeDocument/2006/relationships/hyperlink" Target="https://drive.google.com/file/d/1Mu5HheBKtZNMQzaCzTO2yVlgKhZL_TMW/view?usp=sharing" TargetMode="External"/><Relationship Id="rId33" Type="http://schemas.openxmlformats.org/officeDocument/2006/relationships/hyperlink" Target="https://drive.google.com/file/d/1Mu5HheBKtZNMQzaCzTO2yVlgKhZL_TMW/view?usp=sharing" TargetMode="External"/><Relationship Id="rId32" Type="http://schemas.openxmlformats.org/officeDocument/2006/relationships/hyperlink" Target="https://drive.google.com/file/d/1Mu5HheBKtZNMQzaCzTO2yVlgKhZL_TMW/view?usp=sharing" TargetMode="External"/><Relationship Id="rId35" Type="http://schemas.openxmlformats.org/officeDocument/2006/relationships/hyperlink" Target="https://drive.google.com/file/d/1Ym1OgHBlF_5fWUV77ojl0ls9tyHNFBLd/view?usp=sharing" TargetMode="External"/><Relationship Id="rId34" Type="http://schemas.openxmlformats.org/officeDocument/2006/relationships/hyperlink" Target="https://drive.google.com/file/d/1Ym1OgHBlF_5fWUV77ojl0ls9tyHNFBLd/view?usp=sharing" TargetMode="External"/><Relationship Id="rId37" Type="http://schemas.openxmlformats.org/officeDocument/2006/relationships/hyperlink" Target="https://drive.google.com/file/d/1ihoD4ZpL9NipsNb08kceM8vOSF0g16-7/view?usp=sharing" TargetMode="External"/><Relationship Id="rId36" Type="http://schemas.openxmlformats.org/officeDocument/2006/relationships/hyperlink" Target="https://drive.google.com/drive/folders/1eE7UqRCm5PIDncfLzwI132IW9ZPdjGgY?usp=sharing" TargetMode="External"/><Relationship Id="rId39" Type="http://schemas.openxmlformats.org/officeDocument/2006/relationships/hyperlink" Target="https://drive.google.com/file/d/14YZ9n4g7naQ31zgzHO8zINl6elfEb19J/view?usp=sharing" TargetMode="External"/><Relationship Id="rId38" Type="http://schemas.openxmlformats.org/officeDocument/2006/relationships/hyperlink" Target="https://drive.google.com/file/d/1lbr0EeQPY9PXrcMYLOPV9UP2wAC2W1GG/view?usp=sharing" TargetMode="External"/><Relationship Id="rId20" Type="http://schemas.openxmlformats.org/officeDocument/2006/relationships/hyperlink" Target="https://drive.google.com/drive/folders/1VDdPc5pyx8d1mQGVio-OZQMU1gbv34Dx?usp=sharing" TargetMode="External"/><Relationship Id="rId22" Type="http://schemas.openxmlformats.org/officeDocument/2006/relationships/hyperlink" Target="https://drive.google.com/drive/folders/1VDdPc5pyx8d1mQGVio-OZQMU1gbv34Dx?usp=sharing" TargetMode="External"/><Relationship Id="rId21" Type="http://schemas.openxmlformats.org/officeDocument/2006/relationships/hyperlink" Target="https://drive.google.com/drive/folders/1VDdPc5pyx8d1mQGVio-OZQMU1gbv34Dx?usp=sharing" TargetMode="External"/><Relationship Id="rId24" Type="http://schemas.openxmlformats.org/officeDocument/2006/relationships/hyperlink" Target="https://drive.google.com/drive/folders/1VDdPc5pyx8d1mQGVio-OZQMU1gbv34Dx?usp=sharing" TargetMode="External"/><Relationship Id="rId23" Type="http://schemas.openxmlformats.org/officeDocument/2006/relationships/hyperlink" Target="https://drive.google.com/drive/folders/1VDdPc5pyx8d1mQGVio-OZQMU1gbv34Dx?usp=sharing" TargetMode="External"/><Relationship Id="rId26" Type="http://schemas.openxmlformats.org/officeDocument/2006/relationships/hyperlink" Target="https://drive.google.com/drive/folders/1nQK9HYIlG8a6hCL6RFitie7gJKQT54I5?usp=sharing" TargetMode="External"/><Relationship Id="rId25" Type="http://schemas.openxmlformats.org/officeDocument/2006/relationships/hyperlink" Target="https://drive.google.com/drive/folders/1IvR6dv1SGpFxeMsctgGf2lyXyuwPuhM0?usp=sharing" TargetMode="External"/><Relationship Id="rId28" Type="http://schemas.openxmlformats.org/officeDocument/2006/relationships/hyperlink" Target="https://drive.google.com/file/d/1Ym1OgHBlF_5fWUV77ojl0ls9tyHNFBLd/view?usp=sharing" TargetMode="External"/><Relationship Id="rId27" Type="http://schemas.openxmlformats.org/officeDocument/2006/relationships/hyperlink" Target="https://drive.google.com/file/d/1Ym1OgHBlF_5fWUV77ojl0ls9tyHNFBLd/view?usp=sharing" TargetMode="External"/><Relationship Id="rId29" Type="http://schemas.openxmlformats.org/officeDocument/2006/relationships/hyperlink" Target="https://drive.google.com/drive/folders/1uT_Les3HtVqh4GAaFa-lY9uCnxhkJ2UY?usp=sharing" TargetMode="External"/><Relationship Id="rId11" Type="http://schemas.openxmlformats.org/officeDocument/2006/relationships/hyperlink" Target="https://drive.google.com/file/d/1Q1LXs-QKLgwXGrq90AIx__nmxW7fH0jz/view?usp=sharing" TargetMode="External"/><Relationship Id="rId10" Type="http://schemas.openxmlformats.org/officeDocument/2006/relationships/hyperlink" Target="https://drive.google.com/file/d/1HuonZ4erkvKTVKkVbaYWP6MTPoLAnmbX/view?usp=sharing" TargetMode="External"/><Relationship Id="rId13" Type="http://schemas.openxmlformats.org/officeDocument/2006/relationships/hyperlink" Target="https://drive.google.com/drive/folders/1IvR6dv1SGpFxeMsctgGf2lyXyuwPuhM0?usp=sharing" TargetMode="External"/><Relationship Id="rId12" Type="http://schemas.openxmlformats.org/officeDocument/2006/relationships/hyperlink" Target="https://drive.google.com/drive/folders/1VBrXjJVS5kMttW30BhhF7Wvku1JvwvwM?usp=sharing" TargetMode="External"/><Relationship Id="rId15" Type="http://schemas.openxmlformats.org/officeDocument/2006/relationships/hyperlink" Target="https://drive.google.com/drive/folders/1VDdPc5pyx8d1mQGVio-OZQMU1gbv34Dx?usp=sharing" TargetMode="External"/><Relationship Id="rId14" Type="http://schemas.openxmlformats.org/officeDocument/2006/relationships/hyperlink" Target="https://drive.google.com/drive/folders/1IvR6dv1SGpFxeMsctgGf2lyXyuwPuhM0?usp=sharing" TargetMode="External"/><Relationship Id="rId17" Type="http://schemas.openxmlformats.org/officeDocument/2006/relationships/hyperlink" Target="https://drive.google.com/drive/folders/1VDdPc5pyx8d1mQGVio-OZQMU1gbv34Dx?usp=sharing" TargetMode="External"/><Relationship Id="rId16" Type="http://schemas.openxmlformats.org/officeDocument/2006/relationships/hyperlink" Target="https://drive.google.com/drive/folders/1VDdPc5pyx8d1mQGVio-OZQMU1gbv34Dx?usp=sharing" TargetMode="External"/><Relationship Id="rId19" Type="http://schemas.openxmlformats.org/officeDocument/2006/relationships/hyperlink" Target="https://drive.google.com/drive/folders/1VDdPc5pyx8d1mQGVio-OZQMU1gbv34Dx?usp=sharing" TargetMode="External"/><Relationship Id="rId18" Type="http://schemas.openxmlformats.org/officeDocument/2006/relationships/hyperlink" Target="https://drive.google.com/drive/folders/1VDdPc5pyx8d1mQGVio-OZQMU1gbv34Dx?usp=sharing" TargetMode="External"/><Relationship Id="rId84" Type="http://schemas.openxmlformats.org/officeDocument/2006/relationships/hyperlink" Target="https://drive.google.com/file/d/1MjmjMwRJUze3OgE64FpGDHONkaZMumIm/view?usp=sharing" TargetMode="External"/><Relationship Id="rId83" Type="http://schemas.openxmlformats.org/officeDocument/2006/relationships/hyperlink" Target="https://drive.google.com/file/d/1Dh41Ibq3Wsrx-jClcPXBiC7u4D4MZJkD/view?usp=sharing" TargetMode="External"/><Relationship Id="rId86" Type="http://schemas.openxmlformats.org/officeDocument/2006/relationships/hyperlink" Target="https://drive.google.com/file/d/16BUrLHE1RQs0j-U9lOrjC4VwezQcEMa1/view?usp=sharing" TargetMode="External"/><Relationship Id="rId85" Type="http://schemas.openxmlformats.org/officeDocument/2006/relationships/hyperlink" Target="https://drive.google.com/file/d/1Dh41Ibq3Wsrx-jClcPXBiC7u4D4MZJkD/view?usp=sharing" TargetMode="External"/><Relationship Id="rId88" Type="http://schemas.openxmlformats.org/officeDocument/2006/relationships/hyperlink" Target="https://drive.google.com/file/d/1JGu_O3NLNglB2ldDR0VzEz0Gobgadg-s/view?usp=sharing" TargetMode="External"/><Relationship Id="rId87" Type="http://schemas.openxmlformats.org/officeDocument/2006/relationships/hyperlink" Target="https://drive.google.com/file/d/13rBgtAWGi_EXerzPLzvJFfNJitSgWckw/view?usp=sharing" TargetMode="External"/><Relationship Id="rId89" Type="http://schemas.openxmlformats.org/officeDocument/2006/relationships/hyperlink" Target="https://drive.google.com/file/d/1_O3jl7CiNlW19gP9Ev1ATP0WcW7-NnVL/view?usp=sharing" TargetMode="External"/><Relationship Id="rId80" Type="http://schemas.openxmlformats.org/officeDocument/2006/relationships/hyperlink" Target="https://drive.google.com/file/d/1aZMcTJhEvR42ITccj9_wj_QtaQxp7Nl3/view?usp=sharing" TargetMode="External"/><Relationship Id="rId82" Type="http://schemas.openxmlformats.org/officeDocument/2006/relationships/hyperlink" Target="https://drive.google.com/drive/folders/1JUNIkBK_OPeVCP7A8Jz3QChi0B0CVFMr?usp=sharing" TargetMode="External"/><Relationship Id="rId81" Type="http://schemas.openxmlformats.org/officeDocument/2006/relationships/hyperlink" Target="https://drive.google.com/drive/folders/1JUNIkBK_OPeVCP7A8Jz3QChi0B0CVFMr?usp=sharing" TargetMode="External"/><Relationship Id="rId1" Type="http://schemas.openxmlformats.org/officeDocument/2006/relationships/hyperlink" Target="https://drive.google.com/drive/folders/1V4ICT3qDixS_E4ifMIeH8EnD5DMv423x?usp=sharing" TargetMode="External"/><Relationship Id="rId2" Type="http://schemas.openxmlformats.org/officeDocument/2006/relationships/hyperlink" Target="https://drive.google.com/file/d/1UmRKCNY_wwcKQZeQ2QZo_h8sL93RPRm6/view?usp=sharing" TargetMode="External"/><Relationship Id="rId3" Type="http://schemas.openxmlformats.org/officeDocument/2006/relationships/hyperlink" Target="https://drive.google.com/file/d/1UmRKCNY_wwcKQZeQ2QZo_h8sL93RPRm6/view?usp=sharing" TargetMode="External"/><Relationship Id="rId4" Type="http://schemas.openxmlformats.org/officeDocument/2006/relationships/hyperlink" Target="https://drive.google.com/file/d/1TYgPWU7H0zfAXX7WDzVh8qvNTvPOpnPI/view?usp=sharing" TargetMode="External"/><Relationship Id="rId9" Type="http://schemas.openxmlformats.org/officeDocument/2006/relationships/hyperlink" Target="https://drive.google.com/file/d/1HuonZ4erkvKTVKkVbaYWP6MTPoLAnmbX/view?usp=sharing" TargetMode="External"/><Relationship Id="rId5" Type="http://schemas.openxmlformats.org/officeDocument/2006/relationships/hyperlink" Target="https://drive.google.com/drive/folders/1VnU3j02vL6ncloU--09RjD2wL9e_LJhL?usp=sharing" TargetMode="External"/><Relationship Id="rId6" Type="http://schemas.openxmlformats.org/officeDocument/2006/relationships/hyperlink" Target="https://drive.google.com/file/d/1FUgq9YE3g3v-mz4bdGr5VyLcBsjtA1v_/view?usp=sharing" TargetMode="External"/><Relationship Id="rId7" Type="http://schemas.openxmlformats.org/officeDocument/2006/relationships/hyperlink" Target="https://drive.google.com/file/d/1nydEMTu_02Ictds0rYXfIguCq2ZJ_Lor/view?usp=sharing" TargetMode="External"/><Relationship Id="rId8" Type="http://schemas.openxmlformats.org/officeDocument/2006/relationships/hyperlink" Target="https://drive.google.com/drive/folders/1FlWl10reBOO48OGI7bZkor9aBKPReMgc?usp=sharing" TargetMode="External"/><Relationship Id="rId73" Type="http://schemas.openxmlformats.org/officeDocument/2006/relationships/hyperlink" Target="https://docs.google.com/spreadsheets/d/1sdMxWYQZLGG3WaNekK7EbHKHqu5tsb2r/edit?usp=sharing&amp;ouid=112325090841423637152&amp;rtpof=true&amp;sd=true" TargetMode="External"/><Relationship Id="rId72" Type="http://schemas.openxmlformats.org/officeDocument/2006/relationships/hyperlink" Target="https://docs.google.com/spreadsheets/d/1sdMxWYQZLGG3WaNekK7EbHKHqu5tsb2r/edit?usp=sharing&amp;ouid=112325090841423637152&amp;rtpof=true&amp;sd=true" TargetMode="External"/><Relationship Id="rId75" Type="http://schemas.openxmlformats.org/officeDocument/2006/relationships/hyperlink" Target="https://drive.google.com/drive/folders/1VacyJmam5vH-dduUKFpTYZuU-sIsfBZ5?usp=sharing" TargetMode="External"/><Relationship Id="rId74" Type="http://schemas.openxmlformats.org/officeDocument/2006/relationships/hyperlink" Target="https://docs.google.com/spreadsheets/d/1sdMxWYQZLGG3WaNekK7EbHKHqu5tsb2r/edit?usp=sharing&amp;ouid=112325090841423637152&amp;rtpof=true&amp;sd=true" TargetMode="External"/><Relationship Id="rId77" Type="http://schemas.openxmlformats.org/officeDocument/2006/relationships/hyperlink" Target="https://drive.google.com/file/d/12GuEem3ARvuKYQ3IVMuRiFnYi2uxHczA/view?usp=sharing" TargetMode="External"/><Relationship Id="rId76" Type="http://schemas.openxmlformats.org/officeDocument/2006/relationships/hyperlink" Target="https://drive.google.com/file/d/1nZj5ETA5NUaSu0C317F4MknM_kyT_PbR/view?usp=sharing" TargetMode="External"/><Relationship Id="rId79" Type="http://schemas.openxmlformats.org/officeDocument/2006/relationships/hyperlink" Target="https://drive.google.com/file/d/12GuEem3ARvuKYQ3IVMuRiFnYi2uxHczA/view?usp=sharing" TargetMode="External"/><Relationship Id="rId78" Type="http://schemas.openxmlformats.org/officeDocument/2006/relationships/hyperlink" Target="https://drive.google.com/file/d/12GuEem3ARvuKYQ3IVMuRiFnYi2uxHczA/view?usp=sharing" TargetMode="External"/><Relationship Id="rId71" Type="http://schemas.openxmlformats.org/officeDocument/2006/relationships/hyperlink" Target="https://drive.google.com/file/d/1BiOJ0fPnL7763wvjTwBHcYdWXw5krdxy/view?usp=sharing" TargetMode="External"/><Relationship Id="rId70" Type="http://schemas.openxmlformats.org/officeDocument/2006/relationships/hyperlink" Target="https://drive.google.com/file/d/1BiOJ0fPnL7763wvjTwBHcYdWXw5krdxy/view?usp=sharing" TargetMode="External"/><Relationship Id="rId62" Type="http://schemas.openxmlformats.org/officeDocument/2006/relationships/hyperlink" Target="https://drive.google.com/drive/folders/1pB53ngCtsL8ve6ETQvjYk1PIn_Lt-idK?usp=sharing" TargetMode="External"/><Relationship Id="rId61" Type="http://schemas.openxmlformats.org/officeDocument/2006/relationships/hyperlink" Target="https://drive.google.com/drive/folders/1ExzaLqOj4baJUayqsO9xa8sZz4j9eE9X?usp=sharing" TargetMode="External"/><Relationship Id="rId64" Type="http://schemas.openxmlformats.org/officeDocument/2006/relationships/hyperlink" Target="https://drive.google.com/file/d/1UCTVBz0ESX9AiSa2RqTC1nApnj0gqrkI/view?usp=sharing" TargetMode="External"/><Relationship Id="rId63" Type="http://schemas.openxmlformats.org/officeDocument/2006/relationships/hyperlink" Target="https://drive.google.com/file/d/1Tx3HcaLozUPsVTdaDj8s--KZ_6MAqE7F/view?usp=sharing" TargetMode="External"/><Relationship Id="rId66" Type="http://schemas.openxmlformats.org/officeDocument/2006/relationships/hyperlink" Target="https://drive.google.com/file/d/1Yd8uWZSlpOmM0YeB_nw0nb06FtDp8nb1/view?usp=sharing" TargetMode="External"/><Relationship Id="rId65" Type="http://schemas.openxmlformats.org/officeDocument/2006/relationships/hyperlink" Target="https://drive.google.com/file/d/1dGNYGUcBwfplZBIyPvAxQrIMdoEUsjh9/view?usp=sharing" TargetMode="External"/><Relationship Id="rId68" Type="http://schemas.openxmlformats.org/officeDocument/2006/relationships/hyperlink" Target="https://drive.google.com/file/d/17Haz6jvrQa_3E2YJdiu8WY3lvk1URg9B/view?usp=sharing" TargetMode="External"/><Relationship Id="rId67" Type="http://schemas.openxmlformats.org/officeDocument/2006/relationships/hyperlink" Target="https://drive.google.com/file/d/17Haz6jvrQa_3E2YJdiu8WY3lvk1URg9B/view?usp=sharing" TargetMode="External"/><Relationship Id="rId60" Type="http://schemas.openxmlformats.org/officeDocument/2006/relationships/hyperlink" Target="https://drive.google.com/drive/folders/1dvvQM917eMulPoHvCwYsLpnjEqJeqBmZ?usp=sharing" TargetMode="External"/><Relationship Id="rId69" Type="http://schemas.openxmlformats.org/officeDocument/2006/relationships/hyperlink" Target="https://drive.google.com/drive/folders/1DUHiidTAHqHzZ9Y76tnl15qVpW1_LPUO?usp=sharing" TargetMode="External"/><Relationship Id="rId51" Type="http://schemas.openxmlformats.org/officeDocument/2006/relationships/hyperlink" Target="https://drive.google.com/file/d/1ZshhqsIJtK85WOB8GylZFOou62pLtWtO/view?usp=sharing" TargetMode="External"/><Relationship Id="rId50" Type="http://schemas.openxmlformats.org/officeDocument/2006/relationships/hyperlink" Target="https://docs.google.com/spreadsheets/d/1xw4XTqsWpbflNVaUIW30q-h0_HBCyXGc/edit?usp=sharing&amp;ouid=112325090841423637152&amp;rtpof=true&amp;sd=true" TargetMode="External"/><Relationship Id="rId53" Type="http://schemas.openxmlformats.org/officeDocument/2006/relationships/hyperlink" Target="https://drive.google.com/file/d/1-BstYIebu8n5MRgD5tG6qjmCpxbV05gu/view?usp=sharing" TargetMode="External"/><Relationship Id="rId52" Type="http://schemas.openxmlformats.org/officeDocument/2006/relationships/hyperlink" Target="https://drive.google.com/drive/folders/1suQpXilMD-lo5TviROKn4NjhNfTcwU13?usp=sharing" TargetMode="External"/><Relationship Id="rId55" Type="http://schemas.openxmlformats.org/officeDocument/2006/relationships/hyperlink" Target="https://drive.google.com/drive/folders/16KZNol4_ynqDPCrm_T3y0JCeAl3_JTTd?usp=sharing" TargetMode="External"/><Relationship Id="rId54" Type="http://schemas.openxmlformats.org/officeDocument/2006/relationships/hyperlink" Target="https://drive.google.com/file/d/1-DhCCXHYPfvvZTO5ZrVeqxoOW1_5eEs-/view?usp=sharing" TargetMode="External"/><Relationship Id="rId57" Type="http://schemas.openxmlformats.org/officeDocument/2006/relationships/hyperlink" Target="https://drive.google.com/drive/folders/1ObHsXZ0ARSz0FUGUiYUwmRJGQB3vovG0?usp=sharing" TargetMode="External"/><Relationship Id="rId56" Type="http://schemas.openxmlformats.org/officeDocument/2006/relationships/hyperlink" Target="https://drive.google.com/drive/folders/1c7wcQnFcLcMMqqz8evv3pAMmq6GgKQhY?usp=sharing" TargetMode="External"/><Relationship Id="rId59" Type="http://schemas.openxmlformats.org/officeDocument/2006/relationships/hyperlink" Target="https://drive.google.com/drive/folders/1oUR378dRL4CHLmtnAFLutH7rcLkjflJf?usp=sharing" TargetMode="External"/><Relationship Id="rId58" Type="http://schemas.openxmlformats.org/officeDocument/2006/relationships/hyperlink" Target="https://drive.google.com/drive/folders/16KZNol4_ynqDPCrm_T3y0JCeAl3_JTTd?usp=sharing" TargetMode="External"/><Relationship Id="rId107" Type="http://schemas.openxmlformats.org/officeDocument/2006/relationships/hyperlink" Target="https://drive.google.com/file/d/1cFKikBiFP-XT2T0GYrfzIKb-WkpW7s3B/view?usp=sharing" TargetMode="External"/><Relationship Id="rId106" Type="http://schemas.openxmlformats.org/officeDocument/2006/relationships/hyperlink" Target="https://drive.google.com/file/d/1zd8C5fO9PLrIpJl_PeYR7N0C46wqjvUh/view?usp=sharing" TargetMode="External"/><Relationship Id="rId105" Type="http://schemas.openxmlformats.org/officeDocument/2006/relationships/hyperlink" Target="https://drive.google.com/file/d/1yg6oUXtjL1KjoexVoCJpHgQrtl5fZJNi/view?usp=sharing" TargetMode="External"/><Relationship Id="rId104" Type="http://schemas.openxmlformats.org/officeDocument/2006/relationships/hyperlink" Target="https://drive.google.com/file/d/1O02_tDuEQHcjM6jRITCGSJ7nAEzKL5GQ/view?usp=sharing" TargetMode="External"/><Relationship Id="rId109" Type="http://schemas.openxmlformats.org/officeDocument/2006/relationships/hyperlink" Target="https://drive.google.com/file/d/12-HUc38qVXdnUF55_QAijPe4x40BuFqP/view?usp=sharing" TargetMode="External"/><Relationship Id="rId108" Type="http://schemas.openxmlformats.org/officeDocument/2006/relationships/hyperlink" Target="https://drive.google.com/file/d/1cFKikBiFP-XT2T0GYrfzIKb-WkpW7s3B/view?usp=sharing" TargetMode="External"/><Relationship Id="rId103" Type="http://schemas.openxmlformats.org/officeDocument/2006/relationships/hyperlink" Target="https://drive.google.com/file/d/1O02_tDuEQHcjM6jRITCGSJ7nAEzKL5GQ/view?usp=sharing" TargetMode="External"/><Relationship Id="rId102" Type="http://schemas.openxmlformats.org/officeDocument/2006/relationships/hyperlink" Target="https://drive.google.com/file/d/1TlOrp8bVozAPm6qg4TJWio7y8Xksqd7n/view?usp=sharing" TargetMode="External"/><Relationship Id="rId101" Type="http://schemas.openxmlformats.org/officeDocument/2006/relationships/hyperlink" Target="https://drive.google.com/drive/folders/1MThVK6BvyvndOTryAA7Dle9i1oTi9Lyc?usp=sharing" TargetMode="External"/><Relationship Id="rId100" Type="http://schemas.openxmlformats.org/officeDocument/2006/relationships/hyperlink" Target="https://drive.google.com/drive/folders/1D_SCrsr-tSMyGSai8v0ZyzzpuRqhuR5F?usp=sharing" TargetMode="External"/><Relationship Id="rId126" Type="http://schemas.openxmlformats.org/officeDocument/2006/relationships/drawing" Target="../drawings/drawing27.xml"/><Relationship Id="rId121" Type="http://schemas.openxmlformats.org/officeDocument/2006/relationships/hyperlink" Target="https://drive.google.com/file/d/1MEX02wEJ_TZLyonDMWjEcVZ3LrRScQLI/view?usp=sharing" TargetMode="External"/><Relationship Id="rId120" Type="http://schemas.openxmlformats.org/officeDocument/2006/relationships/hyperlink" Target="https://drive.google.com/file/d/1DRFc55BKc1EJ7y6BOwvddI3h25DTKabH/view?usp=sharing" TargetMode="External"/><Relationship Id="rId125" Type="http://schemas.openxmlformats.org/officeDocument/2006/relationships/hyperlink" Target="https://drive.google.com/drive/folders/1VKgBl7GJbxa8R0UGkW6neYmIvcWhFEi8?usp=sharing" TargetMode="External"/><Relationship Id="rId124" Type="http://schemas.openxmlformats.org/officeDocument/2006/relationships/hyperlink" Target="https://drive.google.com/drive/folders/1VNL_CXTZ9ElsF1ob2apb_FEQli0nnZaY?usp=sharing" TargetMode="External"/><Relationship Id="rId123" Type="http://schemas.openxmlformats.org/officeDocument/2006/relationships/hyperlink" Target="https://docs.google.com/spreadsheets/d/1bUjJABAw5GLx9GROut4NIuFTPvlWI5dl/edit?usp=sharing&amp;ouid=112325090841423637152&amp;rtpof=true&amp;sd=true" TargetMode="External"/><Relationship Id="rId122" Type="http://schemas.openxmlformats.org/officeDocument/2006/relationships/hyperlink" Target="https://drive.google.com/file/d/1DSuzBobtKNMJb1Npj7Z-b1Pdiy9EudKw/view?usp=sharing" TargetMode="External"/><Relationship Id="rId95" Type="http://schemas.openxmlformats.org/officeDocument/2006/relationships/hyperlink" Target="https://drive.google.com/file/d/1ZUY_-KvlXGuA8EbY41zpDUbogXguPMxK/view?usp=sharing" TargetMode="External"/><Relationship Id="rId94" Type="http://schemas.openxmlformats.org/officeDocument/2006/relationships/hyperlink" Target="https://docs.google.com/spreadsheets/d/1IutDwc1eWeI_4Po8mzFcXPtKW6c0Kj-3/edit?usp=sharing&amp;ouid=117689552366839006437&amp;rtpof=true&amp;sd=true" TargetMode="External"/><Relationship Id="rId97" Type="http://schemas.openxmlformats.org/officeDocument/2006/relationships/hyperlink" Target="https://drive.google.com/file/d/1oLCxw8UC8Lv97nYJPqkAAcNu9G4yTeMe/view?usp=sharing" TargetMode="External"/><Relationship Id="rId96" Type="http://schemas.openxmlformats.org/officeDocument/2006/relationships/hyperlink" Target="https://docs.google.com/document/d/1U3EPzwj9ZLVXMtpky-XI3ghMzy6mIjqN/edit?usp=sharing&amp;ouid=117689552366839006437&amp;rtpof=true&amp;sd=true" TargetMode="External"/><Relationship Id="rId99" Type="http://schemas.openxmlformats.org/officeDocument/2006/relationships/hyperlink" Target="https://drive.google.com/drive/folders/1D_SCrsr-tSMyGSai8v0ZyzzpuRqhuR5F?usp=sharing" TargetMode="External"/><Relationship Id="rId98" Type="http://schemas.openxmlformats.org/officeDocument/2006/relationships/hyperlink" Target="https://drive.google.com/file/d/1nbzMxTWX-SexFDGKbq3op7VntxwvkrSL/view?usp=sharing" TargetMode="External"/><Relationship Id="rId91" Type="http://schemas.openxmlformats.org/officeDocument/2006/relationships/hyperlink" Target="https://drive.google.com/file/d/1rj0hpsL9lVdYkIK_pvIYdsaBXmgiJ-Nu/view?usp=sharing" TargetMode="External"/><Relationship Id="rId90" Type="http://schemas.openxmlformats.org/officeDocument/2006/relationships/hyperlink" Target="https://drive.google.com/file/d/12qYNe6IVm_FRfpVouSWEupf2QLX20lLr/view?usp=sharing" TargetMode="External"/><Relationship Id="rId93" Type="http://schemas.openxmlformats.org/officeDocument/2006/relationships/hyperlink" Target="https://docs.google.com/spreadsheets/d/1IutDwc1eWeI_4Po8mzFcXPtKW6c0Kj-3/edit?usp=sharing&amp;ouid=112325090841423637152&amp;rtpof=true&amp;sd=true" TargetMode="External"/><Relationship Id="rId92" Type="http://schemas.openxmlformats.org/officeDocument/2006/relationships/hyperlink" Target="https://drive.google.com/drive/folders/1K0P9WBvaT38nIpWoaCCErBU5TR9pd7CD?usp=sharing" TargetMode="External"/><Relationship Id="rId118" Type="http://schemas.openxmlformats.org/officeDocument/2006/relationships/hyperlink" Target="https://drive.google.com/file/d/1LU0lyd_zaMqMTaB-giVv8gEhOcb9ayX4/view?usp=sharing" TargetMode="External"/><Relationship Id="rId117" Type="http://schemas.openxmlformats.org/officeDocument/2006/relationships/hyperlink" Target="https://drive.google.com/drive/folders/1inT8-LbtCwaVNM7NJgalpfMXR6GZYWFR?usp=sharing" TargetMode="External"/><Relationship Id="rId116" Type="http://schemas.openxmlformats.org/officeDocument/2006/relationships/hyperlink" Target="https://drive.google.com/file/d/1UK2C_jmE9-Nt7BF3hWy4DnSy-5W1JKZb/view?usp=sharing" TargetMode="External"/><Relationship Id="rId115" Type="http://schemas.openxmlformats.org/officeDocument/2006/relationships/hyperlink" Target="https://drive.google.com/drive/folders/1inT8-LbtCwaVNM7NJgalpfMXR6GZYWFR?usp=sharing" TargetMode="External"/><Relationship Id="rId119" Type="http://schemas.openxmlformats.org/officeDocument/2006/relationships/hyperlink" Target="https://drive.google.com/file/d/1N4wJ8Yfu92pqi72CFAvNmjCAWm6O4cnG/view?usp=sharing" TargetMode="External"/><Relationship Id="rId110" Type="http://schemas.openxmlformats.org/officeDocument/2006/relationships/hyperlink" Target="https://drive.google.com/file/d/1D2uqtdUYbWEXu4OGOr7DAN53hSI-9txh/view?usp=sharing" TargetMode="External"/><Relationship Id="rId114" Type="http://schemas.openxmlformats.org/officeDocument/2006/relationships/hyperlink" Target="https://drive.google.com/drive/folders/1inT8-LbtCwaVNM7NJgalpfMXR6GZYWFR?usp=sharing" TargetMode="External"/><Relationship Id="rId113" Type="http://schemas.openxmlformats.org/officeDocument/2006/relationships/hyperlink" Target="https://drive.google.com/drive/folders/1QLtlw_oBbRC_RK_G5AQDWnIz6O3zI8XF?usp=sharing" TargetMode="External"/><Relationship Id="rId112" Type="http://schemas.openxmlformats.org/officeDocument/2006/relationships/hyperlink" Target="https://drive.google.com/drive/folders/1jroDc_hNMmXUjO7aAxzEj1by40GRfp15?usp=sharing" TargetMode="External"/><Relationship Id="rId111" Type="http://schemas.openxmlformats.org/officeDocument/2006/relationships/hyperlink" Target="https://drive.google.com/file/d/1D2uqtdUYbWEXu4OGOr7DAN53hSI-9txh/view?usp=sharing" TargetMode="External"/></Relationships>
</file>

<file path=xl/worksheets/_rels/sheet28.xml.rels><?xml version="1.0" encoding="UTF-8" standalone="yes"?><Relationships xmlns="http://schemas.openxmlformats.org/package/2006/relationships"><Relationship Id="rId40" Type="http://schemas.openxmlformats.org/officeDocument/2006/relationships/hyperlink" Target="https://drive.google.com/drive/folders/19x4AFtFSyS5FkioH-yplNbTrospQfEY6?usp=sharing" TargetMode="External"/><Relationship Id="rId42" Type="http://schemas.openxmlformats.org/officeDocument/2006/relationships/hyperlink" Target="https://drive.google.com/drive/folders/19ZF3mErRYaPifre451l0-Wh7L8dEFvjO?usp=sharing" TargetMode="External"/><Relationship Id="rId41" Type="http://schemas.openxmlformats.org/officeDocument/2006/relationships/hyperlink" Target="https://drive.google.com/file/d/1LtJAuQOAqrCCP-p6I6pl3qM4FhFJ2uEq/view?usp=sharing" TargetMode="External"/><Relationship Id="rId44" Type="http://schemas.openxmlformats.org/officeDocument/2006/relationships/hyperlink" Target="https://drive.google.com/drive/folders/19ZF3mErRYaPifre451l0-Wh7L8dEFvjO?usp=sharing" TargetMode="External"/><Relationship Id="rId43" Type="http://schemas.openxmlformats.org/officeDocument/2006/relationships/hyperlink" Target="https://drive.google.com/drive/folders/19ZF3mErRYaPifre451l0-Wh7L8dEFvjO?usp=sharing" TargetMode="External"/><Relationship Id="rId46" Type="http://schemas.openxmlformats.org/officeDocument/2006/relationships/hyperlink" Target="https://drive.google.com/drive/folders/19ZF3mErRYaPifre451l0-Wh7L8dEFvjO?usp=sharing" TargetMode="External"/><Relationship Id="rId45" Type="http://schemas.openxmlformats.org/officeDocument/2006/relationships/hyperlink" Target="https://drive.google.com/drive/folders/19ZF3mErRYaPifre451l0-Wh7L8dEFvjO?usp=sharing" TargetMode="External"/><Relationship Id="rId48" Type="http://schemas.openxmlformats.org/officeDocument/2006/relationships/hyperlink" Target="https://drive.google.com/drive/folders/19THQ3ndfx7_o-XuZIZJtRPkIzQp15nTa?usp=sharing" TargetMode="External"/><Relationship Id="rId47" Type="http://schemas.openxmlformats.org/officeDocument/2006/relationships/hyperlink" Target="https://drive.google.com/drive/folders/19ZF3mErRYaPifre451l0-Wh7L8dEFvjO?usp=sharing" TargetMode="External"/><Relationship Id="rId49" Type="http://schemas.openxmlformats.org/officeDocument/2006/relationships/hyperlink" Target="https://drive.google.com/drive/folders/19L_iFXjwKB4gzVgvmCpzswrlauP-D8pC" TargetMode="External"/><Relationship Id="rId31" Type="http://schemas.openxmlformats.org/officeDocument/2006/relationships/hyperlink" Target="https://drive.google.com/drive/folders/1RQjJIv8VAl4NPKmtTrqtnjNAHVT8vRzQ?usp=sharing" TargetMode="External"/><Relationship Id="rId30" Type="http://schemas.openxmlformats.org/officeDocument/2006/relationships/hyperlink" Target="https://docs.google.com/document/d/1yHwPehYSo17CEWEMFmIWl1BmI-zxWgAj/edit?usp=sharing&amp;ouid=114780135864274264683&amp;rtpof=true&amp;sd=true" TargetMode="External"/><Relationship Id="rId33" Type="http://schemas.openxmlformats.org/officeDocument/2006/relationships/hyperlink" Target="https://drive.google.com/drive/folders/1RQjJIv8VAl4NPKmtTrqtnjNAHVT8vRzQ?usp=sharing" TargetMode="External"/><Relationship Id="rId32" Type="http://schemas.openxmlformats.org/officeDocument/2006/relationships/hyperlink" Target="https://drive.google.com/drive/folders/1RQjJIv8VAl4NPKmtTrqtnjNAHVT8vRzQ?usp=sharing" TargetMode="External"/><Relationship Id="rId35" Type="http://schemas.openxmlformats.org/officeDocument/2006/relationships/hyperlink" Target="https://drive.google.com/file/d/1AfDeqf2JecfucpspVh7MdZBD2mc0m_8T/view?usp=sharing" TargetMode="External"/><Relationship Id="rId34" Type="http://schemas.openxmlformats.org/officeDocument/2006/relationships/hyperlink" Target="https://drive.google.com/file/d/1XMVD0f5glC4UwbltjenSC-sUXucLMaR4/view?usp=sharing" TargetMode="External"/><Relationship Id="rId37" Type="http://schemas.openxmlformats.org/officeDocument/2006/relationships/hyperlink" Target="https://drive.google.com/drive/folders/18FxNDcuIEBzR29pILwnKQ32vKaD9eDm-?usp=sharing" TargetMode="External"/><Relationship Id="rId36" Type="http://schemas.openxmlformats.org/officeDocument/2006/relationships/hyperlink" Target="https://drive.google.com/file/d/17CNPe6HSHWVJ2irIMAwgM0n7tLsJWOuR/view" TargetMode="External"/><Relationship Id="rId39" Type="http://schemas.openxmlformats.org/officeDocument/2006/relationships/hyperlink" Target="https://drive.google.com/file/d/1xXTek9hkv_BvZfV6Kg0coWURTXck--4o/view?usp=sharing" TargetMode="External"/><Relationship Id="rId38" Type="http://schemas.openxmlformats.org/officeDocument/2006/relationships/hyperlink" Target="https://drive.google.com/file/d/1xXTek9hkv_BvZfV6Kg0coWURTXck--4o/view?usp=sharing" TargetMode="External"/><Relationship Id="rId20" Type="http://schemas.openxmlformats.org/officeDocument/2006/relationships/hyperlink" Target="https://drive.google.com/drive/folders/18nXMeTSGi1SrOQAyopuoMvfNCluNAQzB?usp=sharing" TargetMode="External"/><Relationship Id="rId22" Type="http://schemas.openxmlformats.org/officeDocument/2006/relationships/hyperlink" Target="https://drive.google.com/drive/folders/18nXMeTSGi1SrOQAyopuoMvfNCluNAQzB?usp=sharing" TargetMode="External"/><Relationship Id="rId21" Type="http://schemas.openxmlformats.org/officeDocument/2006/relationships/hyperlink" Target="https://drive.google.com/drive/folders/18nXMeTSGi1SrOQAyopuoMvfNCluNAQzB?usp=sharing" TargetMode="External"/><Relationship Id="rId24" Type="http://schemas.openxmlformats.org/officeDocument/2006/relationships/hyperlink" Target="https://drive.google.com/drive/folders/18nXMeTSGi1SrOQAyopuoMvfNCluNAQzB?usp=sharing" TargetMode="External"/><Relationship Id="rId23" Type="http://schemas.openxmlformats.org/officeDocument/2006/relationships/hyperlink" Target="https://drive.google.com/drive/folders/18nXMeTSGi1SrOQAyopuoMvfNCluNAQzB?usp=sharing" TargetMode="External"/><Relationship Id="rId26" Type="http://schemas.openxmlformats.org/officeDocument/2006/relationships/hyperlink" Target="https://drive.google.com/drive/folders/18_HcnrJYb0Hrl6nWtAn4rIQdRxkm1ZDI?usp=sharing" TargetMode="External"/><Relationship Id="rId25" Type="http://schemas.openxmlformats.org/officeDocument/2006/relationships/hyperlink" Target="https://drive.google.com/drive/folders/18_HcnrJYb0Hrl6nWtAn4rIQdRxkm1ZDI?usp=sharing" TargetMode="External"/><Relationship Id="rId28" Type="http://schemas.openxmlformats.org/officeDocument/2006/relationships/hyperlink" Target="https://docs.google.com/document/d/1yHwPehYSo17CEWEMFmIWl1BmI-zxWgAj/edit?usp=sharing&amp;ouid=114780135864274264683&amp;rtpof=true&amp;sd=true" TargetMode="External"/><Relationship Id="rId27" Type="http://schemas.openxmlformats.org/officeDocument/2006/relationships/hyperlink" Target="https://docs.google.com/document/d/1yHwPehYSo17CEWEMFmIWl1BmI-zxWgAj/edit?usp=sharing&amp;ouid=114780135864274264683&amp;rtpof=true&amp;sd=true" TargetMode="External"/><Relationship Id="rId29" Type="http://schemas.openxmlformats.org/officeDocument/2006/relationships/hyperlink" Target="https://docs.google.com/document/d/1yHwPehYSo17CEWEMFmIWl1BmI-zxWgAj/edit?usp=sharing&amp;ouid=114780135864274264683&amp;rtpof=true&amp;sd=true" TargetMode="External"/><Relationship Id="rId11" Type="http://schemas.openxmlformats.org/officeDocument/2006/relationships/hyperlink" Target="https://drive.google.com/drive/folders/18RqQ6KY3H5ivr7xeJNl5Heo1h2GOvYlg" TargetMode="External"/><Relationship Id="rId10" Type="http://schemas.openxmlformats.org/officeDocument/2006/relationships/hyperlink" Target="https://drive.google.com/drive/folders/18TWAFX6E6TSTPJ1Ta2987tTvwD1TPINa?usp=sharing" TargetMode="External"/><Relationship Id="rId13" Type="http://schemas.openxmlformats.org/officeDocument/2006/relationships/hyperlink" Target="https://docs.google.com/document/d/12MOmEvhoeEXQHJ0ti539L3lTtn3bEv9f/edit?usp=sharing&amp;ouid=114780135864274264683&amp;rtpof=true&amp;sd=true" TargetMode="External"/><Relationship Id="rId12" Type="http://schemas.openxmlformats.org/officeDocument/2006/relationships/hyperlink" Target="https://drive.google.com/drive/folders/18RqQ6KY3H5ivr7xeJNl5Heo1h2GOvYlg" TargetMode="External"/><Relationship Id="rId15" Type="http://schemas.openxmlformats.org/officeDocument/2006/relationships/hyperlink" Target="https://drive.google.com/drive/folders/18nXMeTSGi1SrOQAyopuoMvfNCluNAQzB?usp=sharing" TargetMode="External"/><Relationship Id="rId14" Type="http://schemas.openxmlformats.org/officeDocument/2006/relationships/hyperlink" Target="https://drive.google.com/drive/folders/1QR8vxPxtdUZ9xExocLnEM2FlGSv6fuUX?usp=sharing" TargetMode="External"/><Relationship Id="rId17" Type="http://schemas.openxmlformats.org/officeDocument/2006/relationships/hyperlink" Target="https://drive.google.com/drive/folders/18nXMeTSGi1SrOQAyopuoMvfNCluNAQzB?usp=sharing" TargetMode="External"/><Relationship Id="rId16" Type="http://schemas.openxmlformats.org/officeDocument/2006/relationships/hyperlink" Target="https://drive.google.com/drive/folders/18nXMeTSGi1SrOQAyopuoMvfNCluNAQzB?usp=sharing" TargetMode="External"/><Relationship Id="rId19" Type="http://schemas.openxmlformats.org/officeDocument/2006/relationships/hyperlink" Target="https://drive.google.com/drive/folders/18nXMeTSGi1SrOQAyopuoMvfNCluNAQzB?usp=sharing" TargetMode="External"/><Relationship Id="rId18" Type="http://schemas.openxmlformats.org/officeDocument/2006/relationships/hyperlink" Target="https://drive.google.com/drive/folders/18nXMeTSGi1SrOQAyopuoMvfNCluNAQzB?usp=sharing" TargetMode="External"/><Relationship Id="rId84" Type="http://schemas.openxmlformats.org/officeDocument/2006/relationships/hyperlink" Target="https://drive.google.com/drive/folders/16gbm1e80gAE2l7HnZIGJBYY_bPOWxU-L" TargetMode="External"/><Relationship Id="rId83" Type="http://schemas.openxmlformats.org/officeDocument/2006/relationships/hyperlink" Target="https://drive.google.com/drive/folders/16gbm1e80gAE2l7HnZIGJBYY_bPOWxU-L" TargetMode="External"/><Relationship Id="rId86" Type="http://schemas.openxmlformats.org/officeDocument/2006/relationships/hyperlink" Target="https://drive.google.com/file/d/1j2fsZhATaSWsgeTAVq9h63XfVp3GiMI6/view?usp=sharing" TargetMode="External"/><Relationship Id="rId85" Type="http://schemas.openxmlformats.org/officeDocument/2006/relationships/hyperlink" Target="https://drive.google.com/file/d/1rM1_uwUYhCeblf_PjHowJ6Pyca95diZW/view?usp=sharing" TargetMode="External"/><Relationship Id="rId88" Type="http://schemas.openxmlformats.org/officeDocument/2006/relationships/hyperlink" Target="https://drive.google.com/drive/folders/17k3AHJnaHutjjaZucPrqjYzcvVZ2Ebvz?usp=sharing" TargetMode="External"/><Relationship Id="rId87" Type="http://schemas.openxmlformats.org/officeDocument/2006/relationships/hyperlink" Target="http://integratesystem.id/dishub/index.html" TargetMode="External"/><Relationship Id="rId89" Type="http://schemas.openxmlformats.org/officeDocument/2006/relationships/hyperlink" Target="https://drive.google.com/drive/folders/1RQjJIv8VAl4NPKmtTrqtnjNAHVT8vRzQ?usp=sharing" TargetMode="External"/><Relationship Id="rId80" Type="http://schemas.openxmlformats.org/officeDocument/2006/relationships/hyperlink" Target="https://drive.google.com/drive/folders/16pQXd2j93fayjKQJsWNS6tTRLlUIqeqM" TargetMode="External"/><Relationship Id="rId82" Type="http://schemas.openxmlformats.org/officeDocument/2006/relationships/hyperlink" Target="https://drive.google.com/drive/folders/16z7valgFhXGFe5PwV2xBm6isVhQ1Myum" TargetMode="External"/><Relationship Id="rId81" Type="http://schemas.openxmlformats.org/officeDocument/2006/relationships/hyperlink" Target="https://drive.google.com/drive/folders/16pQXd2j93fayjKQJsWNS6tTRLlUIqeqM" TargetMode="External"/><Relationship Id="rId1" Type="http://schemas.openxmlformats.org/officeDocument/2006/relationships/hyperlink" Target="https://drive.google.com/drive/folders/18ZDpkZQlAen96Y1TsHWCCrZ6N5gFCyNN?usp=sharing" TargetMode="External"/><Relationship Id="rId2" Type="http://schemas.openxmlformats.org/officeDocument/2006/relationships/hyperlink" Target="https://drive.google.com/drive/folders/18ZDpkZQlAen96Y1TsHWCCrZ6N5gFCyNN?usp=sharing" TargetMode="External"/><Relationship Id="rId3" Type="http://schemas.openxmlformats.org/officeDocument/2006/relationships/hyperlink" Target="https://drive.google.com/drive/folders/18ZDpkZQlAen96Y1TsHWCCrZ6N5gFCyNN?usp=sharing" TargetMode="External"/><Relationship Id="rId4" Type="http://schemas.openxmlformats.org/officeDocument/2006/relationships/hyperlink" Target="https://drive.google.com/drive/folders/18Xhqy4mXYhDNmmFxgYurWPDPnETS_UX_" TargetMode="External"/><Relationship Id="rId9" Type="http://schemas.openxmlformats.org/officeDocument/2006/relationships/hyperlink" Target="https://drive.google.com/file/d/1VyWxMvuWbWYBTRjvcmv4GVOuS_cEdL9W/view?usp=sharing" TargetMode="External"/><Relationship Id="rId5" Type="http://schemas.openxmlformats.org/officeDocument/2006/relationships/hyperlink" Target="https://drive.google.com/drive/folders/18Xhqy4mXYhDNmmFxgYurWPDPnETS_UX_" TargetMode="External"/><Relationship Id="rId6" Type="http://schemas.openxmlformats.org/officeDocument/2006/relationships/hyperlink" Target="https://drive.google.com/drive/folders/18Xhqy4mXYhDNmmFxgYurWPDPnETS_UX_" TargetMode="External"/><Relationship Id="rId7" Type="http://schemas.openxmlformats.org/officeDocument/2006/relationships/hyperlink" Target="https://drive.google.com/drive/folders/18TWAFX6E6TSTPJ1Ta2987tTvwD1TPINa" TargetMode="External"/><Relationship Id="rId8" Type="http://schemas.openxmlformats.org/officeDocument/2006/relationships/hyperlink" Target="https://drive.google.com/file/d/175dpOa8DYg6syZX3JwDTuBDhq2oiXdlu/view?usp=sharing" TargetMode="External"/><Relationship Id="rId73" Type="http://schemas.openxmlformats.org/officeDocument/2006/relationships/hyperlink" Target="https://drive.google.com/drive/folders/19tOPP4iWcdLcu9E55ux4C3Uqvf5EwRI4?usp=sharing)" TargetMode="External"/><Relationship Id="rId72" Type="http://schemas.openxmlformats.org/officeDocument/2006/relationships/hyperlink" Target="https://drive.google.com/drive/folders/19tOPP4iWcdLcu9E55ux4C3Uqvf5EwRI4?usp=sharing)" TargetMode="External"/><Relationship Id="rId75" Type="http://schemas.openxmlformats.org/officeDocument/2006/relationships/hyperlink" Target="http://integratesystem.id/dishub/index.html" TargetMode="External"/><Relationship Id="rId74" Type="http://schemas.openxmlformats.org/officeDocument/2006/relationships/hyperlink" Target="https://drive.google.com/drive/folders/19tOPP4iWcdLcu9E55ux4C3Uqvf5EwRI4?usp=sharing)" TargetMode="External"/><Relationship Id="rId77" Type="http://schemas.openxmlformats.org/officeDocument/2006/relationships/hyperlink" Target="https://drive.google.com/drive/folders/16z7valgFhXGFe5PwV2xBm6isVhQ1Myum" TargetMode="External"/><Relationship Id="rId76" Type="http://schemas.openxmlformats.org/officeDocument/2006/relationships/hyperlink" Target="https://drive.google.com/drive/folders/18uk8z5Mk0p7DOXSdH1DhR5lwVk59NkcA" TargetMode="External"/><Relationship Id="rId79" Type="http://schemas.openxmlformats.org/officeDocument/2006/relationships/hyperlink" Target="https://drive.google.com/drive/folders/16z7valgFhXGFe5PwV2xBm6isVhQ1Myum" TargetMode="External"/><Relationship Id="rId78" Type="http://schemas.openxmlformats.org/officeDocument/2006/relationships/hyperlink" Target="https://drive.google.com/drive/folders/16z7valgFhXGFe5PwV2xBm6isVhQ1Myum" TargetMode="External"/><Relationship Id="rId71" Type="http://schemas.openxmlformats.org/officeDocument/2006/relationships/hyperlink" Target="https://linktr.ee/Dishub.Balikpapan" TargetMode="External"/><Relationship Id="rId70" Type="http://schemas.openxmlformats.org/officeDocument/2006/relationships/hyperlink" Target="https://drive.google.com/drive/folders/17-TLqbN852lxegNhHexRCJVAQc2uxhcW" TargetMode="External"/><Relationship Id="rId62" Type="http://schemas.openxmlformats.org/officeDocument/2006/relationships/hyperlink" Target="https://drive.google.com/drive/folders/196depKuygw1tlU5wasEoCAlzQQ8Igafg?usp=sharing" TargetMode="External"/><Relationship Id="rId61" Type="http://schemas.openxmlformats.org/officeDocument/2006/relationships/hyperlink" Target="https://drive.google.com/drive/folders/196depKuygw1tlU5wasEoCAlzQQ8Igafg?usp=sharing" TargetMode="External"/><Relationship Id="rId64" Type="http://schemas.openxmlformats.org/officeDocument/2006/relationships/hyperlink" Target="https://drive.google.com/drive/folders/195F4c8Vdt_BFmj4cI5_NQCSd9qDNNCqo?usp=sharing" TargetMode="External"/><Relationship Id="rId63" Type="http://schemas.openxmlformats.org/officeDocument/2006/relationships/hyperlink" Target="https://drive.google.com/drive/folders/196depKuygw1tlU5wasEoCAlzQQ8Igafg?usp=sharing" TargetMode="External"/><Relationship Id="rId66" Type="http://schemas.openxmlformats.org/officeDocument/2006/relationships/hyperlink" Target="https://drive.google.com/drive/folders/195F4c8Vdt_BFmj4cI5_NQCSd9qDNNCqo?usp=sharing" TargetMode="External"/><Relationship Id="rId65" Type="http://schemas.openxmlformats.org/officeDocument/2006/relationships/hyperlink" Target="https://drive.google.com/drive/folders/195F4c8Vdt_BFmj4cI5_NQCSd9qDNNCqo?usp=sharing" TargetMode="External"/><Relationship Id="rId68" Type="http://schemas.openxmlformats.org/officeDocument/2006/relationships/hyperlink" Target="http://dishub.balikpapan.go.id/detail/berita/160/maklumat-pelayanan-dishub-balikpapan" TargetMode="External"/><Relationship Id="rId67" Type="http://schemas.openxmlformats.org/officeDocument/2006/relationships/hyperlink" Target="https://drive.google.com/drive/folders/173Sn_sMtnltSDfWpwS6cypE8XY-ZUHNR" TargetMode="External"/><Relationship Id="rId60" Type="http://schemas.openxmlformats.org/officeDocument/2006/relationships/hyperlink" Target="https://drive.google.com/drive/folders/19B9vctmsgKrf0jR0AiSZyK5qs7RSwTCz?usp=sharing" TargetMode="External"/><Relationship Id="rId69" Type="http://schemas.openxmlformats.org/officeDocument/2006/relationships/hyperlink" Target="https://drive.google.com/drive/folders/16pQXd2j93fayjKQJsWNS6tTRLlUIqeqM" TargetMode="External"/><Relationship Id="rId51" Type="http://schemas.openxmlformats.org/officeDocument/2006/relationships/hyperlink" Target="https://drive.google.com/drive/folders/19DqGnJax5V5FunQ1Xenq9gd5OMqnjFVv?usp=sharing" TargetMode="External"/><Relationship Id="rId50" Type="http://schemas.openxmlformats.org/officeDocument/2006/relationships/hyperlink" Target="https://drive.google.com/drive/folders/19F4AcaXZQ6zXj1WN6F207D1CF8ekEjvJ?usp=sharing" TargetMode="External"/><Relationship Id="rId53" Type="http://schemas.openxmlformats.org/officeDocument/2006/relationships/hyperlink" Target="https://drive.google.com/file/d/1dPCvIK2vtZa4-H6yVIypaivLlhIsXTAM/view?usp=sharing" TargetMode="External"/><Relationship Id="rId52" Type="http://schemas.openxmlformats.org/officeDocument/2006/relationships/hyperlink" Target="https://drive.google.com/file/d/1dPCvIK2vtZa4-H6yVIypaivLlhIsXTAM/view?usp=sharing" TargetMode="External"/><Relationship Id="rId55" Type="http://schemas.openxmlformats.org/officeDocument/2006/relationships/hyperlink" Target="https://drive.google.com/file/d/1dPCvIK2vtZa4-H6yVIypaivLlhIsXTAM/view?usp=sharing" TargetMode="External"/><Relationship Id="rId54" Type="http://schemas.openxmlformats.org/officeDocument/2006/relationships/hyperlink" Target="https://drive.google.com/file/d/1dPCvIK2vtZa4-H6yVIypaivLlhIsXTAM/view?usp=sharing" TargetMode="External"/><Relationship Id="rId57" Type="http://schemas.openxmlformats.org/officeDocument/2006/relationships/hyperlink" Target="https://drive.google.com/drive/folders/19CnfpV2WgAMbFOwQME97I0hYc9zFS5Zj?usp=sharing" TargetMode="External"/><Relationship Id="rId56" Type="http://schemas.openxmlformats.org/officeDocument/2006/relationships/hyperlink" Target="https://drive.google.com/file/d/1dPCvIK2vtZa4-H6yVIypaivLlhIsXTAM/view?usp=sharing" TargetMode="External"/><Relationship Id="rId59" Type="http://schemas.openxmlformats.org/officeDocument/2006/relationships/hyperlink" Target="https://drive.google.com/drive/folders/19CnfpV2WgAMbFOwQME97I0hYc9zFS5Zj?usp=sharing" TargetMode="External"/><Relationship Id="rId58" Type="http://schemas.openxmlformats.org/officeDocument/2006/relationships/hyperlink" Target="https://drive.google.com/drive/folders/19CnfpV2WgAMbFOwQME97I0hYc9zFS5Zj?usp=sharing" TargetMode="External"/><Relationship Id="rId103" Type="http://schemas.openxmlformats.org/officeDocument/2006/relationships/drawing" Target="../drawings/drawing28.xml"/><Relationship Id="rId102" Type="http://schemas.openxmlformats.org/officeDocument/2006/relationships/hyperlink" Target="https://drive.google.com/drive/folders/18sJpQ66o8hms7ytiVOw5pHj_S--8vt3S" TargetMode="External"/><Relationship Id="rId101" Type="http://schemas.openxmlformats.org/officeDocument/2006/relationships/hyperlink" Target="http://integratesystem.id/teskoneksi/dist/dashboard/" TargetMode="External"/><Relationship Id="rId100" Type="http://schemas.openxmlformats.org/officeDocument/2006/relationships/hyperlink" Target="https://drive.google.com/drive/folders/18uk8z5Mk0p7DOXSdH1DhR5lwVk59NkcA" TargetMode="External"/><Relationship Id="rId95" Type="http://schemas.openxmlformats.org/officeDocument/2006/relationships/hyperlink" Target="https://drive.google.com/drive/folders/18Cbrp7yJRYmhVytSudtwOzUOAwI5h-K6?usp=sharing" TargetMode="External"/><Relationship Id="rId94" Type="http://schemas.openxmlformats.org/officeDocument/2006/relationships/hyperlink" Target="https://drive.google.com/drive/folders/18Cbrp7yJRYmhVytSudtwOzUOAwI5h-K6?usp=sharing" TargetMode="External"/><Relationship Id="rId97" Type="http://schemas.openxmlformats.org/officeDocument/2006/relationships/hyperlink" Target="https://drive.google.com/drive/folders/18Cbrp7yJRYmhVytSudtwOzUOAwI5h-K6?usp=sharing" TargetMode="External"/><Relationship Id="rId96" Type="http://schemas.openxmlformats.org/officeDocument/2006/relationships/hyperlink" Target="https://drive.google.com/file/d/1CnCcbZMjbg_FhDvxyoFkK6YelXWosOwU/view?usp=sharing" TargetMode="External"/><Relationship Id="rId99" Type="http://schemas.openxmlformats.org/officeDocument/2006/relationships/hyperlink" Target="https://drive.google.com/drive/folders/1IfL5JH1fmGGBeBR6LQOfz39hs470nvCb?usp=sharing" TargetMode="External"/><Relationship Id="rId98" Type="http://schemas.openxmlformats.org/officeDocument/2006/relationships/hyperlink" Target="https://drive.google.com/drive/folders/18Cbrp7yJRYmhVytSudtwOzUOAwI5h-K6?usp=sharing" TargetMode="External"/><Relationship Id="rId91" Type="http://schemas.openxmlformats.org/officeDocument/2006/relationships/hyperlink" Target="https://drive.google.com/drive/folders/1RQjJIv8VAl4NPKmtTrqtnjNAHVT8vRzQ?usp=sharing" TargetMode="External"/><Relationship Id="rId90" Type="http://schemas.openxmlformats.org/officeDocument/2006/relationships/hyperlink" Target="https://drive.google.com/drive/folders/1RQjJIv8VAl4NPKmtTrqtnjNAHVT8vRzQ?usp=sharing" TargetMode="External"/><Relationship Id="rId93" Type="http://schemas.openxmlformats.org/officeDocument/2006/relationships/hyperlink" Target="https://drive.google.com/file/d/1CnCcbZMjbg_FhDvxyoFkK6YelXWosOwU/view?usp=sharing" TargetMode="External"/><Relationship Id="rId92" Type="http://schemas.openxmlformats.org/officeDocument/2006/relationships/hyperlink" Target="https://drive.google.com/drive/folders/1RQjJIv8VAl4NPKmtTrqtnjNAHVT8vRzQ?usp=sharing" TargetMode="External"/></Relationships>
</file>

<file path=xl/worksheets/_rels/sheet29.xml.rels><?xml version="1.0" encoding="UTF-8" standalone="yes"?><Relationships xmlns="http://schemas.openxmlformats.org/package/2006/relationships"><Relationship Id="rId40" Type="http://schemas.openxmlformats.org/officeDocument/2006/relationships/hyperlink" Target="https://drive.google.com/drive/folders/1107asprpqK0VR5JrK9NE4wYS9-G4vWLD?usp=sharing" TargetMode="External"/><Relationship Id="rId42" Type="http://schemas.openxmlformats.org/officeDocument/2006/relationships/hyperlink" Target="https://drive.google.com/drive/folders/10q038O47K7He8Jp1efmnR-Fa9Kw1Ulq0?usp=sharing" TargetMode="External"/><Relationship Id="rId41" Type="http://schemas.openxmlformats.org/officeDocument/2006/relationships/hyperlink" Target="https://drive.google.com/drive/folders/10q038O47K7He8Jp1efmnR-Fa9Kw1Ulq0?usp=sharing" TargetMode="External"/><Relationship Id="rId44" Type="http://schemas.openxmlformats.org/officeDocument/2006/relationships/hyperlink" Target="https://drive.google.com/drive/folders/10q038O47K7He8Jp1efmnR-Fa9Kw1Ulq0" TargetMode="External"/><Relationship Id="rId43" Type="http://schemas.openxmlformats.org/officeDocument/2006/relationships/hyperlink" Target="https://drive.google.com/drive/folders/10q038O47K7He8Jp1efmnR-Fa9Kw1Ulq0" TargetMode="External"/><Relationship Id="rId46" Type="http://schemas.openxmlformats.org/officeDocument/2006/relationships/hyperlink" Target="https://drive.google.com/drive/folders/10q038O47K7He8Jp1efmnR-Fa9Kw1Ulq0" TargetMode="External"/><Relationship Id="rId45" Type="http://schemas.openxmlformats.org/officeDocument/2006/relationships/hyperlink" Target="https://drive.google.com/drive/folders/10q038O47K7He8Jp1efmnR-Fa9Kw1Ulq0" TargetMode="External"/><Relationship Id="rId48" Type="http://schemas.openxmlformats.org/officeDocument/2006/relationships/hyperlink" Target="https://drive.google.com/drive/folders/1JWee6mKjSwtB2JNChIiLgADHjYsLhutu" TargetMode="External"/><Relationship Id="rId47" Type="http://schemas.openxmlformats.org/officeDocument/2006/relationships/hyperlink" Target="https://drive.google.com/drive/folders/10w554NTrhEWsT9IJv_3tSYQ4nNcPambf?usp=sharing" TargetMode="External"/><Relationship Id="rId49" Type="http://schemas.openxmlformats.org/officeDocument/2006/relationships/hyperlink" Target="https://drive.google.com/drive/folders/10j1sJJBWkZEfDUhG8mjwrRL0CSy0yF3-?usp=sharing" TargetMode="External"/><Relationship Id="rId31" Type="http://schemas.openxmlformats.org/officeDocument/2006/relationships/hyperlink" Target="https://drive.google.com/drive/folders/11O9p523mHClgaTqA3JqhCx4qusq7LH27?usp=sharing" TargetMode="External"/><Relationship Id="rId30" Type="http://schemas.openxmlformats.org/officeDocument/2006/relationships/hyperlink" Target="https://drive.google.com/drive/folders/11O9p523mHClgaTqA3JqhCx4qusq7LH27?usp=sharing" TargetMode="External"/><Relationship Id="rId33" Type="http://schemas.openxmlformats.org/officeDocument/2006/relationships/hyperlink" Target="https://drive.google.com/drive/folders/11O9p523mHClgaTqA3JqhCx4qusq7LH27?usp=sharing" TargetMode="External"/><Relationship Id="rId32" Type="http://schemas.openxmlformats.org/officeDocument/2006/relationships/hyperlink" Target="https://drive.google.com/drive/folders/11O9p523mHClgaTqA3JqhCx4qusq7LH27?usp=sharing" TargetMode="External"/><Relationship Id="rId35" Type="http://schemas.openxmlformats.org/officeDocument/2006/relationships/hyperlink" Target="https://drive.google.com/drive/folders/11O9p523mHClgaTqA3JqhCx4qusq7LH27?usp=sharing" TargetMode="External"/><Relationship Id="rId34" Type="http://schemas.openxmlformats.org/officeDocument/2006/relationships/hyperlink" Target="https://drive.google.com/drive/folders/11O9p523mHClgaTqA3JqhCx4qusq7LH27?usp=sharing" TargetMode="External"/><Relationship Id="rId37" Type="http://schemas.openxmlformats.org/officeDocument/2006/relationships/hyperlink" Target="https://drive.google.com/drive/folders/119MrUZYeo1VjmrYF3OwsZTBsrrgA4yJQ?usp=sharing" TargetMode="External"/><Relationship Id="rId36" Type="http://schemas.openxmlformats.org/officeDocument/2006/relationships/hyperlink" Target="https://drive.google.com/drive/folders/119MrUZYeo1VjmrYF3OwsZTBsrrgA4yJQ?usp=sharing" TargetMode="External"/><Relationship Id="rId39" Type="http://schemas.openxmlformats.org/officeDocument/2006/relationships/hyperlink" Target="https://drive.google.com/drive/folders/1170ZKSK11hDNwE2tKJJUJh75dEWuql1e?usp=sharing" TargetMode="External"/><Relationship Id="rId38" Type="http://schemas.openxmlformats.org/officeDocument/2006/relationships/hyperlink" Target="https://drive.google.com/drive/folders/1170ZKSK11hDNwE2tKJJUJh75dEWuql1e" TargetMode="External"/><Relationship Id="rId20" Type="http://schemas.openxmlformats.org/officeDocument/2006/relationships/hyperlink" Target="https://drive.google.com/drive/folders/1-qqxMhYAiF3P62Mdoyn-dholspskAhMh" TargetMode="External"/><Relationship Id="rId22" Type="http://schemas.openxmlformats.org/officeDocument/2006/relationships/hyperlink" Target="https://drive.google.com/drive/folders/1-qqxMhYAiF3P62Mdoyn-dholspskAhMh" TargetMode="External"/><Relationship Id="rId21" Type="http://schemas.openxmlformats.org/officeDocument/2006/relationships/hyperlink" Target="https://drive.google.com/drive/folders/1-qqxMhYAiF3P62Mdoyn-dholspskAhMh" TargetMode="External"/><Relationship Id="rId24" Type="http://schemas.openxmlformats.org/officeDocument/2006/relationships/hyperlink" Target="https://drive.google.com/drive/folders/1-qqxMhYAiF3P62Mdoyn-dholspskAhMh?usp=sharing" TargetMode="External"/><Relationship Id="rId23" Type="http://schemas.openxmlformats.org/officeDocument/2006/relationships/hyperlink" Target="https://drive.google.com/drive/folders/1-qqxMhYAiF3P62Mdoyn-dholspskAhMh?usp=sharing" TargetMode="External"/><Relationship Id="rId26" Type="http://schemas.openxmlformats.org/officeDocument/2006/relationships/hyperlink" Target="https://drive.google.com/drive/folders/1-q8i4p5PIrW456v5j6BS3Oe9nQ1k-HV7?usp=sharing" TargetMode="External"/><Relationship Id="rId25" Type="http://schemas.openxmlformats.org/officeDocument/2006/relationships/hyperlink" Target="https://drive.google.com/drive/folders/1-quFN2ao3XbU7YYc2PbJEvao2jicPprN" TargetMode="External"/><Relationship Id="rId28" Type="http://schemas.openxmlformats.org/officeDocument/2006/relationships/hyperlink" Target="https://drive.google.com/drive/folders/1-q8i4p5PIrW456v5j6BS3Oe9nQ1k-HV7?usp=sharing" TargetMode="External"/><Relationship Id="rId27" Type="http://schemas.openxmlformats.org/officeDocument/2006/relationships/hyperlink" Target="https://drive.google.com/drive/folders/1-q8i4p5PIrW456v5j6BS3Oe9nQ1k-HV7?usp=sharing" TargetMode="External"/><Relationship Id="rId29" Type="http://schemas.openxmlformats.org/officeDocument/2006/relationships/hyperlink" Target="https://drive.google.com/drive/folders/11SNHv8JVN7rLEjPLs4VTk28Udv467vfo?usp=sharing" TargetMode="External"/><Relationship Id="rId11" Type="http://schemas.openxmlformats.org/officeDocument/2006/relationships/hyperlink" Target="https://drive.google.com/drive/folders/10HQup6C9KofA23v-c3ek_eqrfX9ku3Ne" TargetMode="External"/><Relationship Id="rId10" Type="http://schemas.openxmlformats.org/officeDocument/2006/relationships/hyperlink" Target="https://drive.google.com/drive/folders/1-qwVdZweKmnmLeMjtMuuj1wOjL0yXgyP" TargetMode="External"/><Relationship Id="rId13" Type="http://schemas.openxmlformats.org/officeDocument/2006/relationships/hyperlink" Target="https://drive.google.com/drive/folders/10Pe4XB9RPqH40EgNtfpLyierRFZjshFM" TargetMode="External"/><Relationship Id="rId12" Type="http://schemas.openxmlformats.org/officeDocument/2006/relationships/hyperlink" Target="https://drive.google.com/drive/folders/10HQup6C9KofA23v-c3ek_eqrfX9ku3Ne" TargetMode="External"/><Relationship Id="rId15" Type="http://schemas.openxmlformats.org/officeDocument/2006/relationships/hyperlink" Target="https://drive.google.com/drive/folders/10MLfxtfX7SqGDi6tJdUIvOoRXHk2b4Sv" TargetMode="External"/><Relationship Id="rId14" Type="http://schemas.openxmlformats.org/officeDocument/2006/relationships/hyperlink" Target="https://drive.google.com/drive/folders/10MLfxtfX7SqGDi6tJdUIvOoRXHk2b4Sv" TargetMode="External"/><Relationship Id="rId17" Type="http://schemas.openxmlformats.org/officeDocument/2006/relationships/hyperlink" Target="https://drive.google.com/drive/folders/1-qqxMhYAiF3P62Mdoyn-dholspskAhMh" TargetMode="External"/><Relationship Id="rId16" Type="http://schemas.openxmlformats.org/officeDocument/2006/relationships/hyperlink" Target="https://drive.google.com/drive/folders/1-qqxMhYAiF3P62Mdoyn-dholspskAhMh" TargetMode="External"/><Relationship Id="rId19" Type="http://schemas.openxmlformats.org/officeDocument/2006/relationships/hyperlink" Target="https://drive.google.com/drive/folders/1-qqxMhYAiF3P62Mdoyn-dholspskAhMh" TargetMode="External"/><Relationship Id="rId18" Type="http://schemas.openxmlformats.org/officeDocument/2006/relationships/hyperlink" Target="https://drive.google.com/drive/folders/1-qqxMhYAiF3P62Mdoyn-dholspskAhMh" TargetMode="External"/><Relationship Id="rId84" Type="http://schemas.openxmlformats.org/officeDocument/2006/relationships/hyperlink" Target="https://drive.google.com/drive/folders/1-TfHwwdpk3Vg6GXaeRFj3dpeGMtNDxOU" TargetMode="External"/><Relationship Id="rId83" Type="http://schemas.openxmlformats.org/officeDocument/2006/relationships/hyperlink" Target="https://drive.google.com/drive/folders/1-R50xe97kRghih7r9trb99Fuk7P3Ct1A" TargetMode="External"/><Relationship Id="rId86" Type="http://schemas.openxmlformats.org/officeDocument/2006/relationships/hyperlink" Target="https://drive.google.com/drive/folders/1-NknBYsWFCCryzLatOqwyPbELOsUeW10?usp=sharing" TargetMode="External"/><Relationship Id="rId85" Type="http://schemas.openxmlformats.org/officeDocument/2006/relationships/hyperlink" Target="https://drive.google.com/drive/folders/1-OLih-nMGZAIg9SO79J46Vs3OyajzNwd" TargetMode="External"/><Relationship Id="rId88" Type="http://schemas.openxmlformats.org/officeDocument/2006/relationships/hyperlink" Target="https://drive.google.com/file/d/1M1Lyut9z4xC3JhJDCVPJdVUuMcXmHhTM/view?usp=sharing" TargetMode="External"/><Relationship Id="rId87" Type="http://schemas.openxmlformats.org/officeDocument/2006/relationships/hyperlink" Target="https://drive.google.com/drive/folders/10dG8yQ2SkOSMNyQ36qw8pMKjhjCoh_6w?usp=sharing" TargetMode="External"/><Relationship Id="rId89" Type="http://schemas.openxmlformats.org/officeDocument/2006/relationships/hyperlink" Target="https://drive.google.com/drive/folders/10Y2wVuCcVu3C6ITJ1w6ZWrNAz63ZWt6t" TargetMode="External"/><Relationship Id="rId80" Type="http://schemas.openxmlformats.org/officeDocument/2006/relationships/hyperlink" Target="https://drive.google.com/drive/folders/1-GsgWA4c2NKiHkoQtCUsYsLd5Hmp6ejO?usp=sharing" TargetMode="External"/><Relationship Id="rId82" Type="http://schemas.openxmlformats.org/officeDocument/2006/relationships/hyperlink" Target="https://drive.google.com/drive/folders/1-R50xe97kRghih7r9trb99Fuk7P3Ct1A" TargetMode="External"/><Relationship Id="rId81" Type="http://schemas.openxmlformats.org/officeDocument/2006/relationships/hyperlink" Target="https://drive.google.com/drive/folders/1-R50xe97kRghih7r9trb99Fuk7P3Ct1A" TargetMode="External"/><Relationship Id="rId1" Type="http://schemas.openxmlformats.org/officeDocument/2006/relationships/hyperlink" Target="https://drive.google.com/drive/folders/103o-R5QWvs5VDkpvubv6W7A2hvYJ4apT" TargetMode="External"/><Relationship Id="rId2" Type="http://schemas.openxmlformats.org/officeDocument/2006/relationships/hyperlink" Target="https://drive.google.com/drive/folders/103o-R5QWvs5VDkpvubv6W7A2hvYJ4apT" TargetMode="External"/><Relationship Id="rId3" Type="http://schemas.openxmlformats.org/officeDocument/2006/relationships/hyperlink" Target="https://drive.google.com/drive/folders/103o-R5QWvs5VDkpvubv6W7A2hvYJ4apT" TargetMode="External"/><Relationship Id="rId4" Type="http://schemas.openxmlformats.org/officeDocument/2006/relationships/hyperlink" Target="https://drive.google.com/drive/folders/11O9p523mHClgaTqA3JqhCx4qusq7LH27?usp=sharing" TargetMode="External"/><Relationship Id="rId9" Type="http://schemas.openxmlformats.org/officeDocument/2006/relationships/hyperlink" Target="https://drive.google.com/drive/folders/1-qwVdZweKmnmLeMjtMuuj1wOjL0yXgyP?usp=sharing" TargetMode="External"/><Relationship Id="rId5" Type="http://schemas.openxmlformats.org/officeDocument/2006/relationships/hyperlink" Target="https://drive.google.com/drive/folders/1VOpp6ERZjZTF7hK-wjA67l7VmDFHm2yt?usp=sharing" TargetMode="External"/><Relationship Id="rId6" Type="http://schemas.openxmlformats.org/officeDocument/2006/relationships/hyperlink" Target="https://drive.google.com/drive/folders/1VOpp6ERZjZTF7hK-wjA67l7VmDFHm2yt?usp=sharing" TargetMode="External"/><Relationship Id="rId7" Type="http://schemas.openxmlformats.org/officeDocument/2006/relationships/hyperlink" Target="https://drive.google.com/drive/folders/1-td-vO3CaZcNBNr1hu1ERGnG375I2APs?usp=sharing" TargetMode="External"/><Relationship Id="rId8" Type="http://schemas.openxmlformats.org/officeDocument/2006/relationships/hyperlink" Target="https://drive.google.com/drive/folders/1-td-vO3CaZcNBNr1hu1ERGnG375I2APs?usp=sharing" TargetMode="External"/><Relationship Id="rId73" Type="http://schemas.openxmlformats.org/officeDocument/2006/relationships/hyperlink" Target="https://drive.google.com/drive/folders/1-Kt2Z-E8RqK3gCsLlP-py80k4dVeUL8a" TargetMode="External"/><Relationship Id="rId72" Type="http://schemas.openxmlformats.org/officeDocument/2006/relationships/hyperlink" Target="https://drive.google.com/drive/folders/1d61nppjrWnoBRQbxwB9FQoKImbawiQ06" TargetMode="External"/><Relationship Id="rId75" Type="http://schemas.openxmlformats.org/officeDocument/2006/relationships/hyperlink" Target="https://drive.google.com/drive/folders/1-ImGroWokzZ_J4bbOr67ATIKddbMnAYv" TargetMode="External"/><Relationship Id="rId74" Type="http://schemas.openxmlformats.org/officeDocument/2006/relationships/hyperlink" Target="https://drive.google.com/drive/folders/1170ZKSK11hDNwE2tKJJUJh75dEWuql1e" TargetMode="External"/><Relationship Id="rId77" Type="http://schemas.openxmlformats.org/officeDocument/2006/relationships/hyperlink" Target="https://drive.google.com/drive/folders/1-pHAL_2VDGqAIdKxgwa6z5jClaPIj1W3" TargetMode="External"/><Relationship Id="rId76" Type="http://schemas.openxmlformats.org/officeDocument/2006/relationships/hyperlink" Target="https://drive.google.com/drive/folders/1-eZ9XNT3oOxGhvwXi7tuUt980OGy3ZyS" TargetMode="External"/><Relationship Id="rId79" Type="http://schemas.openxmlformats.org/officeDocument/2006/relationships/hyperlink" Target="https://drive.google.com/drive/folders/1-IFuI0Uzna2I0yITHSnY54MBLj5T64-e?usp=sharing" TargetMode="External"/><Relationship Id="rId78" Type="http://schemas.openxmlformats.org/officeDocument/2006/relationships/hyperlink" Target="https://drive.google.com/drive/folders/1-nUG7zDp-Nx7_wrNSzpThAR1QXYRoWFi" TargetMode="External"/><Relationship Id="rId71" Type="http://schemas.openxmlformats.org/officeDocument/2006/relationships/hyperlink" Target="https://drive.google.com/drive/folders/1-Lvok7yArxMdGMRzLANsc1Uhfur0q6jq" TargetMode="External"/><Relationship Id="rId70" Type="http://schemas.openxmlformats.org/officeDocument/2006/relationships/hyperlink" Target="https://drive.google.com/drive/folders/1-25GjSEoWQtm2n6dyP00AWpINSoaB34G" TargetMode="External"/><Relationship Id="rId62" Type="http://schemas.openxmlformats.org/officeDocument/2006/relationships/hyperlink" Target="https://drive.google.com/drive/folders/1K2He23aR4HBriEobUXB2v853Iy1MhytY" TargetMode="External"/><Relationship Id="rId61" Type="http://schemas.openxmlformats.org/officeDocument/2006/relationships/hyperlink" Target="https://drive.google.com/drive/folders/1f4-etx_aezpMueQNkSYZ7aEu4mkJH-gk" TargetMode="External"/><Relationship Id="rId64" Type="http://schemas.openxmlformats.org/officeDocument/2006/relationships/hyperlink" Target="https://drive.google.com/drive/folders/1-BvZBOlTVuWTnPpvy_nScyBR6Xex3C9-?usp=sharing" TargetMode="External"/><Relationship Id="rId63" Type="http://schemas.openxmlformats.org/officeDocument/2006/relationships/hyperlink" Target="https://drive.google.com/drive/folders/1d61nppjrWnoBRQbxwB9FQoKImbawiQ06" TargetMode="External"/><Relationship Id="rId66" Type="http://schemas.openxmlformats.org/officeDocument/2006/relationships/hyperlink" Target="https://drive.google.com/drive/folders/1-BvZBOlTVuWTnPpvy_nScyBR6Xex3C9-?usp=sharing" TargetMode="External"/><Relationship Id="rId65" Type="http://schemas.openxmlformats.org/officeDocument/2006/relationships/hyperlink" Target="https://drive.google.com/drive/folders/1-BvZBOlTVuWTnPpvy_nScyBR6Xex3C9-?usp=sharing" TargetMode="External"/><Relationship Id="rId68" Type="http://schemas.openxmlformats.org/officeDocument/2006/relationships/hyperlink" Target="https://drive.google.com/drive/folders/1-2CvtBPO3Z97s4K4HXRqhnMZVNv6EIHy?usp=sharing" TargetMode="External"/><Relationship Id="rId67" Type="http://schemas.openxmlformats.org/officeDocument/2006/relationships/hyperlink" Target="https://drive.google.com/drive/folders/1-2CvtBPO3Z97s4K4HXRqhnMZVNv6EIHy" TargetMode="External"/><Relationship Id="rId60" Type="http://schemas.openxmlformats.org/officeDocument/2006/relationships/hyperlink" Target="https://drive.google.com/drive/folders/1hg7JKtG-iOvKlvz5evGhSxiDNY_QIKQn" TargetMode="External"/><Relationship Id="rId69" Type="http://schemas.openxmlformats.org/officeDocument/2006/relationships/hyperlink" Target="https://drive.google.com/drive/folders/1-2CvtBPO3Z97s4K4HXRqhnMZVNv6EIHy?usp=sharing" TargetMode="External"/><Relationship Id="rId51" Type="http://schemas.openxmlformats.org/officeDocument/2006/relationships/hyperlink" Target="https://drive.google.com/drive/folders/10j1sJJBWkZEfDUhG8mjwrRL0CSy0yF3-" TargetMode="External"/><Relationship Id="rId50" Type="http://schemas.openxmlformats.org/officeDocument/2006/relationships/hyperlink" Target="https://drive.google.com/drive/folders/10j1sJJBWkZEfDUhG8mjwrRL0CSy0yF3-" TargetMode="External"/><Relationship Id="rId53" Type="http://schemas.openxmlformats.org/officeDocument/2006/relationships/hyperlink" Target="https://drive.google.com/drive/folders/10ebmMTUa9bDUgNXS7FfHFmK-O7fccAnx" TargetMode="External"/><Relationship Id="rId52" Type="http://schemas.openxmlformats.org/officeDocument/2006/relationships/hyperlink" Target="https://drive.google.com/drive/folders/10j1sJJBWkZEfDUhG8mjwrRL0CSy0yF3-?usp=sharing" TargetMode="External"/><Relationship Id="rId55" Type="http://schemas.openxmlformats.org/officeDocument/2006/relationships/hyperlink" Target="https://drive.google.com/drive/folders/10ebmMTUa9bDUgNXS7FfHFmK-O7fccAnx" TargetMode="External"/><Relationship Id="rId54" Type="http://schemas.openxmlformats.org/officeDocument/2006/relationships/hyperlink" Target="https://drive.google.com/drive/folders/10ebmMTUa9bDUgNXS7FfHFmK-O7fccAnx" TargetMode="External"/><Relationship Id="rId57" Type="http://schemas.openxmlformats.org/officeDocument/2006/relationships/hyperlink" Target="https://drive.google.com/drive/folders/1-EXBtHUTT_QjOjh1gSVIeaeW7oW6K2qX" TargetMode="External"/><Relationship Id="rId56" Type="http://schemas.openxmlformats.org/officeDocument/2006/relationships/hyperlink" Target="https://drive.google.com/drive/folders/10ebmMTUa9bDUgNXS7FfHFmK-O7fccAnx" TargetMode="External"/><Relationship Id="rId59" Type="http://schemas.openxmlformats.org/officeDocument/2006/relationships/hyperlink" Target="https://drive.google.com/drive/folders/1-EXBtHUTT_QjOjh1gSVIeaeW7oW6K2qX" TargetMode="External"/><Relationship Id="rId58" Type="http://schemas.openxmlformats.org/officeDocument/2006/relationships/hyperlink" Target="https://drive.google.com/drive/folders/1-EXBtHUTT_QjOjh1gSVIeaeW7oW6K2qX" TargetMode="External"/><Relationship Id="rId91" Type="http://schemas.openxmlformats.org/officeDocument/2006/relationships/hyperlink" Target="https://drive.google.com/drive/folders/10ROLIC1CKhpZn5jcmhzXDJLP3Uv_1jEb" TargetMode="External"/><Relationship Id="rId90" Type="http://schemas.openxmlformats.org/officeDocument/2006/relationships/hyperlink" Target="https://drive.google.com/drive/folders/10Y2wVuCcVu3C6ITJ1w6ZWrNAz63ZWt6t" TargetMode="External"/><Relationship Id="rId92"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40" Type="http://schemas.openxmlformats.org/officeDocument/2006/relationships/hyperlink" Target="https://drive.google.com/drive/folders/10EosPvFfm17UA5cnow4VZJ_-HSXt9b2O?usp=sharing" TargetMode="External"/><Relationship Id="rId42" Type="http://schemas.openxmlformats.org/officeDocument/2006/relationships/hyperlink" Target="https://docs.google.com/spreadsheets/d/1pB43cWoazrGK3OwQ4dIDOxOfZlt8tIkx/edit?usp=sharing&amp;ouid=113190137434156782512&amp;rtpof=true&amp;sd=true" TargetMode="External"/><Relationship Id="rId41" Type="http://schemas.openxmlformats.org/officeDocument/2006/relationships/hyperlink" Target="https://docs.google.com/spreadsheets/d/1pB43cWoazrGK3OwQ4dIDOxOfZlt8tIkx/edit?usp=sharing&amp;ouid=113190137434156782512&amp;rtpof=true&amp;sd=true" TargetMode="External"/><Relationship Id="rId44" Type="http://schemas.openxmlformats.org/officeDocument/2006/relationships/hyperlink" Target="https://drive.google.com/drive/folders/1piuuTGlynze3iqvo6pA1mOtpmpX89L_M?usp=sharing" TargetMode="External"/><Relationship Id="rId43" Type="http://schemas.openxmlformats.org/officeDocument/2006/relationships/hyperlink" Target="https://drive.google.com/drive/folders/1Z0EPi6BL5j6yjoARNa_E7EQR0hSb7krE?usp=sharing" TargetMode="External"/><Relationship Id="rId46" Type="http://schemas.openxmlformats.org/officeDocument/2006/relationships/hyperlink" Target="https://drive.google.com/drive/folders/1piuuTGlynze3iqvo6pA1mOtpmpX89L_M?usp=sharing" TargetMode="External"/><Relationship Id="rId45" Type="http://schemas.openxmlformats.org/officeDocument/2006/relationships/hyperlink" Target="https://drive.google.com/drive/folders/1Z0EPi6BL5j6yjoARNa_E7EQR0hSb7krE?usp=sharing" TargetMode="External"/><Relationship Id="rId48" Type="http://schemas.openxmlformats.org/officeDocument/2006/relationships/hyperlink" Target="https://drive.google.com/drive/folders/1piuuTGlynze3iqvo6pA1mOtpmpX89L_M?usp=sharing" TargetMode="External"/><Relationship Id="rId47" Type="http://schemas.openxmlformats.org/officeDocument/2006/relationships/hyperlink" Target="https://drive.google.com/drive/folders/1piuuTGlynze3iqvo6pA1mOtpmpX89L_M?usp=sharing" TargetMode="External"/><Relationship Id="rId49" Type="http://schemas.openxmlformats.org/officeDocument/2006/relationships/hyperlink" Target="https://drive.google.com/drive/folders/1KNNz9ZfidSWvMr7Y3-xXvWJUSv7HbIv6?usp=sharing" TargetMode="External"/><Relationship Id="rId31" Type="http://schemas.openxmlformats.org/officeDocument/2006/relationships/hyperlink" Target="https://drive.google.com/drive/folders/1Qj844aV5Gc3nbYfM8pabRWVBCPWuZOSA" TargetMode="External"/><Relationship Id="rId30" Type="http://schemas.openxmlformats.org/officeDocument/2006/relationships/hyperlink" Target="https://drive.google.com/drive/folders/1Qj844aV5Gc3nbYfM8pabRWVBCPWuZOSA" TargetMode="External"/><Relationship Id="rId33" Type="http://schemas.openxmlformats.org/officeDocument/2006/relationships/hyperlink" Target="https://drive.google.com/drive/folders/1ZZkszvbkeeMrfFKrAX14IEaR6I-miQ1u" TargetMode="External"/><Relationship Id="rId32" Type="http://schemas.openxmlformats.org/officeDocument/2006/relationships/hyperlink" Target="https://drive.google.com/drive/folders/1Qj844aV5Gc3nbYfM8pabRWVBCPWuZOSA" TargetMode="External"/><Relationship Id="rId35" Type="http://schemas.openxmlformats.org/officeDocument/2006/relationships/hyperlink" Target="https://drive.google.com/drive/folders/1ZZkszvbkeeMrfFKrAX14IEaR6I-miQ1u" TargetMode="External"/><Relationship Id="rId34" Type="http://schemas.openxmlformats.org/officeDocument/2006/relationships/hyperlink" Target="https://drive.google.com/drive/folders/1ZZkszvbkeeMrfFKrAX14IEaR6I-miQ1u" TargetMode="External"/><Relationship Id="rId37" Type="http://schemas.openxmlformats.org/officeDocument/2006/relationships/hyperlink" Target="https://drive.google.com/drive/folders/1dBk2EcMDsa94GadMU847aKZtsZ3TeyX4" TargetMode="External"/><Relationship Id="rId36" Type="http://schemas.openxmlformats.org/officeDocument/2006/relationships/hyperlink" Target="https://drive.google.com/drive/folders/1VFdlo1oyEzjJhxYJezSOgGWRZ84jcrjg" TargetMode="External"/><Relationship Id="rId39" Type="http://schemas.openxmlformats.org/officeDocument/2006/relationships/hyperlink" Target="https://drive.google.com/drive/folders/10EosPvFfm17UA5cnow4VZJ_-HSXt9b2O?usp=sharing" TargetMode="External"/><Relationship Id="rId38" Type="http://schemas.openxmlformats.org/officeDocument/2006/relationships/hyperlink" Target="https://docs.google.com/spreadsheets/d/1JgHEYl0vcUWPcOw3uN1_gkIApr9yPNkN/edit?usp=sharing&amp;ouid=113190137434156782512&amp;rtpof=true&amp;sd=true" TargetMode="External"/><Relationship Id="rId20" Type="http://schemas.openxmlformats.org/officeDocument/2006/relationships/hyperlink" Target="https://drive.google.com/drive/folders/1gXejQ3_5qkVIDNeTjnW-NqIYGIYq8zHM?usp=sharing" TargetMode="External"/><Relationship Id="rId22" Type="http://schemas.openxmlformats.org/officeDocument/2006/relationships/hyperlink" Target="https://drive.google.com/drive/folders/1y_L7xPPPOcRT1wIZYCDDqJsBvdVm82KE?usp=sharing" TargetMode="External"/><Relationship Id="rId21" Type="http://schemas.openxmlformats.org/officeDocument/2006/relationships/hyperlink" Target="https://drive.google.com/drive/folders/1Vn8iF3BAwuzPiAtCq5zu8KaYN-jwgho8?usp=sharing" TargetMode="External"/><Relationship Id="rId24" Type="http://schemas.openxmlformats.org/officeDocument/2006/relationships/hyperlink" Target="https://drive.google.com/drive/folders/10spEOCjxTI9DhsmVSQWSOB_VrSI4nwgg?usp=sharing" TargetMode="External"/><Relationship Id="rId23" Type="http://schemas.openxmlformats.org/officeDocument/2006/relationships/hyperlink" Target="https://drive.google.com/drive/folders/1ELKpDCzg5-pyk60Yg7RmKZOOTaHqjvH_?usp=sharing" TargetMode="External"/><Relationship Id="rId26" Type="http://schemas.openxmlformats.org/officeDocument/2006/relationships/hyperlink" Target="https://drive.google.com/drive/folders/1ZU9VIiEZoFxsdxkQnqx_fHq2GGZMEiwO?usp=sharing" TargetMode="External"/><Relationship Id="rId25" Type="http://schemas.openxmlformats.org/officeDocument/2006/relationships/hyperlink" Target="https://drive.google.com/drive/folders/19lGod_0DRzORmvyA-993CwJ41OeXb0zi?usp=sharing" TargetMode="External"/><Relationship Id="rId28" Type="http://schemas.openxmlformats.org/officeDocument/2006/relationships/hyperlink" Target="https://drive.google.com/drive/folders/1Qj844aV5Gc3nbYfM8pabRWVBCPWuZOSA" TargetMode="External"/><Relationship Id="rId27" Type="http://schemas.openxmlformats.org/officeDocument/2006/relationships/hyperlink" Target="https://drive.google.com/drive/folders/1Qj844aV5Gc3nbYfM8pabRWVBCPWuZOSA" TargetMode="External"/><Relationship Id="rId29" Type="http://schemas.openxmlformats.org/officeDocument/2006/relationships/hyperlink" Target="https://drive.google.com/drive/folders/1d0x60j9_Cgcx3Ia5jcQqHYsfgR98suFf" TargetMode="External"/><Relationship Id="rId11" Type="http://schemas.openxmlformats.org/officeDocument/2006/relationships/hyperlink" Target="https://drive.google.com/drive/folders/1dGLTF6W97hJfmbmLMXIQHrqZrwtXoQgR" TargetMode="External"/><Relationship Id="rId10" Type="http://schemas.openxmlformats.org/officeDocument/2006/relationships/hyperlink" Target="https://drive.google.com/drive/folders/1dGb2PwdFe0-XjspDr28tLrqLMS_IUg-P" TargetMode="External"/><Relationship Id="rId13" Type="http://schemas.openxmlformats.org/officeDocument/2006/relationships/hyperlink" Target="https://drive.google.com/drive/folders/1dObcyivyDqSn2pTBvMWHBqREr8waTqcH" TargetMode="External"/><Relationship Id="rId12" Type="http://schemas.openxmlformats.org/officeDocument/2006/relationships/hyperlink" Target="https://drive.google.com/drive/folders/1dGLTF6W97hJfmbmLMXIQHrqZrwtXoQgR" TargetMode="External"/><Relationship Id="rId15" Type="http://schemas.openxmlformats.org/officeDocument/2006/relationships/hyperlink" Target="https://drive.google.com/drive/folders/19SQP6IjYoFVBhhUQhWDaH6f9DwLn8Xbh?usp=sharing" TargetMode="External"/><Relationship Id="rId14" Type="http://schemas.openxmlformats.org/officeDocument/2006/relationships/hyperlink" Target="https://drive.google.com/drive/folders/1dObcyivyDqSn2pTBvMWHBqREr8waTqcH" TargetMode="External"/><Relationship Id="rId17" Type="http://schemas.openxmlformats.org/officeDocument/2006/relationships/hyperlink" Target="https://drive.google.com/drive/folders/1WmkOo29D0sizKhG9zJfZMhOV6uhbhHI5?usp=sharing" TargetMode="External"/><Relationship Id="rId16" Type="http://schemas.openxmlformats.org/officeDocument/2006/relationships/hyperlink" Target="https://drive.google.com/drive/folders/1Utv7MWWx3QLm4E05mgFkkQATOViYpzos?usp=sharing" TargetMode="External"/><Relationship Id="rId19" Type="http://schemas.openxmlformats.org/officeDocument/2006/relationships/hyperlink" Target="https://drive.google.com/drive/folders/1TPaDbWybR4WUPVtt2XXbIqUjAl-lhuRW?usp=sharing" TargetMode="External"/><Relationship Id="rId18" Type="http://schemas.openxmlformats.org/officeDocument/2006/relationships/hyperlink" Target="https://drive.google.com/drive/folders/14tKWddkPT1aZjFdoL8YMFkzUzKyuBynx?usp=sharing" TargetMode="External"/><Relationship Id="rId84" Type="http://schemas.openxmlformats.org/officeDocument/2006/relationships/hyperlink" Target="https://drive.google.com/drive/folders/1blk4nYQUA-RQcus7iS8aVvpky5AEDFw0?usp=sharing" TargetMode="External"/><Relationship Id="rId83" Type="http://schemas.openxmlformats.org/officeDocument/2006/relationships/hyperlink" Target="https://drive.google.com/drive/folders/1blk4nYQUA-RQcus7iS8aVvpky5AEDFw0?usp=sharing" TargetMode="External"/><Relationship Id="rId86" Type="http://schemas.openxmlformats.org/officeDocument/2006/relationships/hyperlink" Target="https://drive.google.com/drive/folders/1biA4C5Ri0f_PAowkTh6SDoepXXGOz4YK?usp=sharing" TargetMode="External"/><Relationship Id="rId85" Type="http://schemas.openxmlformats.org/officeDocument/2006/relationships/hyperlink" Target="https://drive.google.com/drive/folders/1blk4nYQUA-RQcus7iS8aVvpky5AEDFw0?usp=sharing" TargetMode="External"/><Relationship Id="rId88" Type="http://schemas.openxmlformats.org/officeDocument/2006/relationships/hyperlink" Target="https://drive.google.com/drive/folders/1biA4C5Ri0f_PAowkTh6SDoepXXGOz4YK?usp=sharing" TargetMode="External"/><Relationship Id="rId150" Type="http://schemas.openxmlformats.org/officeDocument/2006/relationships/drawing" Target="../drawings/drawing30.xml"/><Relationship Id="rId87" Type="http://schemas.openxmlformats.org/officeDocument/2006/relationships/hyperlink" Target="https://drive.google.com/drive/folders/1biA4C5Ri0f_PAowkTh6SDoepXXGOz4YK?usp=sharing" TargetMode="External"/><Relationship Id="rId89" Type="http://schemas.openxmlformats.org/officeDocument/2006/relationships/hyperlink" Target="https://drive.google.com/drive/folders/1biA4C5Ri0f_PAowkTh6SDoepXXGOz4YK?usp=sharing" TargetMode="External"/><Relationship Id="rId80" Type="http://schemas.openxmlformats.org/officeDocument/2006/relationships/hyperlink" Target="https://drive.google.com/drive/folders/1dqDIcmiqFd0Y9pXPQNaFHitJ6lyq9Tuu" TargetMode="External"/><Relationship Id="rId82" Type="http://schemas.openxmlformats.org/officeDocument/2006/relationships/hyperlink" Target="https://drive.google.com/drive/folders/1dqDIcmiqFd0Y9pXPQNaFHitJ6lyq9Tuu" TargetMode="External"/><Relationship Id="rId81" Type="http://schemas.openxmlformats.org/officeDocument/2006/relationships/hyperlink" Target="https://drive.google.com/drive/folders/1dqDIcmiqFd0Y9pXPQNaFHitJ6lyq9Tuu" TargetMode="External"/><Relationship Id="rId1" Type="http://schemas.openxmlformats.org/officeDocument/2006/relationships/hyperlink" Target="https://drive.google.com/drive/folders/1dLeLuiKXooKWKbGVT8DR6kplFt5GHQ2r" TargetMode="External"/><Relationship Id="rId2" Type="http://schemas.openxmlformats.org/officeDocument/2006/relationships/hyperlink" Target="https://drive.google.com/drive/folders/1dLeLuiKXooKWKbGVT8DR6kplFt5GHQ2rr" TargetMode="External"/><Relationship Id="rId3" Type="http://schemas.openxmlformats.org/officeDocument/2006/relationships/hyperlink" Target="https://drive.google.com/drive/folders/1dLeLuiKXooKWKbGVT8DR6kplFt5GHQ2r" TargetMode="External"/><Relationship Id="rId149" Type="http://schemas.openxmlformats.org/officeDocument/2006/relationships/hyperlink" Target="https://drive.google.com/drive/folders/1dWK66jWWqZjB2nD6Y8shp5HRbb4r7Pvc?usp=sharing" TargetMode="External"/><Relationship Id="rId4" Type="http://schemas.openxmlformats.org/officeDocument/2006/relationships/hyperlink" Target="https://drive.google.com/drive/folders/1dHPR_jPxAZhIfG3DUmAH5CHtAJjnrZOl" TargetMode="External"/><Relationship Id="rId148" Type="http://schemas.openxmlformats.org/officeDocument/2006/relationships/hyperlink" Target="https://drive.google.com/drive/folders/1dYhR9LuIlux6JqQyHUBArmTnemYTaAO9?usp=sharing" TargetMode="External"/><Relationship Id="rId9" Type="http://schemas.openxmlformats.org/officeDocument/2006/relationships/hyperlink" Target="https://drive.google.com/drive/folders/1dGb2PwdFe0-XjspDr28tLrqLMS_IUg-P" TargetMode="External"/><Relationship Id="rId143" Type="http://schemas.openxmlformats.org/officeDocument/2006/relationships/hyperlink" Target="https://drive.google.com/drive/folders/1dc9vZI1fklSjUxhLzXFJSyY2YnQrfYZ2" TargetMode="External"/><Relationship Id="rId142" Type="http://schemas.openxmlformats.org/officeDocument/2006/relationships/hyperlink" Target="https://drive.google.com/drive/folders/1ddljaXEDUrv1KAGoSu2pLwiqEEb4JW9T" TargetMode="External"/><Relationship Id="rId141" Type="http://schemas.openxmlformats.org/officeDocument/2006/relationships/hyperlink" Target="https://drive.google.com/drive/folders/1ddljaXEDUrv1KAGoSu2pLwiqEEb4JW9T" TargetMode="External"/><Relationship Id="rId140" Type="http://schemas.openxmlformats.org/officeDocument/2006/relationships/hyperlink" Target="https://drive.google.com/drive/folders/1ddljaXEDUrv1KAGoSu2pLwiqEEb4JW9T" TargetMode="External"/><Relationship Id="rId5" Type="http://schemas.openxmlformats.org/officeDocument/2006/relationships/hyperlink" Target="https://drive.google.com/drive/folders/1dHPR_jPxAZhIfG3DUmAH5CHtAJjnrZOl" TargetMode="External"/><Relationship Id="rId147" Type="http://schemas.openxmlformats.org/officeDocument/2006/relationships/hyperlink" Target="https://drive.google.com/drive/folders/1dYhR9LuIlux6JqQyHUBArmTnemYTaAO9?usp=sharing" TargetMode="External"/><Relationship Id="rId6" Type="http://schemas.openxmlformats.org/officeDocument/2006/relationships/hyperlink" Target="https://drive.google.com/drive/folders/1dHPR_jPxAZhIfG3DUmAH5CHtAJjnrZOl" TargetMode="External"/><Relationship Id="rId146" Type="http://schemas.openxmlformats.org/officeDocument/2006/relationships/hyperlink" Target="https://drive.google.com/drive/folders/1dc9vZI1fklSjUxhLzXFJSyY2YnQrfYZ2" TargetMode="External"/><Relationship Id="rId7" Type="http://schemas.openxmlformats.org/officeDocument/2006/relationships/hyperlink" Target="https://drive.google.com/drive/folders/1dGb2PwdFe0-XjspDr28tLrqLMS_IUg-P" TargetMode="External"/><Relationship Id="rId145" Type="http://schemas.openxmlformats.org/officeDocument/2006/relationships/hyperlink" Target="https://drive.google.com/drive/folders/1dc9vZI1fklSjUxhLzXFJSyY2YnQrfYZ2" TargetMode="External"/><Relationship Id="rId8" Type="http://schemas.openxmlformats.org/officeDocument/2006/relationships/hyperlink" Target="https://drive.google.com/drive/folders/1dGb2PwdFe0-XjspDr28tLrqLMS_IUg-P" TargetMode="External"/><Relationship Id="rId144" Type="http://schemas.openxmlformats.org/officeDocument/2006/relationships/hyperlink" Target="https://drive.google.com/drive/folders/1dc9vZI1fklSjUxhLzXFJSyY2YnQrfYZ2" TargetMode="External"/><Relationship Id="rId73" Type="http://schemas.openxmlformats.org/officeDocument/2006/relationships/hyperlink" Target="https://drive.google.com/drive/folders/1e8f131mibzRZYHi-6rcxT0XLHYpACIiH" TargetMode="External"/><Relationship Id="rId72" Type="http://schemas.openxmlformats.org/officeDocument/2006/relationships/hyperlink" Target="https://drive.google.com/drive/folders/1e8f131mibzRZYHi-6rcxT0XLHYpACIiH" TargetMode="External"/><Relationship Id="rId75" Type="http://schemas.openxmlformats.org/officeDocument/2006/relationships/hyperlink" Target="https://drive.google.com/drive/folders/1dyzse_nnP82bavTE0hLHLcZ_rx-WYTnN" TargetMode="External"/><Relationship Id="rId74" Type="http://schemas.openxmlformats.org/officeDocument/2006/relationships/hyperlink" Target="https://drive.google.com/drive/folders/1e8f131mibzRZYHi-6rcxT0XLHYpACIiH" TargetMode="External"/><Relationship Id="rId77" Type="http://schemas.openxmlformats.org/officeDocument/2006/relationships/hyperlink" Target="https://drive.google.com/drive/folders/1dxcriOm1UwjaJzoBCDGlNauVLGMWOXwF" TargetMode="External"/><Relationship Id="rId76" Type="http://schemas.openxmlformats.org/officeDocument/2006/relationships/hyperlink" Target="https://drive.google.com/drive/folders/1dxcriOm1UwjaJzoBCDGlNauVLGMWOXwF" TargetMode="External"/><Relationship Id="rId79" Type="http://schemas.openxmlformats.org/officeDocument/2006/relationships/hyperlink" Target="https://drive.google.com/drive/folders/1dxcriOm1UwjaJzoBCDGlNauVLGMWOXwF" TargetMode="External"/><Relationship Id="rId78" Type="http://schemas.openxmlformats.org/officeDocument/2006/relationships/hyperlink" Target="https://drive.google.com/drive/folders/1dxcriOm1UwjaJzoBCDGlNauVLGMWOXwF" TargetMode="External"/><Relationship Id="rId71" Type="http://schemas.openxmlformats.org/officeDocument/2006/relationships/hyperlink" Target="https://drive.google.com/drive/folders/1eLx2ytK0MSCtTbCV4yU9MyGKqNCMxYhs?usp=sharing" TargetMode="External"/><Relationship Id="rId70" Type="http://schemas.openxmlformats.org/officeDocument/2006/relationships/hyperlink" Target="https://drive.google.com/drive/folders/1eLx2ytK0MSCtTbCV4yU9MyGKqNCMxYhs?usp=sharing" TargetMode="External"/><Relationship Id="rId139" Type="http://schemas.openxmlformats.org/officeDocument/2006/relationships/hyperlink" Target="https://drive.google.com/drive/folders/1ddljaXEDUrv1KAGoSu2pLwiqEEb4JW9T" TargetMode="External"/><Relationship Id="rId138" Type="http://schemas.openxmlformats.org/officeDocument/2006/relationships/hyperlink" Target="https://drive.google.com/drive/folders/1ddljaXEDUrv1KAGoSu2pLwiqEEb4JW9T" TargetMode="External"/><Relationship Id="rId137" Type="http://schemas.openxmlformats.org/officeDocument/2006/relationships/hyperlink" Target="https://drive.google.com/drive/folders/1ddljaXEDUrv1KAGoSu2pLwiqEEb4JW9T" TargetMode="External"/><Relationship Id="rId132" Type="http://schemas.openxmlformats.org/officeDocument/2006/relationships/hyperlink" Target="https://drive.google.com/drive/folders/1dpIhBkTie3ugeX6R2kbKTpWMX8BjpxFW" TargetMode="External"/><Relationship Id="rId131" Type="http://schemas.openxmlformats.org/officeDocument/2006/relationships/hyperlink" Target="https://drive.google.com/drive/folders/1c7Fop3OzqECISWhSivRcDFxcmqp-ObkE?usp=sharing" TargetMode="External"/><Relationship Id="rId130" Type="http://schemas.openxmlformats.org/officeDocument/2006/relationships/hyperlink" Target="https://drive.google.com/drive/folders/1cAz9bQfRRZNOL5juPTqLslewi6mdk-6b?usp=sharing" TargetMode="External"/><Relationship Id="rId136" Type="http://schemas.openxmlformats.org/officeDocument/2006/relationships/hyperlink" Target="https://drive.google.com/drive/folders/1dpIhBkTie3ugeX6R2kbKTpWMX8BjpxFW" TargetMode="External"/><Relationship Id="rId135" Type="http://schemas.openxmlformats.org/officeDocument/2006/relationships/hyperlink" Target="https://drive.google.com/drive/folders/1dpIhBkTie3ugeX6R2kbKTpWMX8BjpxFW" TargetMode="External"/><Relationship Id="rId134" Type="http://schemas.openxmlformats.org/officeDocument/2006/relationships/hyperlink" Target="https://drive.google.com/drive/folders/1dpIhBkTie3ugeX6R2kbKTpWMX8BjpxFW" TargetMode="External"/><Relationship Id="rId133" Type="http://schemas.openxmlformats.org/officeDocument/2006/relationships/hyperlink" Target="https://drive.google.com/drive/folders/1dpIhBkTie3ugeX6R2kbKTpWMX8BjpxFW" TargetMode="External"/><Relationship Id="rId62" Type="http://schemas.openxmlformats.org/officeDocument/2006/relationships/hyperlink" Target="https://drive.google.com/drive/folders/1ePGSKFr8cIXqiTO6homyDb9GSYApH_6c" TargetMode="External"/><Relationship Id="rId61" Type="http://schemas.openxmlformats.org/officeDocument/2006/relationships/hyperlink" Target="https://drive.google.com/drive/folders/1eX4TTrYWF9IV2dwl5slnEfn9RiCx8vzM?usp=sharing" TargetMode="External"/><Relationship Id="rId64" Type="http://schemas.openxmlformats.org/officeDocument/2006/relationships/hyperlink" Target="https://drive.google.com/drive/folders/1ePGSKFr8cIXqiTO6homyDb9GSYApH_6c" TargetMode="External"/><Relationship Id="rId63" Type="http://schemas.openxmlformats.org/officeDocument/2006/relationships/hyperlink" Target="https://drive.google.com/drive/folders/1ePGSKFr8cIXqiTO6homyDb9GSYApH_6c" TargetMode="External"/><Relationship Id="rId66" Type="http://schemas.openxmlformats.org/officeDocument/2006/relationships/hyperlink" Target="https://drive.google.com/drive/folders/1eLx2ytK0MSCtTbCV4yU9MyGKqNCMxYhs?usp=sharing" TargetMode="External"/><Relationship Id="rId65" Type="http://schemas.openxmlformats.org/officeDocument/2006/relationships/hyperlink" Target="https://drive.google.com/drive/folders/1ePGSKFr8cIXqiTO6homyDb9GSYApH_6c" TargetMode="External"/><Relationship Id="rId68" Type="http://schemas.openxmlformats.org/officeDocument/2006/relationships/hyperlink" Target="https://drive.google.com/drive/folders/1eLx2ytK0MSCtTbCV4yU9MyGKqNCMxYhs?usp=sharing" TargetMode="External"/><Relationship Id="rId67" Type="http://schemas.openxmlformats.org/officeDocument/2006/relationships/hyperlink" Target="https://drive.google.com/drive/folders/1eLx2ytK0MSCtTbCV4yU9MyGKqNCMxYhs?usp=sharing" TargetMode="External"/><Relationship Id="rId60" Type="http://schemas.openxmlformats.org/officeDocument/2006/relationships/hyperlink" Target="https://drive.google.com/drive/folders/1eX4TTrYWF9IV2dwl5slnEfn9RiCx8vzM?usp=sharing" TargetMode="External"/><Relationship Id="rId69" Type="http://schemas.openxmlformats.org/officeDocument/2006/relationships/hyperlink" Target="https://drive.google.com/drive/folders/1eLx2ytK0MSCtTbCV4yU9MyGKqNCMxYhs?usp=sharing" TargetMode="External"/><Relationship Id="rId51" Type="http://schemas.openxmlformats.org/officeDocument/2006/relationships/hyperlink" Target="https://drive.google.com/drive/folders/1BhTEP5z6hrBvZXx-RvEzbQkyo--2eY5F?usp=sharing" TargetMode="External"/><Relationship Id="rId50" Type="http://schemas.openxmlformats.org/officeDocument/2006/relationships/hyperlink" Target="https://drive.google.com/drive/folders/1KNNz9ZfidSWvMr7Y3-xXvWJUSv7HbIv6?usp=sharing" TargetMode="External"/><Relationship Id="rId53" Type="http://schemas.openxmlformats.org/officeDocument/2006/relationships/hyperlink" Target="https://drive.google.com/drive/folders/1O0jJYkdWHbQzLkNXczv8oMpcUghOFWre?usp=sharing" TargetMode="External"/><Relationship Id="rId52" Type="http://schemas.openxmlformats.org/officeDocument/2006/relationships/hyperlink" Target="https://drive.google.com/drive/folders/12bRyKLFmWBRt6v2ZqL8pITrFw1ptmYDM?usp=sharing" TargetMode="External"/><Relationship Id="rId55" Type="http://schemas.openxmlformats.org/officeDocument/2006/relationships/hyperlink" Target="https://drive.google.com/drive/folders/1ePXEzU8cnkZYC-D3z8CCvswoHUwuB3zV?usp=sharing" TargetMode="External"/><Relationship Id="rId54" Type="http://schemas.openxmlformats.org/officeDocument/2006/relationships/hyperlink" Target="https://drive.google.com/drive/folders/1ePXEzU8cnkZYC-D3z8CCvswoHUwuB3zV?usp=sharing" TargetMode="External"/><Relationship Id="rId57" Type="http://schemas.openxmlformats.org/officeDocument/2006/relationships/hyperlink" Target="https://drive.google.com/drive/folders/1ePXEzU8cnkZYC-D3z8CCvswoHUwuB3zV?usp=sharing" TargetMode="External"/><Relationship Id="rId56" Type="http://schemas.openxmlformats.org/officeDocument/2006/relationships/hyperlink" Target="https://drive.google.com/drive/folders/1ePXEzU8cnkZYC-D3z8CCvswoHUwuB3zV?usp=sharing" TargetMode="External"/><Relationship Id="rId59" Type="http://schemas.openxmlformats.org/officeDocument/2006/relationships/hyperlink" Target="https://drive.google.com/drive/folders/1ePXEzU8cnkZYC-D3z8CCvswoHUwuB3zV?usp=sharing" TargetMode="External"/><Relationship Id="rId58" Type="http://schemas.openxmlformats.org/officeDocument/2006/relationships/hyperlink" Target="https://drive.google.com/drive/folders/1ePXEzU8cnkZYC-D3z8CCvswoHUwuB3zV?usp=sharing" TargetMode="External"/><Relationship Id="rId107" Type="http://schemas.openxmlformats.org/officeDocument/2006/relationships/hyperlink" Target="https://drive.google.com/drive/folders/1c4a-sNtYORvEcy-3SXdgxbCrK8rJncNF" TargetMode="External"/><Relationship Id="rId106" Type="http://schemas.openxmlformats.org/officeDocument/2006/relationships/hyperlink" Target="https://drive.google.com/drive/folders/1c5wALBeHatabyX7UNzLnYueMv9TLwi3l" TargetMode="External"/><Relationship Id="rId105" Type="http://schemas.openxmlformats.org/officeDocument/2006/relationships/hyperlink" Target="https://drive.google.com/drive/folders/1c5wALBeHatabyX7UNzLnYueMv9TLwi3l" TargetMode="External"/><Relationship Id="rId104" Type="http://schemas.openxmlformats.org/officeDocument/2006/relationships/hyperlink" Target="https://drive.google.com/drive/folders/1c5wALBeHatabyX7UNzLnYueMv9TLwi3l" TargetMode="External"/><Relationship Id="rId109" Type="http://schemas.openxmlformats.org/officeDocument/2006/relationships/hyperlink" Target="https://drive.google.com/drive/folders/1c-3q5jkYwUyNg41TngKAF1oiQ_CU1jan" TargetMode="External"/><Relationship Id="rId108" Type="http://schemas.openxmlformats.org/officeDocument/2006/relationships/hyperlink" Target="https://drive.google.com/drive/folders/1c3am4IQBmh8fVEqvr00ljSTQ-IBav2Z6" TargetMode="External"/><Relationship Id="rId103" Type="http://schemas.openxmlformats.org/officeDocument/2006/relationships/hyperlink" Target="https://drive.google.com/drive/folders/1c5wALBeHatabyX7UNzLnYueMv9TLwi3l" TargetMode="External"/><Relationship Id="rId102" Type="http://schemas.openxmlformats.org/officeDocument/2006/relationships/hyperlink" Target="https://drive.google.com/drive/folders/1c5wALBeHatabyX7UNzLnYueMv9TLwi3l" TargetMode="External"/><Relationship Id="rId101" Type="http://schemas.openxmlformats.org/officeDocument/2006/relationships/hyperlink" Target="https://drive.google.com/drive/folders/1c5wALBeHatabyX7UNzLnYueMv9TLwi3l" TargetMode="External"/><Relationship Id="rId100" Type="http://schemas.openxmlformats.org/officeDocument/2006/relationships/hyperlink" Target="https://drive.google.com/drive/folders/1b6JGO4sqX9KYiiYn2A4cA8BlRoNGNTlN?usp=sharing" TargetMode="External"/><Relationship Id="rId129" Type="http://schemas.openxmlformats.org/officeDocument/2006/relationships/hyperlink" Target="https://drive.google.com/drive/folders/1cZUawMcL4yWjF_aaKlYkcVrznbKTdkRa?usp=sharing" TargetMode="External"/><Relationship Id="rId128" Type="http://schemas.openxmlformats.org/officeDocument/2006/relationships/hyperlink" Target="https://drive.google.com/drive/folders/1cS4w3BzDorCV9CMJ7LOCk6IcEiwJt3-5?usp=sharing" TargetMode="External"/><Relationship Id="rId127" Type="http://schemas.openxmlformats.org/officeDocument/2006/relationships/hyperlink" Target="https://drive.google.com/drive/folders/1cS4w3BzDorCV9CMJ7LOCk6IcEiwJt3-5?usp=sharing" TargetMode="External"/><Relationship Id="rId126" Type="http://schemas.openxmlformats.org/officeDocument/2006/relationships/hyperlink" Target="https://drive.google.com/drive/folders/1cS4w3BzDorCV9CMJ7LOCk6IcEiwJt3-5?usp=sharing" TargetMode="External"/><Relationship Id="rId121" Type="http://schemas.openxmlformats.org/officeDocument/2006/relationships/hyperlink" Target="https://drive.google.com/drive/folders/1cS4w3BzDorCV9CMJ7LOCk6IcEiwJt3-5?usp=sharing" TargetMode="External"/><Relationship Id="rId120" Type="http://schemas.openxmlformats.org/officeDocument/2006/relationships/hyperlink" Target="https://drive.google.com/file/d/19jyNQAPk1h5CXbOus_LDyMwUxyWg6zqa/view?usp=sharing" TargetMode="External"/><Relationship Id="rId125" Type="http://schemas.openxmlformats.org/officeDocument/2006/relationships/hyperlink" Target="https://drive.google.com/drive/folders/1cS4w3BzDorCV9CMJ7LOCk6IcEiwJt3-5?usp=sharing" TargetMode="External"/><Relationship Id="rId124" Type="http://schemas.openxmlformats.org/officeDocument/2006/relationships/hyperlink" Target="https://drive.google.com/drive/folders/1cS4w3BzDorCV9CMJ7LOCk6IcEiwJt3-5?usp=sharing" TargetMode="External"/><Relationship Id="rId123" Type="http://schemas.openxmlformats.org/officeDocument/2006/relationships/hyperlink" Target="https://drive.google.com/drive/folders/1cS4w3BzDorCV9CMJ7LOCk6IcEiwJt3-5?usp=sharing" TargetMode="External"/><Relationship Id="rId122" Type="http://schemas.openxmlformats.org/officeDocument/2006/relationships/hyperlink" Target="https://drive.google.com/drive/folders/1cS4w3BzDorCV9CMJ7LOCk6IcEiwJt3-5?usp=sharing" TargetMode="External"/><Relationship Id="rId95" Type="http://schemas.openxmlformats.org/officeDocument/2006/relationships/hyperlink" Target="https://drive.google.com/drive/folders/1bYn7fMLHV_5LyMEpwo03migR9W9p4v49?usp=sharing" TargetMode="External"/><Relationship Id="rId94" Type="http://schemas.openxmlformats.org/officeDocument/2006/relationships/hyperlink" Target="https://drive.google.com/drive/folders/1bYn7fMLHV_5LyMEpwo03migR9W9p4v49?usp=sharing" TargetMode="External"/><Relationship Id="rId97" Type="http://schemas.openxmlformats.org/officeDocument/2006/relationships/hyperlink" Target="https://drive.google.com/drive/folders/1bWcZQh51ggHZ9Ld7l-ha5pxhFVl0B80n?usp=sharing" TargetMode="External"/><Relationship Id="rId96" Type="http://schemas.openxmlformats.org/officeDocument/2006/relationships/hyperlink" Target="https://drive.google.com/drive/folders/1bWcZQh51ggHZ9Ld7l-ha5pxhFVl0B80n?usp=sharing" TargetMode="External"/><Relationship Id="rId99" Type="http://schemas.openxmlformats.org/officeDocument/2006/relationships/hyperlink" Target="https://drive.google.com/drive/folders/1b6JGO4sqX9KYiiYn2A4cA8BlRoNGNTlN?usp=sharing" TargetMode="External"/><Relationship Id="rId98" Type="http://schemas.openxmlformats.org/officeDocument/2006/relationships/hyperlink" Target="https://drive.google.com/drive/folders/1bWcZQh51ggHZ9Ld7l-ha5pxhFVl0B80n?usp=sharing" TargetMode="External"/><Relationship Id="rId91" Type="http://schemas.openxmlformats.org/officeDocument/2006/relationships/hyperlink" Target="https://drive.google.com/drive/folders/1biA4C5Ri0f_PAowkTh6SDoepXXGOz4YK?usp=sharing" TargetMode="External"/><Relationship Id="rId90" Type="http://schemas.openxmlformats.org/officeDocument/2006/relationships/hyperlink" Target="https://drive.google.com/drive/folders/1biA4C5Ri0f_PAowkTh6SDoepXXGOz4YK?usp=sharing" TargetMode="External"/><Relationship Id="rId93" Type="http://schemas.openxmlformats.org/officeDocument/2006/relationships/hyperlink" Target="https://drive.google.com/drive/folders/1bYn7fMLHV_5LyMEpwo03migR9W9p4v49?usp=sharing" TargetMode="External"/><Relationship Id="rId92" Type="http://schemas.openxmlformats.org/officeDocument/2006/relationships/hyperlink" Target="https://drive.google.com/drive/folders/1bYn7fMLHV_5LyMEpwo03migR9W9p4v49?usp=sharing" TargetMode="External"/><Relationship Id="rId118" Type="http://schemas.openxmlformats.org/officeDocument/2006/relationships/hyperlink" Target="https://drive.google.com/drive/folders/1cd2BSYDLMlWMsMY_slapKqAxGfGvWZEx" TargetMode="External"/><Relationship Id="rId117" Type="http://schemas.openxmlformats.org/officeDocument/2006/relationships/hyperlink" Target="https://drive.google.com/drive/folders/1cd2BSYDLMlWMsMY_slapKqAxGfGvWZEx" TargetMode="External"/><Relationship Id="rId116" Type="http://schemas.openxmlformats.org/officeDocument/2006/relationships/hyperlink" Target="https://drive.google.com/drive/folders/1cd2BSYDLMlWMsMY_slapKqAxGfGvWZEx" TargetMode="External"/><Relationship Id="rId115" Type="http://schemas.openxmlformats.org/officeDocument/2006/relationships/hyperlink" Target="https://drive.google.com/drive/folders/1clTLJ2fL4oR-o0Efbu1PIHfTQh6b_IfM" TargetMode="External"/><Relationship Id="rId119" Type="http://schemas.openxmlformats.org/officeDocument/2006/relationships/hyperlink" Target="https://drive.google.com/file/d/14bLyrrz0WP2M0BtAUrMetxqJu_yub_z1/view?usp=sharing" TargetMode="External"/><Relationship Id="rId110" Type="http://schemas.openxmlformats.org/officeDocument/2006/relationships/hyperlink" Target="https://drive.google.com/drive/folders/1c-3q5jkYwUyNg41TngKAF1oiQ_CU1jan" TargetMode="External"/><Relationship Id="rId114" Type="http://schemas.openxmlformats.org/officeDocument/2006/relationships/hyperlink" Target="https://drive.google.com/drive/folders/1clTLJ2fL4oR-o0Efbu1PIHfTQh6b_IfM" TargetMode="External"/><Relationship Id="rId113" Type="http://schemas.openxmlformats.org/officeDocument/2006/relationships/hyperlink" Target="https://drive.google.com/drive/folders/1nxcBxTi5e0IR8w6RY8wBP3e9QIhMG9IM?usp=sharing" TargetMode="External"/><Relationship Id="rId112" Type="http://schemas.openxmlformats.org/officeDocument/2006/relationships/hyperlink" Target="https://drive.google.com/drive/folders/1cbphi2xpAr-zRa8y_NJOjIvsoWj_Feko?usp=sharing" TargetMode="External"/><Relationship Id="rId111" Type="http://schemas.openxmlformats.org/officeDocument/2006/relationships/hyperlink" Target="https://drive.google.com/drive/folders/1c-3q5jkYwUyNg41TngKAF1oiQ_CU1jan" TargetMode="External"/></Relationships>
</file>

<file path=xl/worksheets/_rels/sheet31.xml.rels><?xml version="1.0" encoding="UTF-8" standalone="yes"?><Relationships xmlns="http://schemas.openxmlformats.org/package/2006/relationships"><Relationship Id="rId40" Type="http://schemas.openxmlformats.org/officeDocument/2006/relationships/hyperlink" Target="https://drive.google.com/drive/folders/1l3enWLF_EN10R3T7m_H9LIx6b4eAaish?usp=sharing" TargetMode="External"/><Relationship Id="rId42" Type="http://schemas.openxmlformats.org/officeDocument/2006/relationships/hyperlink" Target="https://drive.google.com/drive/folders/1l1_pIVHWvIRwPtpgiiYsBgePry6PTUQ7?usp=sharing" TargetMode="External"/><Relationship Id="rId41" Type="http://schemas.openxmlformats.org/officeDocument/2006/relationships/hyperlink" Target="https://drive.google.com/drive/folders/1l1_pIVHWvIRwPtpgiiYsBgePry6PTUQ7?usp=sharing" TargetMode="External"/><Relationship Id="rId44" Type="http://schemas.openxmlformats.org/officeDocument/2006/relationships/hyperlink" Target="https://drive.google.com/drive/folders/1l1_pIVHWvIRwPtpgiiYsBgePry6PTUQ7?usp=sharing" TargetMode="External"/><Relationship Id="rId43" Type="http://schemas.openxmlformats.org/officeDocument/2006/relationships/hyperlink" Target="https://drive.google.com/drive/folders/1l1_pIVHWvIRwPtpgiiYsBgePry6PTUQ7?usp=sharing" TargetMode="External"/><Relationship Id="rId46" Type="http://schemas.openxmlformats.org/officeDocument/2006/relationships/hyperlink" Target="https://drive.google.com/drive/folders/1l1_pIVHWvIRwPtpgiiYsBgePry6PTUQ7?usp=sharing" TargetMode="External"/><Relationship Id="rId45" Type="http://schemas.openxmlformats.org/officeDocument/2006/relationships/hyperlink" Target="https://drive.google.com/drive/folders/1l1_pIVHWvIRwPtpgiiYsBgePry6PTUQ7?usp=sharing" TargetMode="External"/><Relationship Id="rId48" Type="http://schemas.openxmlformats.org/officeDocument/2006/relationships/hyperlink" Target="https://drive.google.com/drive/folders/1ky3SLG_77wN4vgrVO0QSegAJaLeKSLCyc" TargetMode="External"/><Relationship Id="rId47" Type="http://schemas.openxmlformats.org/officeDocument/2006/relationships/hyperlink" Target="https://drive.google.com/drive/folders/1ky3SLG_77wN4vgrVO0QSegAJaLeKSLCyc" TargetMode="External"/><Relationship Id="rId49" Type="http://schemas.openxmlformats.org/officeDocument/2006/relationships/hyperlink" Target="https://drive.google.com/drive/folders/1kwgvA_8agFH95rlBXjNHd1mb7l1iFVXI?usp=sharing" TargetMode="External"/><Relationship Id="rId31" Type="http://schemas.openxmlformats.org/officeDocument/2006/relationships/hyperlink" Target="https://drive.google.com/drive/folders/1l8YeBVrbClE5M9lconmigynj1jVnKIUG" TargetMode="External"/><Relationship Id="rId30" Type="http://schemas.openxmlformats.org/officeDocument/2006/relationships/hyperlink" Target="https://drive.google.com/drive/folders/1l8YeBVrbClE5M9lconmigynj1jVnKIUG" TargetMode="External"/><Relationship Id="rId33" Type="http://schemas.openxmlformats.org/officeDocument/2006/relationships/hyperlink" Target="https://drive.google.com/drive/folders/1lAkCBMnDYHSmJtfha-UYQQFSJ0ujuktv" TargetMode="External"/><Relationship Id="rId32" Type="http://schemas.openxmlformats.org/officeDocument/2006/relationships/hyperlink" Target="https://drive.google.com/drive/folders/1lAkCBMnDYHSmJtfha-UYQQFSJ0ujuktv" TargetMode="External"/><Relationship Id="rId35" Type="http://schemas.openxmlformats.org/officeDocument/2006/relationships/hyperlink" Target="http://sinjab.balikpapan.go.id/" TargetMode="External"/><Relationship Id="rId34" Type="http://schemas.openxmlformats.org/officeDocument/2006/relationships/hyperlink" Target="https://drive.google.com/drive/folders/1l8FrWuNp7JgFWXWzHnPDA-mCp-4XttFE" TargetMode="External"/><Relationship Id="rId37" Type="http://schemas.openxmlformats.org/officeDocument/2006/relationships/hyperlink" Target="http://aplikasisinjab.balikpapan.go.id/" TargetMode="External"/><Relationship Id="rId36" Type="http://schemas.openxmlformats.org/officeDocument/2006/relationships/hyperlink" Target="https://drive.google.com/drive/folders/1l8FrWuNp7JgFWXWzHnPDA-mCp-4XttFE" TargetMode="External"/><Relationship Id="rId39" Type="http://schemas.openxmlformats.org/officeDocument/2006/relationships/hyperlink" Target="https://drive.google.com/drive/folders/1l3enWLF_EN10R3T7m_H9LIx6b4eAaish?usp=sharing" TargetMode="External"/><Relationship Id="rId38" Type="http://schemas.openxmlformats.org/officeDocument/2006/relationships/hyperlink" Target="https://drive.google.com/drive/folders/1l8FrWuNp7JgFWXWzHnPDA-mCp-4XttFE" TargetMode="External"/><Relationship Id="rId20" Type="http://schemas.openxmlformats.org/officeDocument/2006/relationships/hyperlink" Target="https://drive.google.com/drive/folders/1laEkjXLucetVPLRa8Io6B8a-0KXcytKn?usp=sharing" TargetMode="External"/><Relationship Id="rId22" Type="http://schemas.openxmlformats.org/officeDocument/2006/relationships/hyperlink" Target="https://drive.google.com/drive/folders/1laEkjXLucetVPLRa8Io6B8a-0KXcytKn?usp=sharing" TargetMode="External"/><Relationship Id="rId21" Type="http://schemas.openxmlformats.org/officeDocument/2006/relationships/hyperlink" Target="https://drive.google.com/drive/folders/1laEkjXLucetVPLRa8Io6B8a-0KXcytKn?usp=sharing" TargetMode="External"/><Relationship Id="rId24" Type="http://schemas.openxmlformats.org/officeDocument/2006/relationships/hyperlink" Target="https://drive.google.com/drive/folders/1la0UYmDWRWOA3wc6NlWStiUrx9MwwbN8?usp=sharing" TargetMode="External"/><Relationship Id="rId23" Type="http://schemas.openxmlformats.org/officeDocument/2006/relationships/hyperlink" Target="https://drive.google.com/drive/folders/1la0UYmDWRWOA3wc6NlWStiUrx9MwwbN8?usp=sharing" TargetMode="External"/><Relationship Id="rId26" Type="http://schemas.openxmlformats.org/officeDocument/2006/relationships/hyperlink" Target="https://drive.google.com/drive/folders/1l8YeBVrbClE5M9lconmigynj1jVnKIUG" TargetMode="External"/><Relationship Id="rId25" Type="http://schemas.openxmlformats.org/officeDocument/2006/relationships/hyperlink" Target="https://drive.google.com/drive/folders/1l8YeBVrbClE5M9lconmigynj1jVnKIUG" TargetMode="External"/><Relationship Id="rId28" Type="http://schemas.openxmlformats.org/officeDocument/2006/relationships/hyperlink" Target="https://drive.google.com/drive/folders/1l8YeBVrbClE5M9lconmigynj1jVnKIUG" TargetMode="External"/><Relationship Id="rId27" Type="http://schemas.openxmlformats.org/officeDocument/2006/relationships/hyperlink" Target="https://drive.google.com/drive/folders/1l8YeBVrbClE5M9lconmigynj1jVnKIUG" TargetMode="External"/><Relationship Id="rId29" Type="http://schemas.openxmlformats.org/officeDocument/2006/relationships/hyperlink" Target="https://drive.google.com/drive/folders/1l8YeBVrbClE5M9lconmigynj1jVnKIUG" TargetMode="External"/><Relationship Id="rId11" Type="http://schemas.openxmlformats.org/officeDocument/2006/relationships/hyperlink" Target="https://drive.google.com/drive/folders/1la0TfEmdYQi_gSMY6hK-C1OBbH1li-8e" TargetMode="External"/><Relationship Id="rId10" Type="http://schemas.openxmlformats.org/officeDocument/2006/relationships/hyperlink" Target="https://drive.google.com/drive/folders/1lFzUyMD8VMX9d-rgFoNce4s26nThF8Xk?usp=sharing" TargetMode="External"/><Relationship Id="rId13" Type="http://schemas.openxmlformats.org/officeDocument/2006/relationships/hyperlink" Target="https://drive.google.com/drive/folders/1laEkjXLucetVPLRa8Io6B8a-0KXcytKn?usp=sharing" TargetMode="External"/><Relationship Id="rId12" Type="http://schemas.openxmlformats.org/officeDocument/2006/relationships/hyperlink" Target="https://drive.google.com/drive/folders/1la0TfEmdYQi_gSMY6hK-C1OBbH1li-8e" TargetMode="External"/><Relationship Id="rId15" Type="http://schemas.openxmlformats.org/officeDocument/2006/relationships/hyperlink" Target="https://drive.google.com/drive/folders/1laEkjXLucetVPLRa8Io6B8a-0KXcytKn?usp=sharing" TargetMode="External"/><Relationship Id="rId14" Type="http://schemas.openxmlformats.org/officeDocument/2006/relationships/hyperlink" Target="https://drive.google.com/drive/folders/1laEkjXLucetVPLRa8Io6B8a-0KXcytKn?usp=sharing" TargetMode="External"/><Relationship Id="rId17" Type="http://schemas.openxmlformats.org/officeDocument/2006/relationships/hyperlink" Target="https://drive.google.com/drive/folders/1laEkjXLucetVPLRa8Io6B8a-0KXcytKn?usp=sharing" TargetMode="External"/><Relationship Id="rId16" Type="http://schemas.openxmlformats.org/officeDocument/2006/relationships/hyperlink" Target="https://drive.google.com/drive/folders/1laEkjXLucetVPLRa8Io6B8a-0KXcytKn?usp=sharing" TargetMode="External"/><Relationship Id="rId19" Type="http://schemas.openxmlformats.org/officeDocument/2006/relationships/hyperlink" Target="https://drive.google.com/drive/folders/1laEkjXLucetVPLRa8Io6B8a-0KXcytKn?usp=sharing" TargetMode="External"/><Relationship Id="rId18" Type="http://schemas.openxmlformats.org/officeDocument/2006/relationships/hyperlink" Target="https://drive.google.com/drive/folders/1laEkjXLucetVPLRa8Io6B8a-0KXcytKn?usp=sharing" TargetMode="External"/><Relationship Id="rId84" Type="http://schemas.openxmlformats.org/officeDocument/2006/relationships/hyperlink" Target="https://drive.google.com/drive/folders/1m0lbM-Kj8M2TN9XzAfxOzMAXz-w2b6mK" TargetMode="External"/><Relationship Id="rId83" Type="http://schemas.openxmlformats.org/officeDocument/2006/relationships/hyperlink" Target="https://drive.google.com/drive/folders/1m0lbM-Kj8M2TN9XzAfxOzMAXz-w2b6mK" TargetMode="External"/><Relationship Id="rId86" Type="http://schemas.openxmlformats.org/officeDocument/2006/relationships/hyperlink" Target="https://drive.google.com/drive/folders/1lwSlZZuqeY1RM9xHh-8bbBUvWxdugcoW?usp=sharing" TargetMode="External"/><Relationship Id="rId85" Type="http://schemas.openxmlformats.org/officeDocument/2006/relationships/hyperlink" Target="https://drive.google.com/drive/folders/1lwSlZZuqeY1RM9xHh-8bbBUvWxdugcoW?usp=sharing" TargetMode="External"/><Relationship Id="rId88" Type="http://schemas.openxmlformats.org/officeDocument/2006/relationships/hyperlink" Target="https://drive.google.com/drive/folders/1lwSlZZuqeY1RM9xHh-8bbBUvWxdugcoW?usp=sharing" TargetMode="External"/><Relationship Id="rId87" Type="http://schemas.openxmlformats.org/officeDocument/2006/relationships/hyperlink" Target="https://drive.google.com/drive/folders/1lwSlZZuqeY1RM9xHh-8bbBUvWxdugcoW?usp=sharing" TargetMode="External"/><Relationship Id="rId89" Type="http://schemas.openxmlformats.org/officeDocument/2006/relationships/hyperlink" Target="https://drive.google.com/drive/folders/1lrt3SbVZNLaAauYBcIdi1akNy6rDsbnJ?usp=sharing" TargetMode="External"/><Relationship Id="rId80" Type="http://schemas.openxmlformats.org/officeDocument/2006/relationships/hyperlink" Target="https://drive.google.com/drive/folders/1m0lbM-Kj8M2TN9XzAfxOzMAXz-w2b6mK" TargetMode="External"/><Relationship Id="rId82" Type="http://schemas.openxmlformats.org/officeDocument/2006/relationships/hyperlink" Target="https://drive.google.com/drive/folders/1m0lbM-Kj8M2TN9XzAfxOzMAXz-w2b6mK" TargetMode="External"/><Relationship Id="rId81" Type="http://schemas.openxmlformats.org/officeDocument/2006/relationships/hyperlink" Target="https://drive.google.com/drive/folders/1m0lbM-Kj8M2TN9XzAfxOzMAXz-w2b6mK" TargetMode="External"/><Relationship Id="rId1" Type="http://schemas.openxmlformats.org/officeDocument/2006/relationships/hyperlink" Target="https://drive.google.com/drive/folders/1lRTfgc9CSy721ZGBfHjnZrSIJSdsmqMb?usp=sharing" TargetMode="External"/><Relationship Id="rId2" Type="http://schemas.openxmlformats.org/officeDocument/2006/relationships/hyperlink" Target="https://drive.google.com/drive/folders/1lRTfgc9CSy721ZGBfHjnZrSIJSdsmqMb?usp=sharing" TargetMode="External"/><Relationship Id="rId3" Type="http://schemas.openxmlformats.org/officeDocument/2006/relationships/hyperlink" Target="https://drive.google.com/drive/folders/1lRTfgc9CSy721ZGBfHjnZrSIJSdsmqMb?usp=sharing" TargetMode="External"/><Relationship Id="rId4" Type="http://schemas.openxmlformats.org/officeDocument/2006/relationships/hyperlink" Target="https://drive.google.com/drive/folders/1lRMQbY_vztWfNSVXpBRbGS-NUlHKbv8h" TargetMode="External"/><Relationship Id="rId9" Type="http://schemas.openxmlformats.org/officeDocument/2006/relationships/hyperlink" Target="https://drive.google.com/drive/folders/1lFzUyMD8VMX9d-rgFoNce4s26nThF8Xk?usp=sharing" TargetMode="External"/><Relationship Id="rId5" Type="http://schemas.openxmlformats.org/officeDocument/2006/relationships/hyperlink" Target="https://drive.google.com/drive/folders/1lRMQbY_vztWfNSVXpBRbGS-NUlHKbv8h?usp=sharing" TargetMode="External"/><Relationship Id="rId6" Type="http://schemas.openxmlformats.org/officeDocument/2006/relationships/hyperlink" Target="https://drive.google.com/drive/folders/1lMI3hp4-eGUuh2aycxkVCC3s_NXOir3U?usp=sharing" TargetMode="External"/><Relationship Id="rId7" Type="http://schemas.openxmlformats.org/officeDocument/2006/relationships/hyperlink" Target="https://drive.google.com/drive/folders/1lMI3hp4-eGUuh2aycxkVCC3s_NXOir3U?usp=sharing" TargetMode="External"/><Relationship Id="rId8" Type="http://schemas.openxmlformats.org/officeDocument/2006/relationships/hyperlink" Target="https://drive.google.com/drive/folders/1lMI3hp4-eGUuh2aycxkVCC3s_NXOir3U?usp=sharing" TargetMode="External"/><Relationship Id="rId73" Type="http://schemas.openxmlformats.org/officeDocument/2006/relationships/hyperlink" Target="https://drive.google.com/drive/folders/1mCn1m4lC2Jh6E-W4sTQfb6PqGvcy9dZU?usp=sharing" TargetMode="External"/><Relationship Id="rId72" Type="http://schemas.openxmlformats.org/officeDocument/2006/relationships/hyperlink" Target="https://drive.google.com/drive/folders/1mCn1m4lC2Jh6E-W4sTQfb6PqGvcy9dZU?usp=sharing" TargetMode="External"/><Relationship Id="rId75" Type="http://schemas.openxmlformats.org/officeDocument/2006/relationships/hyperlink" Target="https://drive.google.com/drive/folders/1mCn1m4lC2Jh6E-W4sTQfb6PqGvcy9dZU" TargetMode="External"/><Relationship Id="rId74" Type="http://schemas.openxmlformats.org/officeDocument/2006/relationships/hyperlink" Target="https://drive.google.com/drive/folders/1mCn1m4lC2Jh6E-W4sTQfb6PqGvcy9dZU" TargetMode="External"/><Relationship Id="rId77" Type="http://schemas.openxmlformats.org/officeDocument/2006/relationships/hyperlink" Target="https://drive.google.com/drive/folders/1m8ikP67lnUtElbbR9PXb8Hceh_MC8JO-" TargetMode="External"/><Relationship Id="rId76" Type="http://schemas.openxmlformats.org/officeDocument/2006/relationships/hyperlink" Target="https://drive.google.com/drive/folders/1mCeKSjNRy4KMsF3e33nlQWi1HslGzb2U" TargetMode="External"/><Relationship Id="rId79" Type="http://schemas.openxmlformats.org/officeDocument/2006/relationships/hyperlink" Target="https://drive.google.com/drive/folders/1m8ikP67lnUtElbbR9PXb8Hceh_MC8JO-" TargetMode="External"/><Relationship Id="rId78" Type="http://schemas.openxmlformats.org/officeDocument/2006/relationships/hyperlink" Target="https://drive.google.com/drive/folders/1m8ikP67lnUtElbbR9PXb8Hceh_MC8JO-" TargetMode="External"/><Relationship Id="rId71" Type="http://schemas.openxmlformats.org/officeDocument/2006/relationships/hyperlink" Target="https://drive.google.com/drive/folders/1mEjZjIQD5ztvVbf07ENlDs-QivUxdrEX" TargetMode="External"/><Relationship Id="rId70" Type="http://schemas.openxmlformats.org/officeDocument/2006/relationships/hyperlink" Target="https://drive.google.com/drive/folders/1mGD-gIdCoYqgcz9zqEITg_EXJPbSJy5l?usp=sharing" TargetMode="External"/><Relationship Id="rId132" Type="http://schemas.openxmlformats.org/officeDocument/2006/relationships/hyperlink" Target="https://drive.google.com/drive/folders/1o1f1MdfPS70IPSBVwkQyYUMyGHCuqf2U" TargetMode="External"/><Relationship Id="rId131" Type="http://schemas.openxmlformats.org/officeDocument/2006/relationships/hyperlink" Target="https://drive.google.com/drive/folders/1o1f1MdfPS70IPSBVwkQyYUMyGHCuqf2U" TargetMode="External"/><Relationship Id="rId130" Type="http://schemas.openxmlformats.org/officeDocument/2006/relationships/hyperlink" Target="https://drive.google.com/drive/folders/1o1f1MdfPS70IPSBVwkQyYUMyGHCuqf2U" TargetMode="External"/><Relationship Id="rId134" Type="http://schemas.openxmlformats.org/officeDocument/2006/relationships/drawing" Target="../drawings/drawing31.xml"/><Relationship Id="rId133" Type="http://schemas.openxmlformats.org/officeDocument/2006/relationships/hyperlink" Target="https://drive.google.com/drive/folders/1nyqnFUjeM3-x5fuK7zfhY2bu0VLRCPu3" TargetMode="External"/><Relationship Id="rId62" Type="http://schemas.openxmlformats.org/officeDocument/2006/relationships/hyperlink" Target="https://drive.google.com/drive/folders/1mPfkTY81CJTMVqbj-cH3wY5t3rrvmzNQ" TargetMode="External"/><Relationship Id="rId61" Type="http://schemas.openxmlformats.org/officeDocument/2006/relationships/hyperlink" Target="https://drive.google.com/drive/folders/1mPfkTY81CJTMVqbj-cH3wY5t3rrvmzNQ" TargetMode="External"/><Relationship Id="rId64" Type="http://schemas.openxmlformats.org/officeDocument/2006/relationships/hyperlink" Target="https://drive.google.com/drive/folders/1mGUr22HzWGDacKZNsWkPHqbLwqMdVhbJ?usp=sharing" TargetMode="External"/><Relationship Id="rId63" Type="http://schemas.openxmlformats.org/officeDocument/2006/relationships/hyperlink" Target="https://drive.google.com/drive/folders/1mPfkTY81CJTMVqbj-cH3wY5t3rrvmzNQ" TargetMode="External"/><Relationship Id="rId66" Type="http://schemas.openxmlformats.org/officeDocument/2006/relationships/hyperlink" Target="https://drive.google.com/drive/folders/1mGUr22HzWGDacKZNsWkPHqbLwqMdVhbJ?usp=sharing" TargetMode="External"/><Relationship Id="rId65" Type="http://schemas.openxmlformats.org/officeDocument/2006/relationships/hyperlink" Target="https://drive.google.com/drive/folders/1mGUr22HzWGDacKZNsWkPHqbLwqMdVhbJ?usp=sharing" TargetMode="External"/><Relationship Id="rId68" Type="http://schemas.openxmlformats.org/officeDocument/2006/relationships/hyperlink" Target="https://drive.google.com/drive/folders/1mGD-gIdCoYqgcz9zqEITg_EXJPbSJy5l?usp=sharing" TargetMode="External"/><Relationship Id="rId67" Type="http://schemas.openxmlformats.org/officeDocument/2006/relationships/hyperlink" Target="https://drive.google.com/drive/folders/1mGUr22HzWGDacKZNsWkPHqbLwqMdVhbJ?usp=sharing" TargetMode="External"/><Relationship Id="rId60" Type="http://schemas.openxmlformats.org/officeDocument/2006/relationships/hyperlink" Target="https://drive.google.com/drive/folders/1mPfkTY81CJTMVqbj-cH3wY5t3rrvmzNQ" TargetMode="External"/><Relationship Id="rId69" Type="http://schemas.openxmlformats.org/officeDocument/2006/relationships/hyperlink" Target="https://drive.google.com/drive/folders/1mGD-gIdCoYqgcz9zqEITg_EXJPbSJy5l?usp=sharing" TargetMode="External"/><Relationship Id="rId51" Type="http://schemas.openxmlformats.org/officeDocument/2006/relationships/hyperlink" Target="https://drive.google.com/drive/folders/1kwI-oGO0yKzOZNvHhRgJHkAz4uDRHJSn" TargetMode="External"/><Relationship Id="rId50" Type="http://schemas.openxmlformats.org/officeDocument/2006/relationships/hyperlink" Target="https://drive.google.com/drive/folders/1kwgvA_8agFH95rlBXjNHd1mb7l1iFVXI?usp=sharing" TargetMode="External"/><Relationship Id="rId53" Type="http://schemas.openxmlformats.org/officeDocument/2006/relationships/hyperlink" Target="https://drive.google.com/drive/folders/1mPsGAVszkTgItYNRJHyw2EwgaGOsoT2j?usp=sharing" TargetMode="External"/><Relationship Id="rId52" Type="http://schemas.openxmlformats.org/officeDocument/2006/relationships/hyperlink" Target="https://drive.google.com/drive/folders/1mPsGAVszkTgItYNRJHyw2EwgaGOsoT2j?usp=sharing" TargetMode="External"/><Relationship Id="rId55" Type="http://schemas.openxmlformats.org/officeDocument/2006/relationships/hyperlink" Target="https://drive.google.com/drive/folders/1mPsGAVszkTgItYNRJHyw2EwgaGOsoT2j?usp=sharing" TargetMode="External"/><Relationship Id="rId54" Type="http://schemas.openxmlformats.org/officeDocument/2006/relationships/hyperlink" Target="https://drive.google.com/drive/folders/1mPsGAVszkTgItYNRJHyw2EwgaGOsoT2j?usp=sharing" TargetMode="External"/><Relationship Id="rId57" Type="http://schemas.openxmlformats.org/officeDocument/2006/relationships/hyperlink" Target="https://drive.google.com/drive/folders/1mPsGAVszkTgItYNRJHyw2EwgaGOsoT2j?usp=sharing" TargetMode="External"/><Relationship Id="rId56" Type="http://schemas.openxmlformats.org/officeDocument/2006/relationships/hyperlink" Target="https://drive.google.com/drive/folders/1mPsGAVszkTgItYNRJHyw2EwgaGOsoT2j?usp=sharing" TargetMode="External"/><Relationship Id="rId59" Type="http://schemas.openxmlformats.org/officeDocument/2006/relationships/hyperlink" Target="https://drive.google.com/drive/folders/1mRBIe_Y2PzFxiABVPfqVphcIHRFN1Fk7" TargetMode="External"/><Relationship Id="rId58" Type="http://schemas.openxmlformats.org/officeDocument/2006/relationships/hyperlink" Target="https://drive.google.com/drive/folders/1mRBIe_Y2PzFxiABVPfqVphcIHRFN1Fk7" TargetMode="External"/><Relationship Id="rId107" Type="http://schemas.openxmlformats.org/officeDocument/2006/relationships/hyperlink" Target="https://drive.google.com/drive/folders/1ntWo_XgGY-tD2m1KHekWzlGzIGnyQeqw" TargetMode="External"/><Relationship Id="rId106" Type="http://schemas.openxmlformats.org/officeDocument/2006/relationships/hyperlink" Target="https://drive.google.com/drive/folders/1nxcBxTi5e0IR8w6RY8wBP3e9QIhMG9IM?usp=sharing" TargetMode="External"/><Relationship Id="rId105" Type="http://schemas.openxmlformats.org/officeDocument/2006/relationships/hyperlink" Target="https://drive.google.com/drive/folders/1ngWRbiSV9CKvJjJpAgze93Zp-tGrLXYZ?usp=sharing" TargetMode="External"/><Relationship Id="rId104" Type="http://schemas.openxmlformats.org/officeDocument/2006/relationships/hyperlink" Target="https://drive.google.com/drive/folders/1n8RTQ2mzt8RwFLHRiUGvCysTY0sTO5Bw" TargetMode="External"/><Relationship Id="rId109" Type="http://schemas.openxmlformats.org/officeDocument/2006/relationships/hyperlink" Target="https://drive.google.com/drive/folders/1n7sJTaZGHJPQghxkzXXFYKqgvViWHD-g" TargetMode="External"/><Relationship Id="rId108" Type="http://schemas.openxmlformats.org/officeDocument/2006/relationships/hyperlink" Target="https://drive.google.com/drive/folders/1ntWo_XgGY-tD2m1KHekWzlGzIGnyQeqw" TargetMode="External"/><Relationship Id="rId103" Type="http://schemas.openxmlformats.org/officeDocument/2006/relationships/hyperlink" Target="https://drive.google.com/drive/folders/1n8RTQ2mzt8RwFLHRiUGvCysTY0sTO5Bw" TargetMode="External"/><Relationship Id="rId102" Type="http://schemas.openxmlformats.org/officeDocument/2006/relationships/hyperlink" Target="https://drive.google.com/drive/folders/1n8RTQ2mzt8RwFLHRiUGvCysTY0sTO5Bw" TargetMode="External"/><Relationship Id="rId101" Type="http://schemas.openxmlformats.org/officeDocument/2006/relationships/hyperlink" Target="https://drive.google.com/drive/folders/1nAkNPF7jvW7FFX8YoQwCPA_9Se6jOzjC?usp=sharing" TargetMode="External"/><Relationship Id="rId100" Type="http://schemas.openxmlformats.org/officeDocument/2006/relationships/hyperlink" Target="https://drive.google.com/drive/folders/1nHI7dw-iUcb48G1itpj0ZnX38bkhRYPQ?usp=sharing" TargetMode="External"/><Relationship Id="rId129" Type="http://schemas.openxmlformats.org/officeDocument/2006/relationships/hyperlink" Target="https://drive.google.com/drive/folders/1moVlmRSEXp5pVDgnHTJtNajKAthr9CXK?usp=sharing" TargetMode="External"/><Relationship Id="rId128" Type="http://schemas.openxmlformats.org/officeDocument/2006/relationships/hyperlink" Target="https://drive.google.com/drive/folders/1n1V5ipZZA_J849gJzxhopZ00m7IWkJkW?usp=sharing" TargetMode="External"/><Relationship Id="rId127" Type="http://schemas.openxmlformats.org/officeDocument/2006/relationships/hyperlink" Target="https://drive.google.com/drive/folders/1n2UkMxs9O6ILfWl4sBdoXDeFjK-qqmMa" TargetMode="External"/><Relationship Id="rId126" Type="http://schemas.openxmlformats.org/officeDocument/2006/relationships/hyperlink" Target="https://drive.google.com/drive/folders/1n2UkMxs9O6ILfWl4sBdoXDeFjK-qqmMa" TargetMode="External"/><Relationship Id="rId121" Type="http://schemas.openxmlformats.org/officeDocument/2006/relationships/hyperlink" Target="https://drive.google.com/drive/folders/1nZwutaVAA3I-s3YahpUWoADBdQOZcGVw" TargetMode="External"/><Relationship Id="rId120" Type="http://schemas.openxmlformats.org/officeDocument/2006/relationships/hyperlink" Target="https://drive.google.com/drive/folders/1nZwutaVAA3I-s3YahpUWoADBdQOZcGVw" TargetMode="External"/><Relationship Id="rId125" Type="http://schemas.openxmlformats.org/officeDocument/2006/relationships/hyperlink" Target="https://drive.google.com/drive/folders/1nYUs_T_lR3WPHGH7QqfiCt62Tii0UpK5?usp=sharing" TargetMode="External"/><Relationship Id="rId124" Type="http://schemas.openxmlformats.org/officeDocument/2006/relationships/hyperlink" Target="https://drive.google.com/drive/folders/1nZP5fuuSaJiRNqAaKFg8VwSEjYaJWS8l?usp=sharing" TargetMode="External"/><Relationship Id="rId123" Type="http://schemas.openxmlformats.org/officeDocument/2006/relationships/hyperlink" Target="https://drive.google.com/drive/folders/1nbVE8acar7eQMzLiAc19ZIjn8G4HpftK?usp=sharing" TargetMode="External"/><Relationship Id="rId122" Type="http://schemas.openxmlformats.org/officeDocument/2006/relationships/hyperlink" Target="https://drive.google.com/drive/folders/1nZwutaVAA3I-s3YahpUWoADBdQOZcGVw" TargetMode="External"/><Relationship Id="rId95" Type="http://schemas.openxmlformats.org/officeDocument/2006/relationships/hyperlink" Target="https://drive.google.com/drive/folders/1nL68mWXx5n5sZtVC2GcCMwehVTiQ9RWy?usp=sharing" TargetMode="External"/><Relationship Id="rId94" Type="http://schemas.openxmlformats.org/officeDocument/2006/relationships/hyperlink" Target="https://drive.google.com/drive/folders/1nL68mWXx5n5sZtVC2GcCMwehVTiQ9RWy?usp=sharing" TargetMode="External"/><Relationship Id="rId97" Type="http://schemas.openxmlformats.org/officeDocument/2006/relationships/hyperlink" Target="https://drive.google.com/drive/folders/1nL68mWXx5n5sZtVC2GcCMwehVTiQ9RWy?usp=sharing" TargetMode="External"/><Relationship Id="rId96" Type="http://schemas.openxmlformats.org/officeDocument/2006/relationships/hyperlink" Target="https://drive.google.com/drive/folders/1nL68mWXx5n5sZtVC2GcCMwehVTiQ9RWy?usp=sharing" TargetMode="External"/><Relationship Id="rId99" Type="http://schemas.openxmlformats.org/officeDocument/2006/relationships/hyperlink" Target="https://drive.google.com/drive/folders/1nL68mWXx5n5sZtVC2GcCMwehVTiQ9RWy?usp=sharing" TargetMode="External"/><Relationship Id="rId98" Type="http://schemas.openxmlformats.org/officeDocument/2006/relationships/hyperlink" Target="https://drive.google.com/drive/folders/1nL68mWXx5n5sZtVC2GcCMwehVTiQ9RWy?usp=sharing" TargetMode="External"/><Relationship Id="rId91" Type="http://schemas.openxmlformats.org/officeDocument/2006/relationships/hyperlink" Target="https://drive.google.com/drive/folders/1lrt3SbVZNLaAauYBcIdi1akNy6rDsbnJ?usp=sharing" TargetMode="External"/><Relationship Id="rId90" Type="http://schemas.openxmlformats.org/officeDocument/2006/relationships/hyperlink" Target="https://drive.google.com/drive/folders/1lrt3SbVZNLaAauYBcIdi1akNy6rDsbnJ?usp=sharing" TargetMode="External"/><Relationship Id="rId93" Type="http://schemas.openxmlformats.org/officeDocument/2006/relationships/hyperlink" Target="https://drive.google.com/drive/folders/1ljWbmex0iHsL45DOeEmjeuUSEyBrGtUs?usp=sharing" TargetMode="External"/><Relationship Id="rId92" Type="http://schemas.openxmlformats.org/officeDocument/2006/relationships/hyperlink" Target="https://drive.google.com/drive/folders/1ljWbmex0iHsL45DOeEmjeuUSEyBrGtUs?usp=sharing" TargetMode="External"/><Relationship Id="rId118" Type="http://schemas.openxmlformats.org/officeDocument/2006/relationships/hyperlink" Target="https://drive.google.com/drive/folders/1nZwutaVAA3I-s3YahpUWoADBdQOZcGVw" TargetMode="External"/><Relationship Id="rId117" Type="http://schemas.openxmlformats.org/officeDocument/2006/relationships/hyperlink" Target="https://drive.google.com/drive/folders/1nZwutaVAA3I-s3YahpUWoADBdQOZcGVw" TargetMode="External"/><Relationship Id="rId116" Type="http://schemas.openxmlformats.org/officeDocument/2006/relationships/hyperlink" Target="https://drive.google.com/drive/folders/1nZwutaVAA3I-s3YahpUWoADBdQOZcGVw" TargetMode="External"/><Relationship Id="rId115" Type="http://schemas.openxmlformats.org/officeDocument/2006/relationships/hyperlink" Target="https://drive.google.com/drive/folders/1nZwutaVAA3I-s3YahpUWoADBdQOZcGVw" TargetMode="External"/><Relationship Id="rId119" Type="http://schemas.openxmlformats.org/officeDocument/2006/relationships/hyperlink" Target="https://drive.google.com/drive/folders/1nZwutaVAA3I-s3YahpUWoADBdQOZcGVw" TargetMode="External"/><Relationship Id="rId110" Type="http://schemas.openxmlformats.org/officeDocument/2006/relationships/hyperlink" Target="https://drive.google.com/drive/folders/1n3gB7_eKKQWGsEwrD56YO9D4g3nmNXuR" TargetMode="External"/><Relationship Id="rId114" Type="http://schemas.openxmlformats.org/officeDocument/2006/relationships/hyperlink" Target="https://drive.google.com/drive/folders/1n3FBBH_Q8Ta-wyo0REZaAbhPvssj1Qt5" TargetMode="External"/><Relationship Id="rId113" Type="http://schemas.openxmlformats.org/officeDocument/2006/relationships/hyperlink" Target="https://drive.google.com/drive/folders/1n3FBBH_Q8Ta-wyo0REZaAbhPvssj1Qt5" TargetMode="External"/><Relationship Id="rId112" Type="http://schemas.openxmlformats.org/officeDocument/2006/relationships/hyperlink" Target="https://drive.google.com/drive/folders/1n3FBBH_Q8Ta-wyo0REZaAbhPvssj1Qt5" TargetMode="External"/><Relationship Id="rId111" Type="http://schemas.openxmlformats.org/officeDocument/2006/relationships/hyperlink" Target="https://drive.google.com/drive/folders/1n3FBBH_Q8Ta-wyo0REZaAbhPvssj1Qt5" TargetMode="External"/></Relationships>
</file>

<file path=xl/worksheets/_rels/sheet32.xml.rels><?xml version="1.0" encoding="UTF-8" standalone="yes"?><Relationships xmlns="http://schemas.openxmlformats.org/package/2006/relationships"><Relationship Id="rId40" Type="http://schemas.openxmlformats.org/officeDocument/2006/relationships/hyperlink" Target="https://drive.google.com/drive/folders/10KXeYOG-ywy6U095zQE0RXSdH_276yZo" TargetMode="External"/><Relationship Id="rId42" Type="http://schemas.openxmlformats.org/officeDocument/2006/relationships/hyperlink" Target="https://drive.google.com/drive/folders/10KXeYOG-ywy6U095zQE0RXSdH_276yZo" TargetMode="External"/><Relationship Id="rId41" Type="http://schemas.openxmlformats.org/officeDocument/2006/relationships/hyperlink" Target="http://aplikasisinjab.balikpapan.go.id/" TargetMode="External"/><Relationship Id="rId44" Type="http://schemas.openxmlformats.org/officeDocument/2006/relationships/hyperlink" Target="https://drive.google.com/drive/folders/124J3P3J5IRjXxnlf40HbDoIDN3MAgnH0" TargetMode="External"/><Relationship Id="rId43" Type="http://schemas.openxmlformats.org/officeDocument/2006/relationships/hyperlink" Target="https://drive.google.com/drive/folders/124J3P3J5IRjXxnlf40HbDoIDN3MAgnH0" TargetMode="External"/><Relationship Id="rId46" Type="http://schemas.openxmlformats.org/officeDocument/2006/relationships/hyperlink" Target="https://drive.google.com/drive/folders/124GDSoD_QRzDt-d36wWSMeusgN_9hzmr" TargetMode="External"/><Relationship Id="rId45" Type="http://schemas.openxmlformats.org/officeDocument/2006/relationships/hyperlink" Target="https://drive.google.com/drive/folders/124GDSoD_QRzDt-d36wWSMeusgN_9hzmr" TargetMode="External"/><Relationship Id="rId48" Type="http://schemas.openxmlformats.org/officeDocument/2006/relationships/hyperlink" Target="https://drive.google.com/drive/folders/124GDSoD_QRzDt-d36wWSMeusgN_9hzmr" TargetMode="External"/><Relationship Id="rId47" Type="http://schemas.openxmlformats.org/officeDocument/2006/relationships/hyperlink" Target="https://drive.google.com/drive/folders/124GDSoD_QRzDt-d36wWSMeusgN_9hzmr" TargetMode="External"/><Relationship Id="rId49" Type="http://schemas.openxmlformats.org/officeDocument/2006/relationships/hyperlink" Target="https://drive.google.com/drive/folders/124GDSoD_QRzDt-d36wWSMeusgN_9hzmr" TargetMode="External"/><Relationship Id="rId31" Type="http://schemas.openxmlformats.org/officeDocument/2006/relationships/hyperlink" Target="https://drive.google.com/drive/folders/10PScnss5DkJx5XUcXEo7oVawsYiFFrcv" TargetMode="External"/><Relationship Id="rId30" Type="http://schemas.openxmlformats.org/officeDocument/2006/relationships/hyperlink" Target="https://drive.google.com/drive/folders/10PScnss5DkJx5XUcXEo7oVawsYiFFrcv" TargetMode="External"/><Relationship Id="rId33" Type="http://schemas.openxmlformats.org/officeDocument/2006/relationships/hyperlink" Target="https://drive.google.com/drive/folders/10PScnss5DkJx5XUcXEo7oVawsYiFFrcv" TargetMode="External"/><Relationship Id="rId32" Type="http://schemas.openxmlformats.org/officeDocument/2006/relationships/hyperlink" Target="https://drive.google.com/drive/folders/10PScnss5DkJx5XUcXEo7oVawsYiFFrcv" TargetMode="External"/><Relationship Id="rId35" Type="http://schemas.openxmlformats.org/officeDocument/2006/relationships/hyperlink" Target="https://drive.google.com/drive/folders/10PScnss5DkJx5XUcXEo7oVawsYiFFrcv" TargetMode="External"/><Relationship Id="rId34" Type="http://schemas.openxmlformats.org/officeDocument/2006/relationships/hyperlink" Target="https://drive.google.com/drive/folders/10PScnss5DkJx5XUcXEo7oVawsYiFFrcv" TargetMode="External"/><Relationship Id="rId37" Type="http://schemas.openxmlformats.org/officeDocument/2006/relationships/hyperlink" Target="https://drive.google.com/drive/folders/10SZ9hn50oQFcDQAEiPsmusZvqrIjYrzr" TargetMode="External"/><Relationship Id="rId36" Type="http://schemas.openxmlformats.org/officeDocument/2006/relationships/hyperlink" Target="https://drive.google.com/drive/folders/10SZ9hn50oQFcDQAEiPsmusZvqrIjYrzr" TargetMode="External"/><Relationship Id="rId39" Type="http://schemas.openxmlformats.org/officeDocument/2006/relationships/hyperlink" Target="http://sinjab.balikpapan.go.id/" TargetMode="External"/><Relationship Id="rId38" Type="http://schemas.openxmlformats.org/officeDocument/2006/relationships/hyperlink" Target="https://drive.google.com/drive/folders/10KXeYOG-ywy6U095zQE0RXSdH_276yZo" TargetMode="External"/><Relationship Id="rId20" Type="http://schemas.openxmlformats.org/officeDocument/2006/relationships/hyperlink" Target="https://drive.google.com/drive/folders/10h5yR0-yXZKWBIitM8sEPZ9qK4Rwb3co" TargetMode="External"/><Relationship Id="rId22" Type="http://schemas.openxmlformats.org/officeDocument/2006/relationships/hyperlink" Target="https://drive.google.com/drive/folders/10h5yR0-yXZKWBIitM8sEPZ9qK4Rwb3co" TargetMode="External"/><Relationship Id="rId21" Type="http://schemas.openxmlformats.org/officeDocument/2006/relationships/hyperlink" Target="https://drive.google.com/drive/folders/10h5yR0-yXZKWBIitM8sEPZ9qK4Rwb3co" TargetMode="External"/><Relationship Id="rId24" Type="http://schemas.openxmlformats.org/officeDocument/2006/relationships/hyperlink" Target="https://drive.google.com/drive/folders/10h5yR0-yXZKWBIitM8sEPZ9qK4Rwb3co" TargetMode="External"/><Relationship Id="rId23" Type="http://schemas.openxmlformats.org/officeDocument/2006/relationships/hyperlink" Target="https://drive.google.com/drive/folders/10h5yR0-yXZKWBIitM8sEPZ9qK4Rwb3co" TargetMode="External"/><Relationship Id="rId26" Type="http://schemas.openxmlformats.org/officeDocument/2006/relationships/hyperlink" Target="https://drive.google.com/drive/folders/10aj_Wdj321ZsHlXrMqgWar5Glcw3kd1I" TargetMode="External"/><Relationship Id="rId25" Type="http://schemas.openxmlformats.org/officeDocument/2006/relationships/hyperlink" Target="https://drive.google.com/drive/folders/10aj_Wdj321ZsHlXrMqgWar5Glcw3kd1I" TargetMode="External"/><Relationship Id="rId28" Type="http://schemas.openxmlformats.org/officeDocument/2006/relationships/hyperlink" Target="https://drive.google.com/drive/folders/10PScnss5DkJx5XUcXEo7oVawsYiFFrcv" TargetMode="External"/><Relationship Id="rId27" Type="http://schemas.openxmlformats.org/officeDocument/2006/relationships/hyperlink" Target="https://drive.google.com/drive/folders/10PScnss5DkJx5XUcXEo7oVawsYiFFrcv" TargetMode="External"/><Relationship Id="rId29" Type="http://schemas.openxmlformats.org/officeDocument/2006/relationships/hyperlink" Target="https://drive.google.com/drive/folders/10PScnss5DkJx5XUcXEo7oVawsYiFFrcv" TargetMode="External"/><Relationship Id="rId11" Type="http://schemas.openxmlformats.org/officeDocument/2006/relationships/hyperlink" Target="https://drive.google.com/drive/folders/10U-AZMmdUrUnmMi_sZyaehLFQA_8ve2T" TargetMode="External"/><Relationship Id="rId10" Type="http://schemas.openxmlformats.org/officeDocument/2006/relationships/hyperlink" Target="https://drive.google.com/drive/folders/10W2WhTIB07zZ_CJErRbRCSn_wOdwY9ES" TargetMode="External"/><Relationship Id="rId13" Type="http://schemas.openxmlformats.org/officeDocument/2006/relationships/hyperlink" Target="https://drive.google.com/drive/folders/10aIUzxmDPyILCjbOt4Aw77IbCUJIQ91L" TargetMode="External"/><Relationship Id="rId12" Type="http://schemas.openxmlformats.org/officeDocument/2006/relationships/hyperlink" Target="https://drive.google.com/drive/folders/10U-AZMmdUrUnmMi_sZyaehLFQA_8ve2T" TargetMode="External"/><Relationship Id="rId15" Type="http://schemas.openxmlformats.org/officeDocument/2006/relationships/hyperlink" Target="https://drive.google.com/drive/folders/10h5yR0-yXZKWBIitM8sEPZ9qK4Rwb3co" TargetMode="External"/><Relationship Id="rId14" Type="http://schemas.openxmlformats.org/officeDocument/2006/relationships/hyperlink" Target="https://drive.google.com/drive/folders/10aIUzxmDPyILCjbOt4Aw77IbCUJIQ91L" TargetMode="External"/><Relationship Id="rId17" Type="http://schemas.openxmlformats.org/officeDocument/2006/relationships/hyperlink" Target="https://drive.google.com/drive/folders/10h5yR0-yXZKWBIitM8sEPZ9qK4Rwb3co" TargetMode="External"/><Relationship Id="rId16" Type="http://schemas.openxmlformats.org/officeDocument/2006/relationships/hyperlink" Target="https://drive.google.com/drive/folders/10h5yR0-yXZKWBIitM8sEPZ9qK4Rwb3co" TargetMode="External"/><Relationship Id="rId19" Type="http://schemas.openxmlformats.org/officeDocument/2006/relationships/hyperlink" Target="https://drive.google.com/drive/folders/10h5yR0-yXZKWBIitM8sEPZ9qK4Rwb3co" TargetMode="External"/><Relationship Id="rId18" Type="http://schemas.openxmlformats.org/officeDocument/2006/relationships/hyperlink" Target="https://drive.google.com/drive/folders/10h5yR0-yXZKWBIitM8sEPZ9qK4Rwb3co" TargetMode="External"/><Relationship Id="rId84" Type="http://schemas.openxmlformats.org/officeDocument/2006/relationships/hyperlink" Target="https://drive.google.com/drive/folders/1-P_-fyFclpB18gQChh3QAKehKHJ348r6" TargetMode="External"/><Relationship Id="rId83" Type="http://schemas.openxmlformats.org/officeDocument/2006/relationships/hyperlink" Target="https://drive.google.com/drive/folders/1-P_-fyFclpB18gQChh3QAKehKHJ348r6" TargetMode="External"/><Relationship Id="rId86" Type="http://schemas.openxmlformats.org/officeDocument/2006/relationships/hyperlink" Target="https://drive.google.com/drive/folders/1-P_-fyFclpB18gQChh3QAKehKHJ348r6" TargetMode="External"/><Relationship Id="rId85" Type="http://schemas.openxmlformats.org/officeDocument/2006/relationships/hyperlink" Target="https://drive.google.com/drive/folders/1-P_-fyFclpB18gQChh3QAKehKHJ348r6" TargetMode="External"/><Relationship Id="rId88" Type="http://schemas.openxmlformats.org/officeDocument/2006/relationships/hyperlink" Target="https://drive.google.com/drive/folders/1-NlUC_B0DDr6L_sd-I-hD52yDV4gDMLU" TargetMode="External"/><Relationship Id="rId87" Type="http://schemas.openxmlformats.org/officeDocument/2006/relationships/hyperlink" Target="https://drive.google.com/drive/folders/1-NlUC_B0DDr6L_sd-I-hD52yDV4gDMLU" TargetMode="External"/><Relationship Id="rId89" Type="http://schemas.openxmlformats.org/officeDocument/2006/relationships/hyperlink" Target="https://drive.google.com/drive/folders/1-NlUC_B0DDr6L_sd-I-hD52yDV4gDMLU" TargetMode="External"/><Relationship Id="rId80" Type="http://schemas.openxmlformats.org/officeDocument/2006/relationships/hyperlink" Target="https://drive.google.com/drive/folders/1-QRmw0E7H6nAWap6cfQWAKSMX5FG66mP" TargetMode="External"/><Relationship Id="rId82" Type="http://schemas.openxmlformats.org/officeDocument/2006/relationships/hyperlink" Target="https://drive.google.com/drive/folders/1-P_-fyFclpB18gQChh3QAKehKHJ348r6" TargetMode="External"/><Relationship Id="rId81" Type="http://schemas.openxmlformats.org/officeDocument/2006/relationships/hyperlink" Target="https://drive.google.com/drive/folders/1-P_-fyFclpB18gQChh3QAKehKHJ348r6" TargetMode="External"/><Relationship Id="rId1" Type="http://schemas.openxmlformats.org/officeDocument/2006/relationships/hyperlink" Target="https://drive.google.com/drive/folders/10_dpbgSnYn0X5AaOa2a7PdJCiJeHMoH0" TargetMode="External"/><Relationship Id="rId2" Type="http://schemas.openxmlformats.org/officeDocument/2006/relationships/hyperlink" Target="https://drive.google.com/drive/folders/10_dpbgSnYn0X5AaOa2a7PdJCiJeHMoH0" TargetMode="External"/><Relationship Id="rId3" Type="http://schemas.openxmlformats.org/officeDocument/2006/relationships/hyperlink" Target="https://drive.google.com/drive/folders/10_dpbgSnYn0X5AaOa2a7PdJCiJeHMoH0" TargetMode="External"/><Relationship Id="rId4" Type="http://schemas.openxmlformats.org/officeDocument/2006/relationships/hyperlink" Target="https://drive.google.com/drive/folders/10W2WhTIB07zZ_CJErRbRCSn_wOdwY9ES" TargetMode="External"/><Relationship Id="rId9" Type="http://schemas.openxmlformats.org/officeDocument/2006/relationships/hyperlink" Target="https://drive.google.com/drive/folders/10_dpbgSnYn0X5AaOa2a7PdJCiJeHMoH0" TargetMode="External"/><Relationship Id="rId142" Type="http://schemas.openxmlformats.org/officeDocument/2006/relationships/drawing" Target="../drawings/drawing32.xml"/><Relationship Id="rId141" Type="http://schemas.openxmlformats.org/officeDocument/2006/relationships/hyperlink" Target="https://drive.google.com/drive/folders/10nDrVefvkn4skFfXR_Y7Rx7DmgeM5eSC" TargetMode="External"/><Relationship Id="rId140" Type="http://schemas.openxmlformats.org/officeDocument/2006/relationships/hyperlink" Target="https://drive.google.com/drive/folders/10vG5EnRlKJAWvRZhgoErq-jX0N6R0Awn" TargetMode="External"/><Relationship Id="rId5" Type="http://schemas.openxmlformats.org/officeDocument/2006/relationships/hyperlink" Target="https://drive.google.com/drive/folders/10W2WhTIB07zZ_CJErRbRCSn_wOdwY9ES" TargetMode="External"/><Relationship Id="rId6" Type="http://schemas.openxmlformats.org/officeDocument/2006/relationships/hyperlink" Target="https://drive.google.com/drive/folders/10_dpbgSnYn0X5AaOa2a7PdJCiJeHMoH0" TargetMode="External"/><Relationship Id="rId7" Type="http://schemas.openxmlformats.org/officeDocument/2006/relationships/hyperlink" Target="https://drive.google.com/drive/folders/10W2WhTIB07zZ_CJErRbRCSn_wOdwY9ES" TargetMode="External"/><Relationship Id="rId8" Type="http://schemas.openxmlformats.org/officeDocument/2006/relationships/hyperlink" Target="https://drive.google.com/drive/folders/10UGRExVAR4PS32Up8K91hFTkI83Y4XVp" TargetMode="External"/><Relationship Id="rId73" Type="http://schemas.openxmlformats.org/officeDocument/2006/relationships/hyperlink" Target="https://drive.google.com/drive/folders/11MDuxBN27OR2YXmCj_JlnfCiYMzkz3HD" TargetMode="External"/><Relationship Id="rId72" Type="http://schemas.openxmlformats.org/officeDocument/2006/relationships/hyperlink" Target="https://drive.google.com/drive/folders/11MDuxBN27OR2YXmCj_JlnfCiYMzkz3HD" TargetMode="External"/><Relationship Id="rId75" Type="http://schemas.openxmlformats.org/officeDocument/2006/relationships/hyperlink" Target="https://drive.google.com/drive/folders/11FfssP_Tekx2X_dNhsobwA26oq7oCoo_" TargetMode="External"/><Relationship Id="rId74" Type="http://schemas.openxmlformats.org/officeDocument/2006/relationships/hyperlink" Target="https://drive.google.com/drive/folders/11FfssP_Tekx2X_dNhsobwA26oq7oCoo_" TargetMode="External"/><Relationship Id="rId77" Type="http://schemas.openxmlformats.org/officeDocument/2006/relationships/hyperlink" Target="https://drive.google.com/drive/folders/11FfssP_Tekx2X_dNhsobwA26oq7oCoo_" TargetMode="External"/><Relationship Id="rId76" Type="http://schemas.openxmlformats.org/officeDocument/2006/relationships/hyperlink" Target="https://drive.google.com/drive/folders/11FfssP_Tekx2X_dNhsobwA26oq7oCoo_" TargetMode="External"/><Relationship Id="rId79" Type="http://schemas.openxmlformats.org/officeDocument/2006/relationships/hyperlink" Target="https://drive.google.com/drive/folders/1-QRmw0E7H6nAWap6cfQWAKSMX5FG66mP" TargetMode="External"/><Relationship Id="rId78" Type="http://schemas.openxmlformats.org/officeDocument/2006/relationships/hyperlink" Target="https://drive.google.com/drive/folders/1-QRmw0E7H6nAWap6cfQWAKSMX5FG66mP" TargetMode="External"/><Relationship Id="rId71" Type="http://schemas.openxmlformats.org/officeDocument/2006/relationships/hyperlink" Target="https://drive.google.com/drive/folders/11MDuxBN27OR2YXmCj_JlnfCiYMzkz3HD" TargetMode="External"/><Relationship Id="rId70" Type="http://schemas.openxmlformats.org/officeDocument/2006/relationships/hyperlink" Target="https://drive.google.com/drive/folders/11RLCSgX8Pn1wf8FgkQfX82V41EMo2qHp" TargetMode="External"/><Relationship Id="rId139" Type="http://schemas.openxmlformats.org/officeDocument/2006/relationships/hyperlink" Target="https://drive.google.com/drive/folders/10vG5EnRlKJAWvRZhgoErq-jX0N6R0Awn" TargetMode="External"/><Relationship Id="rId138" Type="http://schemas.openxmlformats.org/officeDocument/2006/relationships/hyperlink" Target="https://drive.google.com/drive/folders/110n0nYx4czWeXTWNzS5SEKGl9Plo7FNT" TargetMode="External"/><Relationship Id="rId137" Type="http://schemas.openxmlformats.org/officeDocument/2006/relationships/hyperlink" Target="https://drive.google.com/drive/folders/113kwovFFOZE4Hc558P3d5w4blcs8KCmO" TargetMode="External"/><Relationship Id="rId132" Type="http://schemas.openxmlformats.org/officeDocument/2006/relationships/hyperlink" Target="https://drive.google.com/drive/folders/11AGe8xiFa4T6UGq1RUMPE3ZvX5QaC4C-" TargetMode="External"/><Relationship Id="rId131" Type="http://schemas.openxmlformats.org/officeDocument/2006/relationships/hyperlink" Target="https://drive.google.com/drive/folders/1-rIhu8YHqld179Rtmlc-tnopIqfiOEm4" TargetMode="External"/><Relationship Id="rId130" Type="http://schemas.openxmlformats.org/officeDocument/2006/relationships/hyperlink" Target="https://drive.google.com/drive/folders/1-upiE1yamzNLEuiwRiW_V-UOGMSHcolD" TargetMode="External"/><Relationship Id="rId136" Type="http://schemas.openxmlformats.org/officeDocument/2006/relationships/hyperlink" Target="https://drive.google.com/drive/folders/11AGe8xiFa4T6UGq1RUMPE3ZvX5QaC4C-" TargetMode="External"/><Relationship Id="rId135" Type="http://schemas.openxmlformats.org/officeDocument/2006/relationships/hyperlink" Target="https://drive.google.com/drive/folders/11AGe8xiFa4T6UGq1RUMPE3ZvX5QaC4C-" TargetMode="External"/><Relationship Id="rId134" Type="http://schemas.openxmlformats.org/officeDocument/2006/relationships/hyperlink" Target="https://drive.google.com/drive/folders/11AGe8xiFa4T6UGq1RUMPE3ZvX5QaC4C-" TargetMode="External"/><Relationship Id="rId133" Type="http://schemas.openxmlformats.org/officeDocument/2006/relationships/hyperlink" Target="https://drive.google.com/drive/folders/11AGe8xiFa4T6UGq1RUMPE3ZvX5QaC4C-" TargetMode="External"/><Relationship Id="rId62" Type="http://schemas.openxmlformats.org/officeDocument/2006/relationships/hyperlink" Target="https://drive.google.com/drive/folders/11XJLXNVts_CFvmsBFfQ-2ZA_DirNyHhd" TargetMode="External"/><Relationship Id="rId61" Type="http://schemas.openxmlformats.org/officeDocument/2006/relationships/hyperlink" Target="https://drive.google.com/drive/folders/11VffHwu_d1OP2MTjxuq7bSaCkaYmoAJx" TargetMode="External"/><Relationship Id="rId64" Type="http://schemas.openxmlformats.org/officeDocument/2006/relationships/hyperlink" Target="https://drive.google.com/drive/folders/11UuHzh7s6rq8bcuV6Gc1GvdyOcARgZrB" TargetMode="External"/><Relationship Id="rId63" Type="http://schemas.openxmlformats.org/officeDocument/2006/relationships/hyperlink" Target="https://drive.google.com/drive/folders/11XJLXNVts_CFvmsBFfQ-2ZA_DirNyHhd" TargetMode="External"/><Relationship Id="rId66" Type="http://schemas.openxmlformats.org/officeDocument/2006/relationships/hyperlink" Target="https://drive.google.com/drive/folders/11RLCSgX8Pn1wf8FgkQfX82V41EMo2qHp" TargetMode="External"/><Relationship Id="rId65" Type="http://schemas.openxmlformats.org/officeDocument/2006/relationships/hyperlink" Target="https://drive.google.com/drive/folders/11RLCSgX8Pn1wf8FgkQfX82V41EMo2qHp" TargetMode="External"/><Relationship Id="rId68" Type="http://schemas.openxmlformats.org/officeDocument/2006/relationships/hyperlink" Target="https://drive.google.com/drive/folders/11RLCSgX8Pn1wf8FgkQfX82V41EMo2qHp" TargetMode="External"/><Relationship Id="rId67" Type="http://schemas.openxmlformats.org/officeDocument/2006/relationships/hyperlink" Target="https://drive.google.com/drive/folders/11RLCSgX8Pn1wf8FgkQfX82V41EMo2qHp" TargetMode="External"/><Relationship Id="rId60" Type="http://schemas.openxmlformats.org/officeDocument/2006/relationships/hyperlink" Target="https://drive.google.com/drive/folders/11VffHwu_d1OP2MTjxuq7bSaCkaYmoAJx" TargetMode="External"/><Relationship Id="rId69" Type="http://schemas.openxmlformats.org/officeDocument/2006/relationships/hyperlink" Target="https://drive.google.com/drive/folders/11RLCSgX8Pn1wf8FgkQfX82V41EMo2qHp" TargetMode="External"/><Relationship Id="rId51" Type="http://schemas.openxmlformats.org/officeDocument/2006/relationships/hyperlink" Target="https://drive.google.com/drive/folders/11vV2X6krhOpf-1jH1EoS70FoyJOR6hVh" TargetMode="External"/><Relationship Id="rId50" Type="http://schemas.openxmlformats.org/officeDocument/2006/relationships/hyperlink" Target="https://drive.google.com/drive/folders/124GDSoD_QRzDt-d36wWSMeusgN_9hzmr" TargetMode="External"/><Relationship Id="rId53" Type="http://schemas.openxmlformats.org/officeDocument/2006/relationships/hyperlink" Target="https://drive.google.com/drive/folders/11pAWje0V07nYvuhsgS8j4TQwRRWwCmDE" TargetMode="External"/><Relationship Id="rId52" Type="http://schemas.openxmlformats.org/officeDocument/2006/relationships/hyperlink" Target="https://drive.google.com/drive/folders/11vV2X6krhOpf-1jH1EoS70FoyJOR6hVh" TargetMode="External"/><Relationship Id="rId55" Type="http://schemas.openxmlformats.org/officeDocument/2006/relationships/hyperlink" Target="https://drive.google.com/drive/folders/11gzdsdHngTYkbLy0jIyKdCAqTi7OBHa4" TargetMode="External"/><Relationship Id="rId54" Type="http://schemas.openxmlformats.org/officeDocument/2006/relationships/hyperlink" Target="https://drive.google.com/drive/folders/11pAWje0V07nYvuhsgS8j4TQwRRWwCmDE" TargetMode="External"/><Relationship Id="rId57" Type="http://schemas.openxmlformats.org/officeDocument/2006/relationships/hyperlink" Target="https://drive.google.com/drive/folders/11VffHwu_d1OP2MTjxuq7bSaCkaYmoAJx" TargetMode="External"/><Relationship Id="rId56" Type="http://schemas.openxmlformats.org/officeDocument/2006/relationships/hyperlink" Target="https://drive.google.com/drive/folders/11VffHwu_d1OP2MTjxuq7bSaCkaYmoAJx" TargetMode="External"/><Relationship Id="rId59" Type="http://schemas.openxmlformats.org/officeDocument/2006/relationships/hyperlink" Target="https://drive.google.com/drive/folders/11VffHwu_d1OP2MTjxuq7bSaCkaYmoAJx" TargetMode="External"/><Relationship Id="rId58" Type="http://schemas.openxmlformats.org/officeDocument/2006/relationships/hyperlink" Target="https://drive.google.com/drive/folders/11VffHwu_d1OP2MTjxuq7bSaCkaYmoAJx" TargetMode="External"/><Relationship Id="rId107" Type="http://schemas.openxmlformats.org/officeDocument/2006/relationships/hyperlink" Target="https://drive.google.com/drive/folders/1-ffehmFRm8kO8WX2jjd-mc9jwKEpGeqa" TargetMode="External"/><Relationship Id="rId106" Type="http://schemas.openxmlformats.org/officeDocument/2006/relationships/hyperlink" Target="https://drive.google.com/drive/folders/1-ffehmFRm8kO8WX2jjd-mc9jwKEpGeqa" TargetMode="External"/><Relationship Id="rId105" Type="http://schemas.openxmlformats.org/officeDocument/2006/relationships/hyperlink" Target="https://drive.google.com/drive/folders/1-ffehmFRm8kO8WX2jjd-mc9jwKEpGeqa" TargetMode="External"/><Relationship Id="rId104" Type="http://schemas.openxmlformats.org/officeDocument/2006/relationships/hyperlink" Target="https://drive.google.com/drive/folders/1-ffehmFRm8kO8WX2jjd-mc9jwKEpGeqa" TargetMode="External"/><Relationship Id="rId109" Type="http://schemas.openxmlformats.org/officeDocument/2006/relationships/hyperlink" Target="https://drive.google.com/drive/folders/10Hrr57WaFWNzCIbNXXRB5uTISmRDCZHp" TargetMode="External"/><Relationship Id="rId108" Type="http://schemas.openxmlformats.org/officeDocument/2006/relationships/hyperlink" Target="https://drive.google.com/drive/folders/104B8N6MWZ6f3rrXhZdTxT4nm7jkyqE1H" TargetMode="External"/><Relationship Id="rId103" Type="http://schemas.openxmlformats.org/officeDocument/2006/relationships/hyperlink" Target="https://drive.google.com/drive/folders/1-jHHGKIKml-1deDL_aZRKmLmRNf_1XGh" TargetMode="External"/><Relationship Id="rId102" Type="http://schemas.openxmlformats.org/officeDocument/2006/relationships/hyperlink" Target="https://drive.google.com/drive/folders/1-oNNVG8JaQrJIzQtyQF1cWvp8kfaSkVd" TargetMode="External"/><Relationship Id="rId101" Type="http://schemas.openxmlformats.org/officeDocument/2006/relationships/hyperlink" Target="https://drive.google.com/drive/folders/1-pBMMuPv83F6P6RQ60uw9TbGX_6ijfKD" TargetMode="External"/><Relationship Id="rId100" Type="http://schemas.openxmlformats.org/officeDocument/2006/relationships/hyperlink" Target="https://drive.google.com/drive/folders/1-pBMMuPv83F6P6RQ60uw9TbGX_6ijfKD" TargetMode="External"/><Relationship Id="rId129" Type="http://schemas.openxmlformats.org/officeDocument/2006/relationships/hyperlink" Target="https://drive.google.com/drive/folders/1-zqRgcEZWOP96y06wvNdsT97JB_b-kOD" TargetMode="External"/><Relationship Id="rId128" Type="http://schemas.openxmlformats.org/officeDocument/2006/relationships/hyperlink" Target="https://drive.google.com/drive/folders/1-vhnT-Io1_WzEX_2K0sDJbawoukOaVvK" TargetMode="External"/><Relationship Id="rId127" Type="http://schemas.openxmlformats.org/officeDocument/2006/relationships/hyperlink" Target="https://drive.google.com/drive/folders/1-vhnT-Io1_WzEX_2K0sDJbawoukOaVvK" TargetMode="External"/><Relationship Id="rId126" Type="http://schemas.openxmlformats.org/officeDocument/2006/relationships/hyperlink" Target="https://drive.google.com/drive/folders/1-vhnT-Io1_WzEX_2K0sDJbawoukOaVvK" TargetMode="External"/><Relationship Id="rId121" Type="http://schemas.openxmlformats.org/officeDocument/2006/relationships/hyperlink" Target="https://drive.google.com/drive/folders/1-vhnT-Io1_WzEX_2K0sDJbawoukOaVvK" TargetMode="External"/><Relationship Id="rId120" Type="http://schemas.openxmlformats.org/officeDocument/2006/relationships/hyperlink" Target="https://drive.google.com/drive/folders/1-vhnT-Io1_WzEX_2K0sDJbawoukOaVvK" TargetMode="External"/><Relationship Id="rId125" Type="http://schemas.openxmlformats.org/officeDocument/2006/relationships/hyperlink" Target="https://drive.google.com/drive/folders/1-vhnT-Io1_WzEX_2K0sDJbawoukOaVvK" TargetMode="External"/><Relationship Id="rId124" Type="http://schemas.openxmlformats.org/officeDocument/2006/relationships/hyperlink" Target="https://drive.google.com/drive/folders/1-vhnT-Io1_WzEX_2K0sDJbawoukOaVvK" TargetMode="External"/><Relationship Id="rId123" Type="http://schemas.openxmlformats.org/officeDocument/2006/relationships/hyperlink" Target="https://drive.google.com/drive/folders/1-vhnT-Io1_WzEX_2K0sDJbawoukOaVvK" TargetMode="External"/><Relationship Id="rId122" Type="http://schemas.openxmlformats.org/officeDocument/2006/relationships/hyperlink" Target="https://drive.google.com/drive/folders/1-vhnT-Io1_WzEX_2K0sDJbawoukOaVvK" TargetMode="External"/><Relationship Id="rId95" Type="http://schemas.openxmlformats.org/officeDocument/2006/relationships/hyperlink" Target="https://drive.google.com/drive/folders/1-5Y9Mk6YQG1Xy0bJL8MbWX4KymL8bEdX" TargetMode="External"/><Relationship Id="rId94" Type="http://schemas.openxmlformats.org/officeDocument/2006/relationships/hyperlink" Target="https://drive.google.com/drive/folders/1-5Y9Mk6YQG1Xy0bJL8MbWX4KymL8bEdX" TargetMode="External"/><Relationship Id="rId97" Type="http://schemas.openxmlformats.org/officeDocument/2006/relationships/hyperlink" Target="https://drive.google.com/drive/folders/1-pBMMuPv83F6P6RQ60uw9TbGX_6ijfKD" TargetMode="External"/><Relationship Id="rId96" Type="http://schemas.openxmlformats.org/officeDocument/2006/relationships/hyperlink" Target="https://drive.google.com/drive/folders/1-pBMMuPv83F6P6RQ60uw9TbGX_6ijfKD" TargetMode="External"/><Relationship Id="rId99" Type="http://schemas.openxmlformats.org/officeDocument/2006/relationships/hyperlink" Target="https://drive.google.com/drive/folders/1-pBMMuPv83F6P6RQ60uw9TbGX_6ijfKD" TargetMode="External"/><Relationship Id="rId98" Type="http://schemas.openxmlformats.org/officeDocument/2006/relationships/hyperlink" Target="https://drive.google.com/drive/folders/1-pBMMuPv83F6P6RQ60uw9TbGX_6ijfKD" TargetMode="External"/><Relationship Id="rId91" Type="http://schemas.openxmlformats.org/officeDocument/2006/relationships/hyperlink" Target="https://drive.google.com/drive/folders/1-DkLWW_DU490nNIyMNmdqSgT4jrpGTZc" TargetMode="External"/><Relationship Id="rId90" Type="http://schemas.openxmlformats.org/officeDocument/2006/relationships/hyperlink" Target="https://drive.google.com/drive/folders/1-NlUC_B0DDr6L_sd-I-hD52yDV4gDMLU" TargetMode="External"/><Relationship Id="rId93" Type="http://schemas.openxmlformats.org/officeDocument/2006/relationships/hyperlink" Target="https://drive.google.com/drive/folders/1-DkLWW_DU490nNIyMNmdqSgT4jrpGTZc" TargetMode="External"/><Relationship Id="rId92" Type="http://schemas.openxmlformats.org/officeDocument/2006/relationships/hyperlink" Target="https://drive.google.com/drive/folders/1-DkLWW_DU490nNIyMNmdqSgT4jrpGTZc" TargetMode="External"/><Relationship Id="rId118" Type="http://schemas.openxmlformats.org/officeDocument/2006/relationships/hyperlink" Target="https://drive.google.com/drive/folders/1-vhnT-Io1_WzEX_2K0sDJbawoukOaVvK" TargetMode="External"/><Relationship Id="rId117" Type="http://schemas.openxmlformats.org/officeDocument/2006/relationships/hyperlink" Target="https://drive.google.com/drive/folders/1-vhnT-Io1_WzEX_2K0sDJbawoukOaVvK" TargetMode="External"/><Relationship Id="rId116" Type="http://schemas.openxmlformats.org/officeDocument/2006/relationships/hyperlink" Target="https://drive.google.com/drive/folders/1-YJp9hfMbER8Sh2o77L9BULEnY4AsUfw" TargetMode="External"/><Relationship Id="rId115" Type="http://schemas.openxmlformats.org/officeDocument/2006/relationships/hyperlink" Target="https://drive.google.com/drive/folders/1-_IvIBhadpuzOmeYJK0cbdlnnS13hgEH" TargetMode="External"/><Relationship Id="rId119" Type="http://schemas.openxmlformats.org/officeDocument/2006/relationships/hyperlink" Target="https://drive.google.com/drive/folders/1-vhnT-Io1_WzEX_2K0sDJbawoukOaVvK" TargetMode="External"/><Relationship Id="rId110" Type="http://schemas.openxmlformats.org/officeDocument/2006/relationships/hyperlink" Target="https://drive.google.com/drive/folders/10GxFNk8dLxQFd1LW0QFjdFCPjVsNem5I" TargetMode="External"/><Relationship Id="rId114" Type="http://schemas.openxmlformats.org/officeDocument/2006/relationships/hyperlink" Target="https://drive.google.com/drive/folders/10FN2_jTrN__nQDkAOTYd6B45SpBGLwckhttps://drive.google.com/drive/folders/10FN2_jTrN__nQDkAOTYd6B45SpBGLwck" TargetMode="External"/><Relationship Id="rId113" Type="http://schemas.openxmlformats.org/officeDocument/2006/relationships/hyperlink" Target="https://drive.google.com/drive/folders/10FN2_jTrN__nQDkAOTYd6B45SpBGLwckhttps://drive.google.com/drive/folders/10FN2_jTrN__nQDkAOTYd6B45SpBGLwck" TargetMode="External"/><Relationship Id="rId112" Type="http://schemas.openxmlformats.org/officeDocument/2006/relationships/hyperlink" Target="https://drive.google.com/drive/folders/10FN2_jTrN__nQDkAOTYd6B45SpBGLwckhttps://drive.google.com/drive/folders/10FN2_jTrN__nQDkAOTYd6B45SpBGLwck" TargetMode="External"/><Relationship Id="rId111" Type="http://schemas.openxmlformats.org/officeDocument/2006/relationships/hyperlink" Target="https://drive.google.com/drive/folders/10GxFNk8dLxQFd1LW0QFjdFCPjVsNem5I" TargetMode="External"/></Relationships>
</file>

<file path=xl/worksheets/_rels/sheet33.xml.rels><?xml version="1.0" encoding="UTF-8" standalone="yes"?><Relationships xmlns="http://schemas.openxmlformats.org/package/2006/relationships"><Relationship Id="rId40" Type="http://schemas.openxmlformats.org/officeDocument/2006/relationships/hyperlink" Target="https://drive.google.com/drive/folders/1GVTsfBIUDz7ULDDa3ELn9BXJWx4ZakCe?usp=sharing" TargetMode="External"/><Relationship Id="rId42" Type="http://schemas.openxmlformats.org/officeDocument/2006/relationships/hyperlink" Target="https://drive.google.com/drive/folders/15qHCA5f53StK-8fOlPcd4PHrGfb0LWk1?usp=sharing" TargetMode="External"/><Relationship Id="rId41" Type="http://schemas.openxmlformats.org/officeDocument/2006/relationships/hyperlink" Target="https://drive.google.com/drive/folders/15qHCA5f53StK-8fOlPcd4PHrGfb0LWk1?usp=sharing" TargetMode="External"/><Relationship Id="rId44" Type="http://schemas.openxmlformats.org/officeDocument/2006/relationships/hyperlink" Target="https://docs.google.com/spreadsheets/d/1VMPn74cptXTx1kLS1w2Jp2PEo8chaav4/edit?usp=sharing&amp;ouid=105471713119507967356&amp;rtpof=true&amp;sd=true" TargetMode="External"/><Relationship Id="rId43" Type="http://schemas.openxmlformats.org/officeDocument/2006/relationships/hyperlink" Target="https://docs.google.com/spreadsheets/d/1VMPn74cptXTx1kLS1w2Jp2PEo8chaav4/edit?usp=sharing&amp;ouid=105471713119507967356&amp;rtpof=true&amp;sd=true" TargetMode="External"/><Relationship Id="rId46" Type="http://schemas.openxmlformats.org/officeDocument/2006/relationships/hyperlink" Target="https://drive.google.com/file/d/11ffOjpu5RlNDI7SwS9y7W1B9YXQFuwC2/view?usp=sharing" TargetMode="External"/><Relationship Id="rId45" Type="http://schemas.openxmlformats.org/officeDocument/2006/relationships/hyperlink" Target="https://drive.google.com/drive/folders/1TRYLwvNprXKN3THsBDXZyaiWCVM6Vppr?usp=sharing" TargetMode="External"/><Relationship Id="rId48" Type="http://schemas.openxmlformats.org/officeDocument/2006/relationships/hyperlink" Target="https://drive.google.com/drive/folders/1VhIW-hprCUUa-3KrtgqvifGjAGzJdQ07?usp=sharing" TargetMode="External"/><Relationship Id="rId47" Type="http://schemas.openxmlformats.org/officeDocument/2006/relationships/hyperlink" Target="https://docs.google.com/spreadsheets/d/1puqyPLYWFU-JINNbgkovnbRCoaVyeneK/edit?usp=sharing&amp;ouid=105471713119507967356&amp;rtpof=true&amp;sd=true" TargetMode="External"/><Relationship Id="rId49" Type="http://schemas.openxmlformats.org/officeDocument/2006/relationships/hyperlink" Target="https://drive.google.com/drive/folders/1VbYozmIH3kRu-xqBrYJM5xyVtDIKYMji?usp=sharing" TargetMode="External"/><Relationship Id="rId31" Type="http://schemas.openxmlformats.org/officeDocument/2006/relationships/hyperlink" Target="https://drive.google.com/file/d/1Y4OJhDqbwboq1WUPFTq-FZryXLEhnUoO/view?usp=sharing" TargetMode="External"/><Relationship Id="rId30" Type="http://schemas.openxmlformats.org/officeDocument/2006/relationships/hyperlink" Target="https://drive.google.com/file/d/1OuuO6X_VXRHUgfLyopxmIXzx_mSC_ja9/view?usp=sharing" TargetMode="External"/><Relationship Id="rId33" Type="http://schemas.openxmlformats.org/officeDocument/2006/relationships/hyperlink" Target="https://drive.google.com/drive/folders/1v4asilFzXBv22R9pMCl8ghyK_ZVvHzuS?usp=sharing" TargetMode="External"/><Relationship Id="rId32" Type="http://schemas.openxmlformats.org/officeDocument/2006/relationships/hyperlink" Target="https://drive.google.com/file/d/1UY0U0LQ1x8pOXnT2DFFl5Vf9I-OzlEh3/view?usp=sharing" TargetMode="External"/><Relationship Id="rId35" Type="http://schemas.openxmlformats.org/officeDocument/2006/relationships/hyperlink" Target="https://drive.google.com/drive/folders/1LhsbtRUM8NrnW27NAuo11TrSLOcxzgIQ?usp=sharing" TargetMode="External"/><Relationship Id="rId34" Type="http://schemas.openxmlformats.org/officeDocument/2006/relationships/hyperlink" Target="https://drive.google.com/file/d/1FRCC_jFC0fLERhnNfSjanaWX_l6A9yOQ/view?usp=sharing" TargetMode="External"/><Relationship Id="rId37" Type="http://schemas.openxmlformats.org/officeDocument/2006/relationships/hyperlink" Target="https://drive.google.com/drive/folders/1e9bVMz7V80DkIqRRQbWl8UyThKMe8PMk?usp=sharing" TargetMode="External"/><Relationship Id="rId36" Type="http://schemas.openxmlformats.org/officeDocument/2006/relationships/hyperlink" Target="https://drive.google.com/drive/folders/11HpBi2z9rFDSj8Z4jkeDYjuYtykpanP_?usp=sharing" TargetMode="External"/><Relationship Id="rId39" Type="http://schemas.openxmlformats.org/officeDocument/2006/relationships/hyperlink" Target="https://docs.google.com/spreadsheets/d/1-uwGgqnmLfXfDrgzQy7LceDnvUBCYLGzPxFy4Nu3tDg/edit" TargetMode="External"/><Relationship Id="rId38" Type="http://schemas.openxmlformats.org/officeDocument/2006/relationships/hyperlink" Target="https://drive.google.com/drive/folders/17NW-yWcHQeqQAV2z_iPD_vpFhv9h7klv?usp=sharing" TargetMode="External"/><Relationship Id="rId20" Type="http://schemas.openxmlformats.org/officeDocument/2006/relationships/hyperlink" Target="https://drive.google.com/drive/folders/1s4AT3DigDfwGFBucO7C6FcLcpYB6rwGY?usp=sharing" TargetMode="External"/><Relationship Id="rId22" Type="http://schemas.openxmlformats.org/officeDocument/2006/relationships/hyperlink" Target="https://drive.google.com/drive/folders/1-SIwGWUDz83mpa8B5gm9zIanqJAbK89Z?usp=sharing" TargetMode="External"/><Relationship Id="rId21" Type="http://schemas.openxmlformats.org/officeDocument/2006/relationships/hyperlink" Target="https://drive.google.com/drive/folders/1qmtQMsWTwnN4v3wzDc143hWkojQkUFrp?usp=sharing" TargetMode="External"/><Relationship Id="rId24" Type="http://schemas.openxmlformats.org/officeDocument/2006/relationships/hyperlink" Target="https://drive.google.com/drive/folders/1KB5vs5ilbsqPCxGE9JWgDIanwxxCAHss?usp=sharing" TargetMode="External"/><Relationship Id="rId23" Type="http://schemas.openxmlformats.org/officeDocument/2006/relationships/hyperlink" Target="https://drive.google.com/drive/folders/1We2vE7nftfvpTAJh_uJ5mponnTU4R1cE?usp=sharing" TargetMode="External"/><Relationship Id="rId26" Type="http://schemas.openxmlformats.org/officeDocument/2006/relationships/hyperlink" Target="https://drive.google.com/drive/folders/152qitIvZDK6xM5ll8ylU-iD1ucWBImN2?usp=sharing" TargetMode="External"/><Relationship Id="rId25" Type="http://schemas.openxmlformats.org/officeDocument/2006/relationships/hyperlink" Target="https://drive.google.com/drive/folders/1aAIz2drLdp6445ZtnuC0ca5p6LvphGNU?usp=sharing" TargetMode="External"/><Relationship Id="rId28" Type="http://schemas.openxmlformats.org/officeDocument/2006/relationships/hyperlink" Target="https://drive.google.com/drive/folders/1NlJrTZxMr4qxu3hsIF4C_0xDCVDE3Muz?usp=sharing" TargetMode="External"/><Relationship Id="rId27" Type="http://schemas.openxmlformats.org/officeDocument/2006/relationships/hyperlink" Target="https://drive.google.com/file/d/14MSgpFH-5QlbuPBuOiOBuc7PVd2UxQz5/view?usp=sharing" TargetMode="External"/><Relationship Id="rId29" Type="http://schemas.openxmlformats.org/officeDocument/2006/relationships/hyperlink" Target="https://drive.google.com/drive/folders/1qy5W4SW5WT5F6j89KiqLuwi9ZoJLNc-K?usp=sharing" TargetMode="External"/><Relationship Id="rId11" Type="http://schemas.openxmlformats.org/officeDocument/2006/relationships/hyperlink" Target="https://drive.google.com/drive/folders/145mfGRVyp08E3Dran-4Wz8F_DKZbXhaq?usp=sharing" TargetMode="External"/><Relationship Id="rId10" Type="http://schemas.openxmlformats.org/officeDocument/2006/relationships/hyperlink" Target="https://drive.google.com/drive/folders/10ldG_idFFsFPrTJRJeslMEu5t-7DltN_?usp=sharing" TargetMode="External"/><Relationship Id="rId13" Type="http://schemas.openxmlformats.org/officeDocument/2006/relationships/hyperlink" Target="https://drive.google.com/file/d/1CEyreVlRG-qxQgjSgz_WZKFLiOUuLgST/view?usp=sharing" TargetMode="External"/><Relationship Id="rId12" Type="http://schemas.openxmlformats.org/officeDocument/2006/relationships/hyperlink" Target="https://drive.google.com/file/d/1yVQGkmL5Ye4sxM2EbwMVsonltfcRJLN5/view?usp=sharing" TargetMode="External"/><Relationship Id="rId15" Type="http://schemas.openxmlformats.org/officeDocument/2006/relationships/hyperlink" Target="https://drive.google.com/drive/folders/1orJEfX6fi6cnlldyDFa9toS-oGGVD_PS?usp=sharing" TargetMode="External"/><Relationship Id="rId14" Type="http://schemas.openxmlformats.org/officeDocument/2006/relationships/hyperlink" Target="https://drive.google.com/drive/folders/1fx8B1xXE6lvZeZIrL0IWUslu2aKF-2PH?usp=sharing" TargetMode="External"/><Relationship Id="rId17" Type="http://schemas.openxmlformats.org/officeDocument/2006/relationships/hyperlink" Target="https://drive.google.com/drive/folders/1vu8USW0NzKX0gRvwJmDiUnuefpe-hsP2?usp=sharing" TargetMode="External"/><Relationship Id="rId16" Type="http://schemas.openxmlformats.org/officeDocument/2006/relationships/hyperlink" Target="https://drive.google.com/drive/folders/1kbVaNCWSnCOFpilJx93zz1GzDOhIo_FG?usp=sharing" TargetMode="External"/><Relationship Id="rId19" Type="http://schemas.openxmlformats.org/officeDocument/2006/relationships/hyperlink" Target="https://drive.google.com/drive/folders/1nCpqpspsdZfnYic9cU7bzb4rLgYkhMxT?usp=sharing" TargetMode="External"/><Relationship Id="rId18" Type="http://schemas.openxmlformats.org/officeDocument/2006/relationships/hyperlink" Target="https://drive.google.com/drive/folders/1LFr9UIOAhP8uFD3Y3dlL3pxxS1eg1Vly?usp=sharing" TargetMode="External"/><Relationship Id="rId84" Type="http://schemas.openxmlformats.org/officeDocument/2006/relationships/hyperlink" Target="https://drive.google.com/drive/folders/1Tzs4VqF-JG8fOVbWo6mGjIHuIBKmGQNg?usp=sharing" TargetMode="External"/><Relationship Id="rId83" Type="http://schemas.openxmlformats.org/officeDocument/2006/relationships/hyperlink" Target="https://drive.google.com/drive/folders/15cNMs40kmS72b3nUGu91VShNO3XCsk1O?usp=sharing" TargetMode="External"/><Relationship Id="rId86" Type="http://schemas.openxmlformats.org/officeDocument/2006/relationships/hyperlink" Target="https://drive.google.com/drive/folders/1jR7rJ8bL1Sfjitok_yQ7ObgWV88WwZAb?usp=sharing" TargetMode="External"/><Relationship Id="rId85" Type="http://schemas.openxmlformats.org/officeDocument/2006/relationships/hyperlink" Target="https://drive.google.com/drive/folders/1IsmbLSEPwsfoap2Cm7ePqA-GaJNR136v?usp=sharing" TargetMode="External"/><Relationship Id="rId88" Type="http://schemas.openxmlformats.org/officeDocument/2006/relationships/hyperlink" Target="https://drive.google.com/file/d/1TccDorBN021tuEDEmVUY7IVa8dO14xwd/view?usp=sharing" TargetMode="External"/><Relationship Id="rId87" Type="http://schemas.openxmlformats.org/officeDocument/2006/relationships/hyperlink" Target="https://drive.google.com/file/d/1TccDorBN021tuEDEmVUY7IVa8dO14xwd/view?usp=sharing" TargetMode="External"/><Relationship Id="rId89" Type="http://schemas.openxmlformats.org/officeDocument/2006/relationships/hyperlink" Target="https://drive.google.com/file/d/1uTkZoverCLu7DDTQH0uQp5sbEM2JBHsU/view?usp=sharing" TargetMode="External"/><Relationship Id="rId80" Type="http://schemas.openxmlformats.org/officeDocument/2006/relationships/hyperlink" Target="https://drive.google.com/drive/folders/1F2RrOXqAn779vm5yZm04p0rpewP7X0x_?usp=sharing" TargetMode="External"/><Relationship Id="rId82" Type="http://schemas.openxmlformats.org/officeDocument/2006/relationships/hyperlink" Target="https://drive.google.com/drive/folders/1SQ4MgM_6dv9f6z5DJhuEQFBJXRSDM2CK?usp=sharing" TargetMode="External"/><Relationship Id="rId81" Type="http://schemas.openxmlformats.org/officeDocument/2006/relationships/hyperlink" Target="https://drive.google.com/drive/folders/10HllxnOn-KJq9ESQyTpb-Mx3QQ26EZ1o?usp=sharing" TargetMode="External"/><Relationship Id="rId1" Type="http://schemas.openxmlformats.org/officeDocument/2006/relationships/hyperlink" Target="https://drive.google.com/drive/folders/1Qpa9MKASzq3ZdJeiOZzlTc66RtcNAh1a?usp=sharing" TargetMode="External"/><Relationship Id="rId2" Type="http://schemas.openxmlformats.org/officeDocument/2006/relationships/hyperlink" Target="https://drive.google.com/drive/folders/1lPqD09GILtXp6SCjPCJPxjUSJ4jli__R?usp=sharing" TargetMode="External"/><Relationship Id="rId3" Type="http://schemas.openxmlformats.org/officeDocument/2006/relationships/hyperlink" Target="https://drive.google.com/file/d/1fICzdnz6Bu59cbQNO2Bon22IH1_jR8LW/view?usp=sharing" TargetMode="External"/><Relationship Id="rId4" Type="http://schemas.openxmlformats.org/officeDocument/2006/relationships/hyperlink" Target="https://drive.google.com/file/d/1wRLqbX2aLLj-uT67ifbimXp5zaB7TQbd/view?usp=sharing" TargetMode="External"/><Relationship Id="rId9" Type="http://schemas.openxmlformats.org/officeDocument/2006/relationships/hyperlink" Target="https://drive.google.com/drive/folders/1vJBlDQuNG0rLQkv28ohsfYZXZqoRMYHM?usp=sharing" TargetMode="External"/><Relationship Id="rId5" Type="http://schemas.openxmlformats.org/officeDocument/2006/relationships/hyperlink" Target="https://drive.google.com/file/d/1Ro0-Oo-KPiMlF6Vva68CtFgdG7ktTi3L/view?usp=sharing" TargetMode="External"/><Relationship Id="rId6" Type="http://schemas.openxmlformats.org/officeDocument/2006/relationships/hyperlink" Target="https://drive.google.com/drive/folders/1mjO6s5GbjGjtpMFfX4TyPOVPw99IkqqC?usp=sharing" TargetMode="External"/><Relationship Id="rId7" Type="http://schemas.openxmlformats.org/officeDocument/2006/relationships/hyperlink" Target="https://drive.google.com/drive/folders/1mjO6s5GbjGjtpMFfX4TyPOVPw99IkqqC?usp=sharing" TargetMode="External"/><Relationship Id="rId8" Type="http://schemas.openxmlformats.org/officeDocument/2006/relationships/hyperlink" Target="https://drive.google.com/file/d/1gbdMHzqjqYQa-Nj7rrXdNRROlHIzR2J4/view?usp=sharing" TargetMode="External"/><Relationship Id="rId73" Type="http://schemas.openxmlformats.org/officeDocument/2006/relationships/hyperlink" Target="https://drive.google.com/file/d/1jAZ7Q40KCc7D3zbHZ45g6VQGcpLawbrf/view?usp=sharing" TargetMode="External"/><Relationship Id="rId72" Type="http://schemas.openxmlformats.org/officeDocument/2006/relationships/hyperlink" Target="https://drive.google.com/file/d/1BsOrXO_ojJCyactArAjcUDcAbMwT1B8B/view?usp=sharing" TargetMode="External"/><Relationship Id="rId75" Type="http://schemas.openxmlformats.org/officeDocument/2006/relationships/hyperlink" Target="https://drive.google.com/drive/folders/1hs5eV5PfOzJdIeGigECnAJNHTrdqEj1o?usp=sharing" TargetMode="External"/><Relationship Id="rId74" Type="http://schemas.openxmlformats.org/officeDocument/2006/relationships/hyperlink" Target="https://drive.google.com/file/d/1VAJtTt2GCna-LfahO6wDOi_7HF5AaTiZ/view?usp=sharing" TargetMode="External"/><Relationship Id="rId77" Type="http://schemas.openxmlformats.org/officeDocument/2006/relationships/hyperlink" Target="https://drive.google.com/file/d/1wBRKp3vgZ_P8yQg5pkl81vYsEO9f7JRV/view?usp=sharing" TargetMode="External"/><Relationship Id="rId76" Type="http://schemas.openxmlformats.org/officeDocument/2006/relationships/hyperlink" Target="https://drive.google.com/drive/folders/1b4bXq5Vq3xgvWidTZ8m_agGBLfx6286y?usp=sharing" TargetMode="External"/><Relationship Id="rId79" Type="http://schemas.openxmlformats.org/officeDocument/2006/relationships/hyperlink" Target="https://drive.google.com/drive/folders/15Yx3JVgOAfe_PcyTXNpQpKyyPGm5Mn9U?usp=sharing" TargetMode="External"/><Relationship Id="rId78" Type="http://schemas.openxmlformats.org/officeDocument/2006/relationships/hyperlink" Target="https://drive.google.com/drive/folders/1vBUp3qARAW_pecHACb23VTaxX7ua3Hvz?usp=sharing" TargetMode="External"/><Relationship Id="rId71" Type="http://schemas.openxmlformats.org/officeDocument/2006/relationships/hyperlink" Target="https://drive.google.com/file/d/1G-MqlgK2HuxpI4U1H9V_AG0xKAcmTz3B/view?usp=sharing" TargetMode="External"/><Relationship Id="rId70" Type="http://schemas.openxmlformats.org/officeDocument/2006/relationships/hyperlink" Target="https://drive.google.com/drive/folders/1Uu8yCsNrHNImlCTHOQY1bEKGOfRbYHit?usp=sharing" TargetMode="External"/><Relationship Id="rId62" Type="http://schemas.openxmlformats.org/officeDocument/2006/relationships/hyperlink" Target="https://drive.google.com/file/d/1TiHYsKYk_Z6ljbsRbkemfIiZBMmV08kZ/view?usp=sharing" TargetMode="External"/><Relationship Id="rId61" Type="http://schemas.openxmlformats.org/officeDocument/2006/relationships/hyperlink" Target="https://drive.google.com/file/d/1TiHYsKYk_Z6ljbsRbkemfIiZBMmV08kZ/view?usp=sharing" TargetMode="External"/><Relationship Id="rId64" Type="http://schemas.openxmlformats.org/officeDocument/2006/relationships/hyperlink" Target="https://drive.google.com/file/d/1Vk_WmTIzd2jIQ9m3egoO7iwBDqGoHuuI/view?usp=sharing" TargetMode="External"/><Relationship Id="rId63" Type="http://schemas.openxmlformats.org/officeDocument/2006/relationships/hyperlink" Target="https://drive.google.com/file/d/1y7wLP078lXXL68YLHVDoZyEH6mNs_oWj/view?usp=sharing" TargetMode="External"/><Relationship Id="rId66" Type="http://schemas.openxmlformats.org/officeDocument/2006/relationships/hyperlink" Target="https://drive.google.com/file/d/1sXpxRM5xuLRXSO3VLJ_a7zc02ERFklUs/view?usp=sharing" TargetMode="External"/><Relationship Id="rId65" Type="http://schemas.openxmlformats.org/officeDocument/2006/relationships/hyperlink" Target="https://drive.google.com/file/d/12AOTqLzmT5PENFNqg822yyn_G89Hlmx8/view?usp=sharing" TargetMode="External"/><Relationship Id="rId68" Type="http://schemas.openxmlformats.org/officeDocument/2006/relationships/hyperlink" Target="https://drive.google.com/drive/folders/1Uvi1DDG_Ss_-5443XDC5u3-qKIDq-q_U?usp=sharing" TargetMode="External"/><Relationship Id="rId67" Type="http://schemas.openxmlformats.org/officeDocument/2006/relationships/hyperlink" Target="https://drive.google.com/file/d/1CrqLRHE546_Treo1Sr32Fw9Scx3oQGqP/view?usp=sharing" TargetMode="External"/><Relationship Id="rId60" Type="http://schemas.openxmlformats.org/officeDocument/2006/relationships/hyperlink" Target="https://drive.google.com/file/d/1lWxTzHWGqVhm9YiUnK60RjS-sV1tlqxA/view?usp=sharing" TargetMode="External"/><Relationship Id="rId69" Type="http://schemas.openxmlformats.org/officeDocument/2006/relationships/hyperlink" Target="https://drive.google.com/drive/folders/1Uu8yCsNrHNImlCTHOQY1bEKGOfRbYHit?usp=sharing" TargetMode="External"/><Relationship Id="rId51" Type="http://schemas.openxmlformats.org/officeDocument/2006/relationships/hyperlink" Target="https://drive.google.com/file/d/1rDq2c2s5SDXLpLgsmrmnczqfhomLQQ5e/view?usp=sharing" TargetMode="External"/><Relationship Id="rId50" Type="http://schemas.openxmlformats.org/officeDocument/2006/relationships/hyperlink" Target="https://drive.google.com/file/d/1N_RJEKpnngWqui6y745QRZXkkrGc2Mm8/view?usp=sharing" TargetMode="External"/><Relationship Id="rId53" Type="http://schemas.openxmlformats.org/officeDocument/2006/relationships/hyperlink" Target="https://drive.google.com/drive/folders/1ij3Rc99AX9NYnodoldwLkdQO0NkMCC9A?usp=sharing" TargetMode="External"/><Relationship Id="rId52" Type="http://schemas.openxmlformats.org/officeDocument/2006/relationships/hyperlink" Target="http://esakip.balikpapan.go.id/" TargetMode="External"/><Relationship Id="rId55" Type="http://schemas.openxmlformats.org/officeDocument/2006/relationships/hyperlink" Target="https://drive.google.com/file/d/1BPLi8kLa0xPY0R1EESUSu4F-AZqxAS0f/view?usp=sharing" TargetMode="External"/><Relationship Id="rId54" Type="http://schemas.openxmlformats.org/officeDocument/2006/relationships/hyperlink" Target="https://drive.google.com/file/d/1rDq2c2s5SDXLpLgsmrmnczqfhomLQQ5e/view?usp=sharing" TargetMode="External"/><Relationship Id="rId57" Type="http://schemas.openxmlformats.org/officeDocument/2006/relationships/hyperlink" Target="https://drive.google.com/file/d/1suMV5G8EEv5tUt6woC79btNGbbPUyP6l/view?usp=sharing" TargetMode="External"/><Relationship Id="rId56" Type="http://schemas.openxmlformats.org/officeDocument/2006/relationships/hyperlink" Target="https://drive.google.com/drive/folders/1d7PQYxhll6uc_1_KjS5MzEZLT6q_A2l6?usp=sharing" TargetMode="External"/><Relationship Id="rId59" Type="http://schemas.openxmlformats.org/officeDocument/2006/relationships/hyperlink" Target="https://drive.google.com/drive/folders/1VFldlW6WWmEtp0CsMTzqUXFpr23y6Lfd?usp=sharing" TargetMode="External"/><Relationship Id="rId58" Type="http://schemas.openxmlformats.org/officeDocument/2006/relationships/hyperlink" Target="https://drive.google.com/file/d/1696EpHWP_rbbMoOxtLp3bOu7iC2_ir2L/view?usp=sharing" TargetMode="External"/><Relationship Id="rId107" Type="http://schemas.openxmlformats.org/officeDocument/2006/relationships/hyperlink" Target="https://drive.google.com/file/d/1xOM4Kvp6FWA8tSqGSvYPbICBoxhTbbvV/view?usp=sharing" TargetMode="External"/><Relationship Id="rId106" Type="http://schemas.openxmlformats.org/officeDocument/2006/relationships/hyperlink" Target="https://drive.google.com/drive/folders/1SlSokHEagwQBI2aw-UVZRuc1t2fTkEzn?usp=sharing" TargetMode="External"/><Relationship Id="rId105" Type="http://schemas.openxmlformats.org/officeDocument/2006/relationships/hyperlink" Target="https://drive.google.com/drive/folders/1SlSokHEagwQBI2aw-UVZRuc1t2fTkEzn?usp=sharing" TargetMode="External"/><Relationship Id="rId104" Type="http://schemas.openxmlformats.org/officeDocument/2006/relationships/hyperlink" Target="https://drive.google.com/drive/folders/1SlSokHEagwQBI2aw-UVZRuc1t2fTkEzn?usp=sharing" TargetMode="External"/><Relationship Id="rId109" Type="http://schemas.openxmlformats.org/officeDocument/2006/relationships/hyperlink" Target="https://drive.google.com/file/d/1xOM4Kvp6FWA8tSqGSvYPbICBoxhTbbvV/view?usp=sharing" TargetMode="External"/><Relationship Id="rId108" Type="http://schemas.openxmlformats.org/officeDocument/2006/relationships/hyperlink" Target="https://drive.google.com/file/d/1xOM4Kvp6FWA8tSqGSvYPbICBoxhTbbvV/view?usp=sharing" TargetMode="External"/><Relationship Id="rId103" Type="http://schemas.openxmlformats.org/officeDocument/2006/relationships/hyperlink" Target="https://drive.google.com/file/d/1WAMf32I8SOel5s4XFo-T-AwcP6HI1G6f/view?usp=sharing" TargetMode="External"/><Relationship Id="rId102" Type="http://schemas.openxmlformats.org/officeDocument/2006/relationships/hyperlink" Target="https://drive.google.com/drive/folders/1T1eg4ZH0PF5AqzMynwtbbM49cW5vnInE?usp=sharing" TargetMode="External"/><Relationship Id="rId101" Type="http://schemas.openxmlformats.org/officeDocument/2006/relationships/hyperlink" Target="https://drive.google.com/file/d/1WDVgnKqzMZ9a4LBnUY7lqSC-0SQsxBjW/view?usp=sharing" TargetMode="External"/><Relationship Id="rId100" Type="http://schemas.openxmlformats.org/officeDocument/2006/relationships/hyperlink" Target="https://drive.google.com/file/d/1E97TFPigkJXS4M4eqryOWe6eQ972Eecb/view?usp=sharing" TargetMode="External"/><Relationship Id="rId129" Type="http://schemas.openxmlformats.org/officeDocument/2006/relationships/drawing" Target="../drawings/drawing33.xml"/><Relationship Id="rId128" Type="http://schemas.openxmlformats.org/officeDocument/2006/relationships/hyperlink" Target="https://drive.google.com/drive/folders/1Uk-2BD9DbMmzWZdI0zQe3FI5_7Z9yRV2?usp=sharing" TargetMode="External"/><Relationship Id="rId127" Type="http://schemas.openxmlformats.org/officeDocument/2006/relationships/hyperlink" Target="https://drive.google.com/open?id=17lfZxw4Htq0NjmvFUgYlnj69u6Is02Er" TargetMode="External"/><Relationship Id="rId126" Type="http://schemas.openxmlformats.org/officeDocument/2006/relationships/hyperlink" Target="https://drive.google.com/open?id=17lfZxw4Htq0NjmvFUgYlnj69u6Is02Er" TargetMode="External"/><Relationship Id="rId121" Type="http://schemas.openxmlformats.org/officeDocument/2006/relationships/hyperlink" Target="https://drive.google.com/drive/folders/1UnbgfhBOoDuuGjJsjOTrMTXIhIO1iAOh?usp=sharing" TargetMode="External"/><Relationship Id="rId120" Type="http://schemas.openxmlformats.org/officeDocument/2006/relationships/hyperlink" Target="https://drive.google.com/drive/folders/1UnbgfhBOoDuuGjJsjOTrMTXIhIO1iAOh?usp=sharing" TargetMode="External"/><Relationship Id="rId125" Type="http://schemas.openxmlformats.org/officeDocument/2006/relationships/hyperlink" Target="https://drive.google.com/open?id=17lfZxw4Htq0NjmvFUgYlnj69u6Is02Er" TargetMode="External"/><Relationship Id="rId124" Type="http://schemas.openxmlformats.org/officeDocument/2006/relationships/hyperlink" Target="https://drive.google.com/file/d/17lfZxw4Htq0NjmvFUgYlnj69u6Is02Er/view?usp=sharing" TargetMode="External"/><Relationship Id="rId123" Type="http://schemas.openxmlformats.org/officeDocument/2006/relationships/hyperlink" Target="https://drive.google.com/drive/folders/1UnbgfhBOoDuuGjJsjOTrMTXIhIO1iAOh?usp=sharing" TargetMode="External"/><Relationship Id="rId122" Type="http://schemas.openxmlformats.org/officeDocument/2006/relationships/hyperlink" Target="https://drive.google.com/drive/folders/1UnbgfhBOoDuuGjJsjOTrMTXIhIO1iAOh?usp=sharing" TargetMode="External"/><Relationship Id="rId95" Type="http://schemas.openxmlformats.org/officeDocument/2006/relationships/hyperlink" Target="https://drive.google.com/drive/folders/1Teo0SJj87OLzoR7sotg7rEQgDSIWJWvc?usp=sharing" TargetMode="External"/><Relationship Id="rId94" Type="http://schemas.openxmlformats.org/officeDocument/2006/relationships/hyperlink" Target="https://drive.google.com/file/d/1XQkHsxKxRuy4HEuoz9AoZFN8pSu0MFg4/view?usp=sharing" TargetMode="External"/><Relationship Id="rId97" Type="http://schemas.openxmlformats.org/officeDocument/2006/relationships/hyperlink" Target="https://drive.google.com/drive/folders/1Tw1H9EPgYR6dhmjKaRcbCcfmvoNWhoe3?usp=sharing" TargetMode="External"/><Relationship Id="rId96" Type="http://schemas.openxmlformats.org/officeDocument/2006/relationships/hyperlink" Target="https://drive.google.com/drive/folders/1TwjdZi-LhzsP2crjCKHCGS9ScpuErtak?usp=sharing" TargetMode="External"/><Relationship Id="rId99" Type="http://schemas.openxmlformats.org/officeDocument/2006/relationships/hyperlink" Target="https://drive.google.com/file/d/1WDVgnKqzMZ9a4LBnUY7lqSC-0SQsxBjW/view?usp=sharing" TargetMode="External"/><Relationship Id="rId98" Type="http://schemas.openxmlformats.org/officeDocument/2006/relationships/hyperlink" Target="https://drive.google.com/drive/folders/1Tw1H9EPgYR6dhmjKaRcbCcfmvoNWhoe3?usp=sharing" TargetMode="External"/><Relationship Id="rId91" Type="http://schemas.openxmlformats.org/officeDocument/2006/relationships/hyperlink" Target="https://drive.google.com/drive/folders/1T7qodKAq9g_4DVEgPDXcXC7R1d6IB4Jg?usp=sharing" TargetMode="External"/><Relationship Id="rId90" Type="http://schemas.openxmlformats.org/officeDocument/2006/relationships/hyperlink" Target="https://drive.google.com/file/d/1uTkZoverCLu7DDTQH0uQp5sbEM2JBHsU/view?usp=sharing" TargetMode="External"/><Relationship Id="rId93" Type="http://schemas.openxmlformats.org/officeDocument/2006/relationships/hyperlink" Target="https://drive.google.com/file/d/1XQkHsxKxRuy4HEuoz9AoZFN8pSu0MFg4/view?usp=sharing" TargetMode="External"/><Relationship Id="rId92" Type="http://schemas.openxmlformats.org/officeDocument/2006/relationships/hyperlink" Target="https://drive.google.com/drive/folders/1T4ioC6ton0lr14lM99rw-PWgErIMqlvX?usp=sharing" TargetMode="External"/><Relationship Id="rId118" Type="http://schemas.openxmlformats.org/officeDocument/2006/relationships/hyperlink" Target="https://drive.google.com/file/d/1gIebMQcV8h8GZDxX7iuQ2ps-uOtWw_Hu/view?usp=sharing" TargetMode="External"/><Relationship Id="rId117" Type="http://schemas.openxmlformats.org/officeDocument/2006/relationships/hyperlink" Target="https://drive.google.com/file/d/1d0ya-Fw1odtSIh1UDQsPjm5wbF8IrR7R/view?usp=sharing" TargetMode="External"/><Relationship Id="rId116" Type="http://schemas.openxmlformats.org/officeDocument/2006/relationships/hyperlink" Target="https://drive.google.com/drive/folders/1TRYLwvNprXKN3THsBDXZyaiWCVM6Vppr?usp=sharing" TargetMode="External"/><Relationship Id="rId115" Type="http://schemas.openxmlformats.org/officeDocument/2006/relationships/hyperlink" Target="https://drive.google.com/file/d/1XsNKaKaakaUGL8M-iDYye59xYMtwX_nx/view?usp=sharing" TargetMode="External"/><Relationship Id="rId119" Type="http://schemas.openxmlformats.org/officeDocument/2006/relationships/hyperlink" Target="https://drive.google.com/drive/folders/1Urj7hWCgeMNn5LbIBQGzF9WlM7u4_t8Z?usp=sharing" TargetMode="External"/><Relationship Id="rId110" Type="http://schemas.openxmlformats.org/officeDocument/2006/relationships/hyperlink" Target="https://drive.google.com/file/d/1xOM4Kvp6FWA8tSqGSvYPbICBoxhTbbvV/view?usp=sharing" TargetMode="External"/><Relationship Id="rId114" Type="http://schemas.openxmlformats.org/officeDocument/2006/relationships/hyperlink" Target="https://drive.google.com/file/d/1Sc97bVhhwb6Z-7rQdq5J0XUqUQ-3KNYB/view?usp=sharing" TargetMode="External"/><Relationship Id="rId113" Type="http://schemas.openxmlformats.org/officeDocument/2006/relationships/hyperlink" Target="https://drive.google.com/file/d/1NsHffpuH6Nffp5ZAWKYgBvFWo-YOBet2/view?usp=sharing" TargetMode="External"/><Relationship Id="rId112" Type="http://schemas.openxmlformats.org/officeDocument/2006/relationships/hyperlink" Target="https://drive.google.com/file/d/1xOM4Kvp6FWA8tSqGSvYPbICBoxhTbbvV/view?usp=sharing" TargetMode="External"/><Relationship Id="rId111" Type="http://schemas.openxmlformats.org/officeDocument/2006/relationships/hyperlink" Target="https://drive.google.com/file/d/1xOM4Kvp6FWA8tSqGSvYPbICBoxhTbbvV/view?usp=sharing" TargetMode="External"/></Relationships>
</file>

<file path=xl/worksheets/_rels/sheet34.xml.rels><?xml version="1.0" encoding="UTF-8" standalone="yes"?><Relationships xmlns="http://schemas.openxmlformats.org/package/2006/relationships"><Relationship Id="rId40" Type="http://schemas.openxmlformats.org/officeDocument/2006/relationships/hyperlink" Target="https://docs.google.com/spreadsheets/d/1ITNatb--jklfeVsnJj7WgRsmKGd3Q84X/edit?usp=sharing&amp;ouid=113488457600477702519&amp;rtpof=true&amp;sd=true" TargetMode="External"/><Relationship Id="rId42" Type="http://schemas.openxmlformats.org/officeDocument/2006/relationships/hyperlink" Target="https://drive.google.com/drive/folders/1yhSus7uErhSla5PrEGXAg5Xg5ncaFJJ-?usp=sharing" TargetMode="External"/><Relationship Id="rId41" Type="http://schemas.openxmlformats.org/officeDocument/2006/relationships/hyperlink" Target="https://drive.google.com/drive/folders/1yhSus7uErhSla5PrEGXAg5Xg5ncaFJJ-?usp=sharing" TargetMode="External"/><Relationship Id="rId44" Type="http://schemas.openxmlformats.org/officeDocument/2006/relationships/hyperlink" Target="https://drive.google.com/drive/folders/1yhSus7uErhSla5PrEGXAg5Xg5ncaFJJ-?usp=sharing" TargetMode="External"/><Relationship Id="rId43" Type="http://schemas.openxmlformats.org/officeDocument/2006/relationships/hyperlink" Target="https://drive.google.com/drive/folders/1yhSus7uErhSla5PrEGXAg5Xg5ncaFJJ-?usp=sharing" TargetMode="External"/><Relationship Id="rId46" Type="http://schemas.openxmlformats.org/officeDocument/2006/relationships/hyperlink" Target="https://drive.google.com/drive/folders/1yqYit_3GYLFjvOC5cRGiv4SwZI3wJdjL?usp=sharing" TargetMode="External"/><Relationship Id="rId45" Type="http://schemas.openxmlformats.org/officeDocument/2006/relationships/hyperlink" Target="https://drive.google.com/drive/folders/1yhSus7uErhSla5PrEGXAg5Xg5ncaFJJ-?usp=sharing" TargetMode="External"/><Relationship Id="rId48" Type="http://schemas.openxmlformats.org/officeDocument/2006/relationships/hyperlink" Target="https://drive.google.com/drive/folders/1ZhBo1I1-N4bSDS__DlBbVsgFQkY3r2Km?usp=sharing)" TargetMode="External"/><Relationship Id="rId47" Type="http://schemas.openxmlformats.org/officeDocument/2006/relationships/hyperlink" Target="https://drive.google.com/drive/folders/1yqYit_3GYLFjvOC5cRGiv4SwZI3wJdjL?usp=sharing" TargetMode="External"/><Relationship Id="rId49" Type="http://schemas.openxmlformats.org/officeDocument/2006/relationships/hyperlink" Target="https://drive.google.com/drive/folders/1ygNCDRsGTA6jSbneJbFSfEgJMDGq7zIv?usp=sharing" TargetMode="External"/><Relationship Id="rId31" Type="http://schemas.openxmlformats.org/officeDocument/2006/relationships/hyperlink" Target="https://drive.google.com/file/d/1u2ptCtCyY7FoRzE7umdYwX8uJVGrTpuH/view?usp=sharing" TargetMode="External"/><Relationship Id="rId30" Type="http://schemas.openxmlformats.org/officeDocument/2006/relationships/hyperlink" Target="https://drive.google.com/file/d/1u2ptCtCyY7FoRzE7umdYwX8uJVGrTpuH/view?usp=sharing" TargetMode="External"/><Relationship Id="rId33" Type="http://schemas.openxmlformats.org/officeDocument/2006/relationships/hyperlink" Target="https://drive.google.com/drive/folders/1z-Fu46OkeN6q_Vp_q2Q78vLPT68mt1R-?usp=sharing" TargetMode="External"/><Relationship Id="rId32" Type="http://schemas.openxmlformats.org/officeDocument/2006/relationships/hyperlink" Target="https://drive.google.com/drive/folders/192cbVTpymGuXFxbhFIjzTkQIa6UedZbh?usp=sharing" TargetMode="External"/><Relationship Id="rId35" Type="http://schemas.openxmlformats.org/officeDocument/2006/relationships/hyperlink" Target="https://drive.google.com/drive/folders/1yyzEzVZ2ji0PwPwyqgzlG5I5y4nBZDlC?usp=sharing" TargetMode="External"/><Relationship Id="rId34" Type="http://schemas.openxmlformats.org/officeDocument/2006/relationships/hyperlink" Target="https://drive.google.com/drive/folders/1_GtEEWWAs6ZBtP8YtF4erZx5mtjG7GWb?usp=sharing)" TargetMode="External"/><Relationship Id="rId37" Type="http://schemas.openxmlformats.org/officeDocument/2006/relationships/hyperlink" Target="https://drive.google.com/drive/folders/1mK-LbuDHGSJYanOhvO_X3HYRnwNT3DbJ?usp=sharing" TargetMode="External"/><Relationship Id="rId36" Type="http://schemas.openxmlformats.org/officeDocument/2006/relationships/hyperlink" Target="https://drive.google.com/file/d/1w9clp6deodmA43x3b3abHP-ilVw6g5Xr/view?usp=sharing" TargetMode="External"/><Relationship Id="rId39" Type="http://schemas.openxmlformats.org/officeDocument/2006/relationships/hyperlink" Target="https://drive.google.com/drive/folders/1mK-LbuDHGSJYanOhvO_X3HYRnwNT3DbJ?usp=sharing" TargetMode="External"/><Relationship Id="rId38" Type="http://schemas.openxmlformats.org/officeDocument/2006/relationships/hyperlink" Target="https://drive.google.com/file/d/1I3ly3lNT2gRhgo4inE-Q_j1qIbl94nm_/view?usp=sharing" TargetMode="External"/><Relationship Id="rId20" Type="http://schemas.openxmlformats.org/officeDocument/2006/relationships/hyperlink" Target="https://drive.google.com/drive/folders/1xrZ6WNsOSAPMu33v5VxvSKtU7WbQnDIz?usp=sharing" TargetMode="External"/><Relationship Id="rId22" Type="http://schemas.openxmlformats.org/officeDocument/2006/relationships/hyperlink" Target="https://drive.google.com/file/d/1BCHBaERitJ9G3wjOo34Um-_S2ffoiTji/view?usp=sharing" TargetMode="External"/><Relationship Id="rId21" Type="http://schemas.openxmlformats.org/officeDocument/2006/relationships/hyperlink" Target="https://drive.google.com/file/d/1BCHBaERitJ9G3wjOo34Um-_S2ffoiTji/view?usp=sharing" TargetMode="External"/><Relationship Id="rId24" Type="http://schemas.openxmlformats.org/officeDocument/2006/relationships/hyperlink" Target="https://drive.google.com/drive/folders/1xrZ6WNsOSAPMu33v5VxvSKtU7WbQnDIz?usp=sharing" TargetMode="External"/><Relationship Id="rId23" Type="http://schemas.openxmlformats.org/officeDocument/2006/relationships/hyperlink" Target="https://drive.google.com/file/d/12RE9YKNycEgLuNHmKYSB3EQcjxzvXLEp/view?usp=sharing" TargetMode="External"/><Relationship Id="rId26" Type="http://schemas.openxmlformats.org/officeDocument/2006/relationships/hyperlink" Target="https://drive.google.com/file/d/1qdkSEDPA2Lm3SJH4LwWwoEip6vXPKqMg/view?usp=sharing" TargetMode="External"/><Relationship Id="rId25" Type="http://schemas.openxmlformats.org/officeDocument/2006/relationships/hyperlink" Target="https://drive.google.com/drive/folders/1xrZ6WNsOSAPMu33v5VxvSKtU7WbQnDIz?usp=sharing" TargetMode="External"/><Relationship Id="rId28" Type="http://schemas.openxmlformats.org/officeDocument/2006/relationships/hyperlink" Target="https://drive.google.com/drive/folders/1z-Fu46OkeN6q_Vp_q2Q78vLPT68mt1R-?usp=sharing" TargetMode="External"/><Relationship Id="rId27" Type="http://schemas.openxmlformats.org/officeDocument/2006/relationships/hyperlink" Target="https://drive.google.com/drive/folders/1z-Fu46OkeN6q_Vp_q2Q78vLPT68mt1R-?usp=sharing" TargetMode="External"/><Relationship Id="rId29" Type="http://schemas.openxmlformats.org/officeDocument/2006/relationships/hyperlink" Target="https://drive.google.com/drive/folders/1z-Fu46OkeN6q_Vp_q2Q78vLPT68mt1R-?usp=sharing" TargetMode="External"/><Relationship Id="rId11" Type="http://schemas.openxmlformats.org/officeDocument/2006/relationships/hyperlink" Target="https://drive.google.com/drive/folders/1xt1jf_dnUbD54KY9NnruktzkAC2OmqdJ?usp=sharing" TargetMode="External"/><Relationship Id="rId10" Type="http://schemas.openxmlformats.org/officeDocument/2006/relationships/hyperlink" Target="https://drive.google.com/file/d/1ouw60ohKaOX7sLd8C4v1DKpb1C2mcsHf/view?usp=sharing" TargetMode="External"/><Relationship Id="rId13" Type="http://schemas.openxmlformats.org/officeDocument/2006/relationships/hyperlink" Target="https://drive.google.com/file/d/1MVDSOFvSTXkofwyDd_bkQIVOyi2ev6Rv/view?usp=sharing" TargetMode="External"/><Relationship Id="rId12" Type="http://schemas.openxmlformats.org/officeDocument/2006/relationships/hyperlink" Target="https://drive.google.com/file/d/1MVDSOFvSTXkofwyDd_bkQIVOyi2ev6Rv/view?usp=sharing" TargetMode="External"/><Relationship Id="rId15" Type="http://schemas.openxmlformats.org/officeDocument/2006/relationships/hyperlink" Target="https://drive.google.com/drive/folders/1y6KVErKluk83SUzggGnvaFyQDfhgnSsX?usp=sharing" TargetMode="External"/><Relationship Id="rId14" Type="http://schemas.openxmlformats.org/officeDocument/2006/relationships/hyperlink" Target="https://drive.google.com/drive/folders/1y6KVErKluk83SUzggGnvaFyQDfhgnSsX?usp=sharing" TargetMode="External"/><Relationship Id="rId17" Type="http://schemas.openxmlformats.org/officeDocument/2006/relationships/hyperlink" Target="https://drive.google.com/file/d/1BCHBaERitJ9G3wjOo34Um-_S2ffoiTji/view?usp=sharing" TargetMode="External"/><Relationship Id="rId16" Type="http://schemas.openxmlformats.org/officeDocument/2006/relationships/hyperlink" Target="https://drive.google.com/drive/folders/1y3-Q9edni8qsQf-dgso0HmiUNcYi9gLD?usp=sharing" TargetMode="External"/><Relationship Id="rId19" Type="http://schemas.openxmlformats.org/officeDocument/2006/relationships/hyperlink" Target="https://drive.google.com/drive/folders/1xrZ6WNsOSAPMu33v5VxvSKtU7WbQnDIz?usp=sharing" TargetMode="External"/><Relationship Id="rId18" Type="http://schemas.openxmlformats.org/officeDocument/2006/relationships/hyperlink" Target="https://drive.google.com/file/d/1BCHBaERitJ9G3wjOo34Um-_S2ffoiTji/view?usp=sharing" TargetMode="External"/><Relationship Id="rId84" Type="http://schemas.openxmlformats.org/officeDocument/2006/relationships/hyperlink" Target="https://drive.google.com/file/d/13vbRw7aJ2ezUDiyfl1OIUevfTcyk-72D/view?usp=sharing" TargetMode="External"/><Relationship Id="rId83" Type="http://schemas.openxmlformats.org/officeDocument/2006/relationships/hyperlink" Target="https://drive.google.com/drive/folders/1wiiMSMWkJbQaDZb0PNcKALv-DITLF_Kk?usp=sharing" TargetMode="External"/><Relationship Id="rId86" Type="http://schemas.openxmlformats.org/officeDocument/2006/relationships/hyperlink" Target="https://drive.google.com/file/d/1nwFgwQ46n14dMy9L5_cdQ1Q2wP9u-ZrI/view?usp=sharing" TargetMode="External"/><Relationship Id="rId85" Type="http://schemas.openxmlformats.org/officeDocument/2006/relationships/hyperlink" Target="https://drive.google.com/drive/folders/1x7_zlRx5r_JhkLyk2FybczzQt6QV1zre?usp=sharing" TargetMode="External"/><Relationship Id="rId88" Type="http://schemas.openxmlformats.org/officeDocument/2006/relationships/hyperlink" Target="https://drive.google.com/file/d/1dErUiBOpbMi4RsJDayOUJmBYbTLC5p9y/view?usp=sharing" TargetMode="External"/><Relationship Id="rId87" Type="http://schemas.openxmlformats.org/officeDocument/2006/relationships/hyperlink" Target="https://drive.google.com/file/d/1dErUiBOpbMi4RsJDayOUJmBYbTLC5p9y/view?usp=sharing" TargetMode="External"/><Relationship Id="rId89" Type="http://schemas.openxmlformats.org/officeDocument/2006/relationships/hyperlink" Target="https://drive.google.com/file/d/1BDeY0bE9ezK5s01JtNZmPiW_82daijaY/view?usp=sharing" TargetMode="External"/><Relationship Id="rId80" Type="http://schemas.openxmlformats.org/officeDocument/2006/relationships/hyperlink" Target="https://drive.google.com/drive/folders/1wkerhRDn2bW1qqMFFKPIhCAdTGWnXCz1?usp=sharing" TargetMode="External"/><Relationship Id="rId82" Type="http://schemas.openxmlformats.org/officeDocument/2006/relationships/hyperlink" Target="https://drive.google.com/drive/folders/1wk9QUKMdYvMAUJaCTnar4IBfUB-1RKV8?usp=sharing" TargetMode="External"/><Relationship Id="rId81" Type="http://schemas.openxmlformats.org/officeDocument/2006/relationships/hyperlink" Target="https://drive.google.com/drive/folders/1wkerhRDn2bW1qqMFFKPIhCAdTGWnXCz1?usp=sharing" TargetMode="External"/><Relationship Id="rId1" Type="http://schemas.openxmlformats.org/officeDocument/2006/relationships/hyperlink" Target="https://drive.google.com/file/d/1OgYop7kXK5bKFSbdoBbq1kFrAtZIHB8b/view?usp=sharing" TargetMode="External"/><Relationship Id="rId2" Type="http://schemas.openxmlformats.org/officeDocument/2006/relationships/hyperlink" Target="https://drive.google.com/file/d/16nju4f-EOvYGFb04SOgxNvp1pvljULIJ/view?usp=sharing" TargetMode="External"/><Relationship Id="rId3" Type="http://schemas.openxmlformats.org/officeDocument/2006/relationships/hyperlink" Target="https://drive.google.com/file/d/16rDgXdzQDzcOp9wPA1KeFb7Zas4aBteT/view?usp=sharing" TargetMode="External"/><Relationship Id="rId4" Type="http://schemas.openxmlformats.org/officeDocument/2006/relationships/hyperlink" Target="https://drive.google.com/file/d/1EeBR2JdHfuvvZD9zBhyBdkx9y0H_CDA1/view?usp=sharing" TargetMode="External"/><Relationship Id="rId9" Type="http://schemas.openxmlformats.org/officeDocument/2006/relationships/hyperlink" Target="https://drive.google.com/file/d/1RrT7C5eFPGxeB2CAACCY1gmrLODR3-yV/view?usp=sharing" TargetMode="External"/><Relationship Id="rId5" Type="http://schemas.openxmlformats.org/officeDocument/2006/relationships/hyperlink" Target="https://drive.google.com/file/d/16rDgXdzQDzcOp9wPA1KeFb7Zas4aBteT/view?usp=sharing" TargetMode="External"/><Relationship Id="rId6" Type="http://schemas.openxmlformats.org/officeDocument/2006/relationships/hyperlink" Target="https://drive.google.com/drive/folders/1xtiw-n4YEZma0iQWI6-XjeaouC4s1IEb?usp=sharing" TargetMode="External"/><Relationship Id="rId7" Type="http://schemas.openxmlformats.org/officeDocument/2006/relationships/hyperlink" Target="https://drive.google.com/file/d/1htdmUDFirVy1xohalNO4M2Pj9k3Ie44A/view?usp=sharing" TargetMode="External"/><Relationship Id="rId8" Type="http://schemas.openxmlformats.org/officeDocument/2006/relationships/hyperlink" Target="https://drive.google.com/file/d/1Jrw5GW9AK2-bB423UkAeDTYZmDw3zc98/view?usp=sharing" TargetMode="External"/><Relationship Id="rId73" Type="http://schemas.openxmlformats.org/officeDocument/2006/relationships/hyperlink" Target="https://drive.google.com/drive/folders/1wllZq4ttenlEhL7okPp2fmaelOIj3wK7?usp=sharing" TargetMode="External"/><Relationship Id="rId72" Type="http://schemas.openxmlformats.org/officeDocument/2006/relationships/hyperlink" Target="https://drive.google.com/drive/folders/1wllZq4ttenlEhL7okPp2fmaelOIj3wK7?usp=sharing" TargetMode="External"/><Relationship Id="rId75" Type="http://schemas.openxmlformats.org/officeDocument/2006/relationships/hyperlink" Target="https://drive.google.com/drive/folders/1wllZq4ttenlEhL7okPp2fmaelOIj3wK7?usp=sharing" TargetMode="External"/><Relationship Id="rId74" Type="http://schemas.openxmlformats.org/officeDocument/2006/relationships/hyperlink" Target="https://drive.google.com/drive/folders/1wllZq4ttenlEhL7okPp2fmaelOIj3wK7?usp=sharing" TargetMode="External"/><Relationship Id="rId77" Type="http://schemas.openxmlformats.org/officeDocument/2006/relationships/hyperlink" Target="https://drive.google.com/drive/folders/1wllZq4ttenlEhL7okPp2fmaelOIj3wK7?usp=sharing" TargetMode="External"/><Relationship Id="rId76" Type="http://schemas.openxmlformats.org/officeDocument/2006/relationships/hyperlink" Target="https://drive.google.com/drive/folders/1wllZq4ttenlEhL7okPp2fmaelOIj3wK7?usp=sharing" TargetMode="External"/><Relationship Id="rId79" Type="http://schemas.openxmlformats.org/officeDocument/2006/relationships/hyperlink" Target="https://drive.google.com/drive/folders/1wkerhRDn2bW1qqMFFKPIhCAdTGWnXCz1?usp=sharing" TargetMode="External"/><Relationship Id="rId78" Type="http://schemas.openxmlformats.org/officeDocument/2006/relationships/hyperlink" Target="https://drive.google.com/drive/folders/1wkerhRDn2bW1qqMFFKPIhCAdTGWnXCz1?usp=sharing" TargetMode="External"/><Relationship Id="rId71" Type="http://schemas.openxmlformats.org/officeDocument/2006/relationships/hyperlink" Target="https://drive.google.com/file/d/1gxY8ZIQl6kr9VRQzXX6J762ezliafRRc/view?usp=sharing" TargetMode="External"/><Relationship Id="rId70" Type="http://schemas.openxmlformats.org/officeDocument/2006/relationships/hyperlink" Target="https://drive.google.com/drive/folders/1wuEaRPrbVv6PZI4sERgL4PrKwqHwXrlr?usp=sharing" TargetMode="External"/><Relationship Id="rId62" Type="http://schemas.openxmlformats.org/officeDocument/2006/relationships/hyperlink" Target="https://drive.google.com/drive/folders/1ZhBo1I1-N4bSDS__DlBbVsgFQkY3r2Km?usp=sharing" TargetMode="External"/><Relationship Id="rId61" Type="http://schemas.openxmlformats.org/officeDocument/2006/relationships/hyperlink" Target="https://drive.google.com/file/d/1iGWlvrBqv4hr8kd1xwPYc3FsKUb5XekV/view?usp=sharing" TargetMode="External"/><Relationship Id="rId64" Type="http://schemas.openxmlformats.org/officeDocument/2006/relationships/hyperlink" Target="https://drive.google.com/drive/folders/1ZhBo1I1-N4bSDS__DlBbVsgFQkY3r2Km?usp=sharing" TargetMode="External"/><Relationship Id="rId63" Type="http://schemas.openxmlformats.org/officeDocument/2006/relationships/hyperlink" Target="https://drive.google.com/file/d/1wjxn9YU5awHcZudWUHbzgqkmF_qrVYkx/view?usp=sharing" TargetMode="External"/><Relationship Id="rId66" Type="http://schemas.openxmlformats.org/officeDocument/2006/relationships/hyperlink" Target="https://drive.google.com/drive/folders/1ZhBo1I1-N4bSDS__DlBbVsgFQkY3r2Km?usp=sharing" TargetMode="External"/><Relationship Id="rId65" Type="http://schemas.openxmlformats.org/officeDocument/2006/relationships/hyperlink" Target="https://drive.google.com/drive/folders/1yZIGi60Yh4RHy19wrBZ4lRvPaTyn2e01?usp=sharing" TargetMode="External"/><Relationship Id="rId68" Type="http://schemas.openxmlformats.org/officeDocument/2006/relationships/hyperlink" Target="https://drive.google.com/file/d/1GFGx8guGRJjSvLybtWJRY-lVwSwn4d9l/view?usp=sharing" TargetMode="External"/><Relationship Id="rId67" Type="http://schemas.openxmlformats.org/officeDocument/2006/relationships/hyperlink" Target="https://drive.google.com/drive/folders/1yZIGi60Yh4RHy19wrBZ4lRvPaTyn2e01?usp=sharing" TargetMode="External"/><Relationship Id="rId60" Type="http://schemas.openxmlformats.org/officeDocument/2006/relationships/hyperlink" Target="https://docs.google.com/spreadsheets/d/1OG3HOO0-jzFXs0KRtE060BJ78_Che2nX/edit?usp=sharing&amp;ouid=113488457600477702519&amp;rtpof=true&amp;sd=true" TargetMode="External"/><Relationship Id="rId69" Type="http://schemas.openxmlformats.org/officeDocument/2006/relationships/hyperlink" Target="https://drive.google.com/drive/folders/1wuEaRPrbVv6PZI4sERgL4PrKwqHwXrlr?usp=sharing" TargetMode="External"/><Relationship Id="rId51" Type="http://schemas.openxmlformats.org/officeDocument/2006/relationships/hyperlink" Target="https://drive.google.com/drive/folders/1ygDJGy1YhRLtb253WmgPp6Fdjy06YiFW?usp=sharing" TargetMode="External"/><Relationship Id="rId50" Type="http://schemas.openxmlformats.org/officeDocument/2006/relationships/hyperlink" Target="https://drive.google.com/drive/folders/1ZhBo1I1-N4bSDS__DlBbVsgFQkY3r2Km?usp=sharing)" TargetMode="External"/><Relationship Id="rId53" Type="http://schemas.openxmlformats.org/officeDocument/2006/relationships/hyperlink" Target="https://drive.google.com/drive/folders/1ygDJGy1YhRLtb253WmgPp6Fdjy06YiFW?usp=sharing" TargetMode="External"/><Relationship Id="rId52" Type="http://schemas.openxmlformats.org/officeDocument/2006/relationships/hyperlink" Target="https://drive.google.com/drive/folders/1ygDJGy1YhRLtb253WmgPp6Fdjy06YiFW?usp=sharing" TargetMode="External"/><Relationship Id="rId55" Type="http://schemas.openxmlformats.org/officeDocument/2006/relationships/hyperlink" Target="https://drive.google.com/file/d/1ZW9F67B2wHulo_O1sonjhPDDW7GX1QL2/view?usp=sharing" TargetMode="External"/><Relationship Id="rId54" Type="http://schemas.openxmlformats.org/officeDocument/2006/relationships/hyperlink" Target="https://drive.google.com/drive/folders/1ZhBo1I1-N4bSDS__DlBbVsgFQkY3r2Km?usp=sharing" TargetMode="External"/><Relationship Id="rId57" Type="http://schemas.openxmlformats.org/officeDocument/2006/relationships/hyperlink" Target="https://drive.google.com/file/d/1ygdvmpRql5KBTXVG68A90OOMLzJNLEXw/view?usp=sharing" TargetMode="External"/><Relationship Id="rId56" Type="http://schemas.openxmlformats.org/officeDocument/2006/relationships/hyperlink" Target="https://drive.google.com/drive/folders/1ZhBo1I1-N4bSDS__DlBbVsgFQkY3r2Km?usp=sharing" TargetMode="External"/><Relationship Id="rId59" Type="http://schemas.openxmlformats.org/officeDocument/2006/relationships/hyperlink" Target="https://drive.google.com/drive/folders/1yfriG7D4Q8WaTVHQLXHy7uGZvgX2ZEzN?usp=sharing" TargetMode="External"/><Relationship Id="rId58" Type="http://schemas.openxmlformats.org/officeDocument/2006/relationships/hyperlink" Target="https://docs.google.com/spreadsheets/d/1OG3HOO0-jzFXs0KRtE060BJ78_Che2nX/edit?usp=sharing&amp;ouid=113488457600477702519&amp;rtpof=true&amp;sd=true" TargetMode="External"/><Relationship Id="rId107" Type="http://schemas.openxmlformats.org/officeDocument/2006/relationships/hyperlink" Target="https://drive.google.com/drive/folders/1yB2SDziiFzovuzquMGQ_XD830WALe49H?usp=sharing" TargetMode="External"/><Relationship Id="rId106" Type="http://schemas.openxmlformats.org/officeDocument/2006/relationships/hyperlink" Target="https://drive.google.com/drive/folders/1yBYLpfkMvXgY1-NZeCu2hpuw-B5tcm8O?usp=sharing" TargetMode="External"/><Relationship Id="rId105" Type="http://schemas.openxmlformats.org/officeDocument/2006/relationships/hyperlink" Target="https://drive.google.com/drive/folders/1yQXsiwLGy15FOXlxbNm-EvPKVQA53sZi?usp=sharing" TargetMode="External"/><Relationship Id="rId104" Type="http://schemas.openxmlformats.org/officeDocument/2006/relationships/hyperlink" Target="https://drive.google.com/drive/folders/1rm5tuCwrlkxzOcBW8Q3jQn75J8_BKj9w?usp=sharing" TargetMode="External"/><Relationship Id="rId109" Type="http://schemas.openxmlformats.org/officeDocument/2006/relationships/hyperlink" Target="https://drive.google.com/drive/folders/1yA7JV1y4et7gDthVrYPyVVjPxiRPvbhg?usp=sharing" TargetMode="External"/><Relationship Id="rId108" Type="http://schemas.openxmlformats.org/officeDocument/2006/relationships/hyperlink" Target="https://drive.google.com/drive/folders/1yA7JV1y4et7gDthVrYPyVVjPxiRPvbhg?usp=sharing" TargetMode="External"/><Relationship Id="rId103" Type="http://schemas.openxmlformats.org/officeDocument/2006/relationships/hyperlink" Target="https://drive.google.com/drive/folders/1xDXoWTyYfvSFp9RhOpcKAA5WNY1pUO2g?usp=sharing" TargetMode="External"/><Relationship Id="rId102" Type="http://schemas.openxmlformats.org/officeDocument/2006/relationships/hyperlink" Target="https://drive.google.com/drive/folders/1xG2QTLi0yyjGDWn7WeutRWfF99wTWMAf?usp=sharing" TargetMode="External"/><Relationship Id="rId101" Type="http://schemas.openxmlformats.org/officeDocument/2006/relationships/hyperlink" Target="https://drive.google.com/drive/folders/1IfL5JH1fmGGBeBR6LQOfz39hs470nvCb?usp=sharing" TargetMode="External"/><Relationship Id="rId100" Type="http://schemas.openxmlformats.org/officeDocument/2006/relationships/hyperlink" Target="https://drive.google.com/drive/folders/1xNFYJCT0PpFHFCks6Fw5dchrAfyPJOgr?usp=sharing" TargetMode="External"/><Relationship Id="rId95" Type="http://schemas.openxmlformats.org/officeDocument/2006/relationships/hyperlink" Target="https://drive.google.com/file/d/1s1XwHsf7U3w3Qe53CQi7TwuLazNJA3eY/view?usp=sharing" TargetMode="External"/><Relationship Id="rId94" Type="http://schemas.openxmlformats.org/officeDocument/2006/relationships/hyperlink" Target="https://drive.google.com/drive/folders/1wzD6f0erT_5EAaD6UUXgj8ofw_i1xoJo?usp=sharing" TargetMode="External"/><Relationship Id="rId97" Type="http://schemas.openxmlformats.org/officeDocument/2006/relationships/hyperlink" Target="https://drive.google.com/drive/folders/1xL1ymNzqLURH7VSEU0W7im3_8eyEqgEv?usp=sharing" TargetMode="External"/><Relationship Id="rId96" Type="http://schemas.openxmlformats.org/officeDocument/2006/relationships/hyperlink" Target="https://drive.google.com/drive/folders/1xL1ymNzqLURH7VSEU0W7im3_8eyEqgEv?usp=sharing" TargetMode="External"/><Relationship Id="rId99" Type="http://schemas.openxmlformats.org/officeDocument/2006/relationships/hyperlink" Target="https://drive.google.com/drive/folders/1xL1ymNzqLURH7VSEU0W7im3_8eyEqgEv?usp=sharing" TargetMode="External"/><Relationship Id="rId98" Type="http://schemas.openxmlformats.org/officeDocument/2006/relationships/hyperlink" Target="https://drive.google.com/drive/folders/1xL1ymNzqLURH7VSEU0W7im3_8eyEqgEv?usp=sharing" TargetMode="External"/><Relationship Id="rId91" Type="http://schemas.openxmlformats.org/officeDocument/2006/relationships/hyperlink" Target="https://drive.google.com/drive/folders/1xTBRSeMEqkzNB8rB5uZgk_-xFltV__A1?usp=sharing" TargetMode="External"/><Relationship Id="rId90" Type="http://schemas.openxmlformats.org/officeDocument/2006/relationships/hyperlink" Target="https://drive.google.com/file/d/1BDeY0bE9ezK5s01JtNZmPiW_82daijaY/view?usp=sharing" TargetMode="External"/><Relationship Id="rId93" Type="http://schemas.openxmlformats.org/officeDocument/2006/relationships/hyperlink" Target="https://drive.google.com/drive/folders/1wzuP-IN0O2HUhwcSru-kAuH8HyWoJNJC?usp=sharing" TargetMode="External"/><Relationship Id="rId92" Type="http://schemas.openxmlformats.org/officeDocument/2006/relationships/hyperlink" Target="https://drive.google.com/drive/folders/1xTBRSeMEqkzNB8rB5uZgk_-xFltV__A1?usp=sharing" TargetMode="External"/><Relationship Id="rId110" Type="http://schemas.openxmlformats.org/officeDocument/2006/relationships/hyperlink" Target="https://drive.google.com/drive/folders/1y8UmWI-0ml8ZkXBHoglLZixtNmONFQXJ?usp=sharing" TargetMode="External"/><Relationship Id="rId11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40" Type="http://schemas.openxmlformats.org/officeDocument/2006/relationships/hyperlink" Target="https://s.id/SS_Anjab_DPOP" TargetMode="External"/><Relationship Id="rId42" Type="http://schemas.openxmlformats.org/officeDocument/2006/relationships/hyperlink" Target="https://s.id/RekapBimtekDPOP" TargetMode="External"/><Relationship Id="rId41" Type="http://schemas.openxmlformats.org/officeDocument/2006/relationships/hyperlink" Target="https://s.id/RekapUsulPengembanganPegawaiDPOP" TargetMode="External"/><Relationship Id="rId44" Type="http://schemas.openxmlformats.org/officeDocument/2006/relationships/hyperlink" Target="https://bit.ly/Perjanjian_Kinerja_DPOP2021" TargetMode="External"/><Relationship Id="rId43" Type="http://schemas.openxmlformats.org/officeDocument/2006/relationships/hyperlink" Target="https://bit.ly/Perjanjian_Kinerja_DPOP2021" TargetMode="External"/><Relationship Id="rId46" Type="http://schemas.openxmlformats.org/officeDocument/2006/relationships/hyperlink" Target="https://s.id/DPOP_SKP_2021" TargetMode="External"/><Relationship Id="rId45" Type="http://schemas.openxmlformats.org/officeDocument/2006/relationships/hyperlink" Target="https://bit.ly/Perjanjian_Kinerja_DPOP2021" TargetMode="External"/><Relationship Id="rId48" Type="http://schemas.openxmlformats.org/officeDocument/2006/relationships/hyperlink" Target="https://bit.ly/Perwali_4_2020" TargetMode="External"/><Relationship Id="rId47" Type="http://schemas.openxmlformats.org/officeDocument/2006/relationships/hyperlink" Target="https://s.id/DPOP_Monev_IKU_2022" TargetMode="External"/><Relationship Id="rId49" Type="http://schemas.openxmlformats.org/officeDocument/2006/relationships/hyperlink" Target="https://drive.google.com/drive/folders/1QR0GBt-f666rVK584VDWx73KR3yJW3Uy?usp=sharing" TargetMode="External"/><Relationship Id="rId31" Type="http://schemas.openxmlformats.org/officeDocument/2006/relationships/hyperlink" Target="https://s.id/SOP_UPTD_PMSS" TargetMode="External"/><Relationship Id="rId30" Type="http://schemas.openxmlformats.org/officeDocument/2006/relationships/hyperlink" Target="https://s.id/DPOP_Probis" TargetMode="External"/><Relationship Id="rId33" Type="http://schemas.openxmlformats.org/officeDocument/2006/relationships/hyperlink" Target="https://s.id/SOP_UPTD_PMSS" TargetMode="External"/><Relationship Id="rId32" Type="http://schemas.openxmlformats.org/officeDocument/2006/relationships/hyperlink" Target="https://s.id/SOP_UPTD_PMSS" TargetMode="External"/><Relationship Id="rId35" Type="http://schemas.openxmlformats.org/officeDocument/2006/relationships/hyperlink" Target="https://s.id/DPOP_Probis" TargetMode="External"/><Relationship Id="rId34" Type="http://schemas.openxmlformats.org/officeDocument/2006/relationships/hyperlink" Target="https://s.id/DPOP_Probis" TargetMode="External"/><Relationship Id="rId37" Type="http://schemas.openxmlformats.org/officeDocument/2006/relationships/hyperlink" Target="https://s.id/DPOP_Monev_KIPP_2021" TargetMode="External"/><Relationship Id="rId36" Type="http://schemas.openxmlformats.org/officeDocument/2006/relationships/hyperlink" Target="https://drive.google.com/file/d/1tJsGZ2zl8rD5AU5L7g7_iKht5s8GT9t8/view?usp=sharing" TargetMode="External"/><Relationship Id="rId39" Type="http://schemas.openxmlformats.org/officeDocument/2006/relationships/hyperlink" Target="https://s.id/SS_Anjab_DPOP" TargetMode="External"/><Relationship Id="rId38" Type="http://schemas.openxmlformats.org/officeDocument/2006/relationships/hyperlink" Target="https://s.id/DPOP_Peta_Jabatan" TargetMode="External"/><Relationship Id="rId20" Type="http://schemas.openxmlformats.org/officeDocument/2006/relationships/hyperlink" Target="https://drive.google.com/drive/folders/1P4VwQG4dKC-JMPC_WWzzeQDtdHQJwxH1?usp=sharing" TargetMode="External"/><Relationship Id="rId22" Type="http://schemas.openxmlformats.org/officeDocument/2006/relationships/hyperlink" Target="https://drive.google.com/drive/folders/1P4VwQG4dKC-JMPC_WWzzeQDtdHQJwxH1?usp=sharing" TargetMode="External"/><Relationship Id="rId21" Type="http://schemas.openxmlformats.org/officeDocument/2006/relationships/hyperlink" Target="https://drive.google.com/drive/folders/1P4VwQG4dKC-JMPC_WWzzeQDtdHQJwxH1?usp=sharing" TargetMode="External"/><Relationship Id="rId24" Type="http://schemas.openxmlformats.org/officeDocument/2006/relationships/hyperlink" Target="https://drive.google.com/drive/folders/1P4VwQG4dKC-JMPC_WWzzeQDtdHQJwxH1?usp=sharing" TargetMode="External"/><Relationship Id="rId23" Type="http://schemas.openxmlformats.org/officeDocument/2006/relationships/hyperlink" Target="https://drive.google.com/drive/folders/1P4VwQG4dKC-JMPC_WWzzeQDtdHQJwxH1?usp=sharing" TargetMode="External"/><Relationship Id="rId26" Type="http://schemas.openxmlformats.org/officeDocument/2006/relationships/hyperlink" Target="https://drive.google.com/drive/folders/1P4VwQG4dKC-JMPC_WWzzeQDtdHQJwxH1?usp=sharing" TargetMode="External"/><Relationship Id="rId25" Type="http://schemas.openxmlformats.org/officeDocument/2006/relationships/hyperlink" Target="https://drive.google.com/drive/folders/1P4VwQG4dKC-JMPC_WWzzeQDtdHQJwxH1?usp=sharing" TargetMode="External"/><Relationship Id="rId28" Type="http://schemas.openxmlformats.org/officeDocument/2006/relationships/hyperlink" Target="https://s.id/DPOP_Probis" TargetMode="External"/><Relationship Id="rId27" Type="http://schemas.openxmlformats.org/officeDocument/2006/relationships/hyperlink" Target="https://s.id/DPOP_Probis" TargetMode="External"/><Relationship Id="rId29" Type="http://schemas.openxmlformats.org/officeDocument/2006/relationships/hyperlink" Target="https://bit.ly/I_4_I_C_1_RENSTRA_DPOP_2021-2026" TargetMode="External"/><Relationship Id="rId11" Type="http://schemas.openxmlformats.org/officeDocument/2006/relationships/hyperlink" Target="https://bit.ly/I_1_iv_a_SK_TimRB" TargetMode="External"/><Relationship Id="rId10" Type="http://schemas.openxmlformats.org/officeDocument/2006/relationships/hyperlink" Target="https://s.id/LaMonevRB_DPOP" TargetMode="External"/><Relationship Id="rId13" Type="http://schemas.openxmlformats.org/officeDocument/2006/relationships/hyperlink" Target="https://s.id/DaftarKebijakanDPOP" TargetMode="External"/><Relationship Id="rId12" Type="http://schemas.openxmlformats.org/officeDocument/2006/relationships/hyperlink" Target="https://bit.ly/I_1_iv_b_SK_Role_Model_dan_Agen_Perubahan" TargetMode="External"/><Relationship Id="rId15" Type="http://schemas.openxmlformats.org/officeDocument/2006/relationships/hyperlink" Target="https://drive.google.com/drive/folders/1P4VwQG4dKC-JMPC_WWzzeQDtdHQJwxH1?usp=sharing" TargetMode="External"/><Relationship Id="rId14" Type="http://schemas.openxmlformats.org/officeDocument/2006/relationships/hyperlink" Target="https://drive.google.com/file/d/1_KZPVD-Wu4NNx34HB59Y3Le_1xisVoxr/view?usp=sharing" TargetMode="External"/><Relationship Id="rId17" Type="http://schemas.openxmlformats.org/officeDocument/2006/relationships/hyperlink" Target="https://drive.google.com/drive/folders/1P4VwQG4dKC-JMPC_WWzzeQDtdHQJwxH1?usp=sharing" TargetMode="External"/><Relationship Id="rId16" Type="http://schemas.openxmlformats.org/officeDocument/2006/relationships/hyperlink" Target="https://drive.google.com/drive/folders/1P4VwQG4dKC-JMPC_WWzzeQDtdHQJwxH1?usp=sharing" TargetMode="External"/><Relationship Id="rId19" Type="http://schemas.openxmlformats.org/officeDocument/2006/relationships/hyperlink" Target="https://drive.google.com/drive/folders/1P4VwQG4dKC-JMPC_WWzzeQDtdHQJwxH1?usp=sharing" TargetMode="External"/><Relationship Id="rId18" Type="http://schemas.openxmlformats.org/officeDocument/2006/relationships/hyperlink" Target="https://drive.google.com/drive/folders/1P4VwQG4dKC-JMPC_WWzzeQDtdHQJwxH1?usp=sharing" TargetMode="External"/><Relationship Id="rId84" Type="http://schemas.openxmlformats.org/officeDocument/2006/relationships/hyperlink" Target="https://s.id/sertifikat_pelayanan_prima" TargetMode="External"/><Relationship Id="rId83" Type="http://schemas.openxmlformats.org/officeDocument/2006/relationships/hyperlink" Target="https://s.id/SKM_PMSS" TargetMode="External"/><Relationship Id="rId86" Type="http://schemas.openxmlformats.org/officeDocument/2006/relationships/hyperlink" Target="https://bit.ly/I_8_ii_c_SK_Reward_Punishment" TargetMode="External"/><Relationship Id="rId85" Type="http://schemas.openxmlformats.org/officeDocument/2006/relationships/hyperlink" Target="https://bit.ly/I_8_ii_b_ScreenShot_Website" TargetMode="External"/><Relationship Id="rId88" Type="http://schemas.openxmlformats.org/officeDocument/2006/relationships/hyperlink" Target="https://bit.ly/I_8_ii_b_ScreenShot_Website" TargetMode="External"/><Relationship Id="rId87" Type="http://schemas.openxmlformats.org/officeDocument/2006/relationships/hyperlink" Target="http://disporapar.balikpapan.go.id/web/content/pdf/103/penetapan-kompensasi" TargetMode="External"/><Relationship Id="rId89" Type="http://schemas.openxmlformats.org/officeDocument/2006/relationships/hyperlink" Target="https://bit.ly/I_8_ii_f_1_PERWALI_NOMOR5TAHUN2021-PerubahanPenyetoranRetribusi" TargetMode="External"/><Relationship Id="rId80" Type="http://schemas.openxmlformats.org/officeDocument/2006/relationships/hyperlink" Target="https://s.id/2022_DPOP_PaktaIntegritas" TargetMode="External"/><Relationship Id="rId82" Type="http://schemas.openxmlformats.org/officeDocument/2006/relationships/hyperlink" Target="https://drive.google.com/drive/folders/1O-TePoKOg8_R5CYrOvaWP7wMTZIjoiVT?usp=sharing" TargetMode="External"/><Relationship Id="rId81" Type="http://schemas.openxmlformats.org/officeDocument/2006/relationships/hyperlink" Target="https://s.id/SK_Standar_Pelayanan_DPOP_2022" TargetMode="External"/><Relationship Id="rId1" Type="http://schemas.openxmlformats.org/officeDocument/2006/relationships/hyperlink" Target="https://bit.ly/I_1_i_a_Undangan_DaftarHadir_Notulen_SK_TimRB" TargetMode="External"/><Relationship Id="rId2" Type="http://schemas.openxmlformats.org/officeDocument/2006/relationships/hyperlink" Target="https://s.id/RenjaRBDPOP2022" TargetMode="External"/><Relationship Id="rId3" Type="http://schemas.openxmlformats.org/officeDocument/2006/relationships/hyperlink" Target="https://s.id/DPOP_Monev_TL_RB" TargetMode="External"/><Relationship Id="rId4" Type="http://schemas.openxmlformats.org/officeDocument/2006/relationships/hyperlink" Target="https://bit.ly/I_1_ii_a_RencanaKerjaReformasiBirokrasi" TargetMode="External"/><Relationship Id="rId9" Type="http://schemas.openxmlformats.org/officeDocument/2006/relationships/hyperlink" Target="https://s.id/RenaksiRBDPOP" TargetMode="External"/><Relationship Id="rId5" Type="http://schemas.openxmlformats.org/officeDocument/2006/relationships/hyperlink" Target="https://s.id/DPOP_Sos_Renja" TargetMode="External"/><Relationship Id="rId6" Type="http://schemas.openxmlformats.org/officeDocument/2006/relationships/hyperlink" Target="https://drive.google.com/file/d/12CnLYwcdhpB3O1jnnuzJXHdYacY5k4h7/view?usp=sharing" TargetMode="External"/><Relationship Id="rId7" Type="http://schemas.openxmlformats.org/officeDocument/2006/relationships/hyperlink" Target="https://s.id/AssesorDPOPRB" TargetMode="External"/><Relationship Id="rId8" Type="http://schemas.openxmlformats.org/officeDocument/2006/relationships/hyperlink" Target="https://s.id/BA_Tim_PPMRB_2022" TargetMode="External"/><Relationship Id="rId73" Type="http://schemas.openxmlformats.org/officeDocument/2006/relationships/hyperlink" Target="https://s.id/DPOP_WBS_SK" TargetMode="External"/><Relationship Id="rId72" Type="http://schemas.openxmlformats.org/officeDocument/2006/relationships/hyperlink" Target="https://s.id/RekapPengaduanDPOP" TargetMode="External"/><Relationship Id="rId75" Type="http://schemas.openxmlformats.org/officeDocument/2006/relationships/hyperlink" Target="https://drive.google.com/file/d/1GHobQIpkXlf67iSJGElYo6K0OGPrtcRA/view?usp=sharing" TargetMode="External"/><Relationship Id="rId74" Type="http://schemas.openxmlformats.org/officeDocument/2006/relationships/hyperlink" Target="https://s.id/DPOP_Benturan_Kepentingan" TargetMode="External"/><Relationship Id="rId77" Type="http://schemas.openxmlformats.org/officeDocument/2006/relationships/hyperlink" Target="https://s.id/lapBenturanKepentingan" TargetMode="External"/><Relationship Id="rId76" Type="http://schemas.openxmlformats.org/officeDocument/2006/relationships/hyperlink" Target="https://drive.google.com/file/d/1GHobQIpkXlf67iSJGElYo6K0OGPrtcRA/view?usp=sharing" TargetMode="External"/><Relationship Id="rId79" Type="http://schemas.openxmlformats.org/officeDocument/2006/relationships/hyperlink" Target="https://s.id/2022_DPOP_PaktaIntegritas" TargetMode="External"/><Relationship Id="rId78" Type="http://schemas.openxmlformats.org/officeDocument/2006/relationships/hyperlink" Target="https://s.id/2022_DPOP_PaktaIntegritas" TargetMode="External"/><Relationship Id="rId71" Type="http://schemas.openxmlformats.org/officeDocument/2006/relationships/hyperlink" Target="https://s.id/RekapPengaduanDPOP" TargetMode="External"/><Relationship Id="rId70" Type="http://schemas.openxmlformats.org/officeDocument/2006/relationships/hyperlink" Target="https://s.id/RekapPengaduanDPOP" TargetMode="External"/><Relationship Id="rId132" Type="http://schemas.openxmlformats.org/officeDocument/2006/relationships/hyperlink" Target="https://drive.google.com/file/d/1z1cPQduvarSoo8iMMvWPOWPp2QHkSMdL/view?usp=sharing" TargetMode="External"/><Relationship Id="rId131" Type="http://schemas.openxmlformats.org/officeDocument/2006/relationships/hyperlink" Target="https://bit.ly/II_8_i_a_1_Perwali_No_5_2021" TargetMode="External"/><Relationship Id="rId130" Type="http://schemas.openxmlformats.org/officeDocument/2006/relationships/hyperlink" Target="https://bit.ly/II_8_i_a_1_Perwali_No_5_2021" TargetMode="External"/><Relationship Id="rId133" Type="http://schemas.openxmlformats.org/officeDocument/2006/relationships/drawing" Target="../drawings/drawing35.xml"/><Relationship Id="rId62" Type="http://schemas.openxmlformats.org/officeDocument/2006/relationships/hyperlink" Target="https://s.id/SEWalkot_Gratifikasi" TargetMode="External"/><Relationship Id="rId61" Type="http://schemas.openxmlformats.org/officeDocument/2006/relationships/hyperlink" Target="https://s.id/SK_SubUnit_Gratifikasi" TargetMode="External"/><Relationship Id="rId64" Type="http://schemas.openxmlformats.org/officeDocument/2006/relationships/hyperlink" Target="https://bit.ly/SK_RTP_2021" TargetMode="External"/><Relationship Id="rId63" Type="http://schemas.openxmlformats.org/officeDocument/2006/relationships/hyperlink" Target="https://s.id/laporanmonevgratifikasi" TargetMode="External"/><Relationship Id="rId66" Type="http://schemas.openxmlformats.org/officeDocument/2006/relationships/hyperlink" Target="https://drive.google.com/drive/folders/1g4jQ5vzRs7D5CNfgxiBCIRtDGh1_0YaO?usp=sharing" TargetMode="External"/><Relationship Id="rId65" Type="http://schemas.openxmlformats.org/officeDocument/2006/relationships/hyperlink" Target="https://drive.google.com/drive/folders/1g4jQ5vzRs7D5CNfgxiBCIRtDGh1_0YaO?usp=sharing" TargetMode="External"/><Relationship Id="rId68" Type="http://schemas.openxmlformats.org/officeDocument/2006/relationships/hyperlink" Target="https://s.id/LamonSPIP" TargetMode="External"/><Relationship Id="rId67" Type="http://schemas.openxmlformats.org/officeDocument/2006/relationships/hyperlink" Target="https://drive.google.com/file/d/1r6VEO-yxhgAHYdhOgiZ5flfPq2O7sXDG/view?usp=sharing" TargetMode="External"/><Relationship Id="rId60" Type="http://schemas.openxmlformats.org/officeDocument/2006/relationships/hyperlink" Target="https://bit.ly/Banner_Gratifikasi_DPOP" TargetMode="External"/><Relationship Id="rId69" Type="http://schemas.openxmlformats.org/officeDocument/2006/relationships/hyperlink" Target="https://s.id/DPOP_SPIP" TargetMode="External"/><Relationship Id="rId51" Type="http://schemas.openxmlformats.org/officeDocument/2006/relationships/hyperlink" Target="https://bit.ly/I_5_v_a_1_PermendagriNomor061-5449Tahun2019" TargetMode="External"/><Relationship Id="rId50" Type="http://schemas.openxmlformats.org/officeDocument/2006/relationships/hyperlink" Target="https://s.id/DPOP_Etika_Perilaku" TargetMode="External"/><Relationship Id="rId53" Type="http://schemas.openxmlformats.org/officeDocument/2006/relationships/hyperlink" Target="https://bit.ly/I_5_vi_a_2_SimpegPNS" TargetMode="External"/><Relationship Id="rId52" Type="http://schemas.openxmlformats.org/officeDocument/2006/relationships/hyperlink" Target="https://docs.google.com/spreadsheets/d/1QfDQ-m9SvmQ-8s6Xs_3drPJtReTOByA1/edit?usp=sharing&amp;ouid=110853560353113010985&amp;rtpof=true&amp;sd=true" TargetMode="External"/><Relationship Id="rId55" Type="http://schemas.openxmlformats.org/officeDocument/2006/relationships/hyperlink" Target="https://bit.ly/I_6_1_a_1_SK_Tim_Penyusunan_Renstra_DPOP2021-2026" TargetMode="External"/><Relationship Id="rId54" Type="http://schemas.openxmlformats.org/officeDocument/2006/relationships/hyperlink" Target="https://bit.ly/I_6_1_a_1_SK_Tim_Penyusunan_Renstra_DPOP2021-2026" TargetMode="External"/><Relationship Id="rId57" Type="http://schemas.openxmlformats.org/officeDocument/2006/relationships/hyperlink" Target="https://drive.google.com/drive/folders/1mIiE5r0r_0-W8yWV_fcmuTgOp_FUmqwo?usp=sharing" TargetMode="External"/><Relationship Id="rId56" Type="http://schemas.openxmlformats.org/officeDocument/2006/relationships/hyperlink" Target="https://s.id/eSakipSS" TargetMode="External"/><Relationship Id="rId59" Type="http://schemas.openxmlformats.org/officeDocument/2006/relationships/hyperlink" Target="https://bit.ly/EVALUASI_TRIWULAN_i-iV_2021" TargetMode="External"/><Relationship Id="rId58" Type="http://schemas.openxmlformats.org/officeDocument/2006/relationships/hyperlink" Target="https://bit.ly/SERTIFIKAT_AKUNTABILITAS_RINA_TRIYANTI" TargetMode="External"/><Relationship Id="rId107" Type="http://schemas.openxmlformats.org/officeDocument/2006/relationships/hyperlink" Target="https://drive.google.com/drive/folders/1OSgjIKvAgP43afgmrx3UWFSxPBYqk1ST?usp=sharing" TargetMode="External"/><Relationship Id="rId106" Type="http://schemas.openxmlformats.org/officeDocument/2006/relationships/hyperlink" Target="https://drive.google.com/drive/folders/1O_idCwOLp-TqwzMgNRqTmOp5MSGNh0ua?usp=sharing" TargetMode="External"/><Relationship Id="rId105" Type="http://schemas.openxmlformats.org/officeDocument/2006/relationships/hyperlink" Target="https://drive.google.com/drive/folders/1P3C1sU_R-QVVVdiZ8-OdXyllkZ6cND32?usp=sharing" TargetMode="External"/><Relationship Id="rId104" Type="http://schemas.openxmlformats.org/officeDocument/2006/relationships/hyperlink" Target="https://s.id/Perwali5Tahun2021" TargetMode="External"/><Relationship Id="rId109" Type="http://schemas.openxmlformats.org/officeDocument/2006/relationships/hyperlink" Target="https://drive.google.com/drive/folders/1OSgjIKvAgP43afgmrx3UWFSxPBYqk1ST?usp=sharing" TargetMode="External"/><Relationship Id="rId108" Type="http://schemas.openxmlformats.org/officeDocument/2006/relationships/hyperlink" Target="https://eoffice.balikpapan.go.id/" TargetMode="External"/><Relationship Id="rId103" Type="http://schemas.openxmlformats.org/officeDocument/2006/relationships/hyperlink" Target="https://s.id/Perwali5Tahun2021" TargetMode="External"/><Relationship Id="rId102" Type="http://schemas.openxmlformats.org/officeDocument/2006/relationships/hyperlink" Target="https://drive.google.com/file/d/11-i5VAe3zMd7zkMRbVNbFckDLCYQ_wFB/view?usp=sharing" TargetMode="External"/><Relationship Id="rId101" Type="http://schemas.openxmlformats.org/officeDocument/2006/relationships/hyperlink" Target="https://s.id/SE_Etik_Perilaku" TargetMode="External"/><Relationship Id="rId100" Type="http://schemas.openxmlformats.org/officeDocument/2006/relationships/hyperlink" Target="https://bit.ly/II_1_ii_DokumenRencanaKerjaRBDPOP2022" TargetMode="External"/><Relationship Id="rId129" Type="http://schemas.openxmlformats.org/officeDocument/2006/relationships/hyperlink" Target="https://s.id/RekapAduanMsy_DPOP" TargetMode="External"/><Relationship Id="rId128" Type="http://schemas.openxmlformats.org/officeDocument/2006/relationships/hyperlink" Target="https://s.id/RekapLHKASN_DPOP" TargetMode="External"/><Relationship Id="rId127" Type="http://schemas.openxmlformats.org/officeDocument/2006/relationships/hyperlink" Target="https://drive.google.com/file/d/1ZG82hnVZccFGsL33PlHx4x1uxRRbooLD/view?usp=sharing" TargetMode="External"/><Relationship Id="rId126" Type="http://schemas.openxmlformats.org/officeDocument/2006/relationships/hyperlink" Target="https://bit.ly/II-6_iv_CASCADING_KINERJA_2016-2021" TargetMode="External"/><Relationship Id="rId121" Type="http://schemas.openxmlformats.org/officeDocument/2006/relationships/hyperlink" Target="https://s.id/DPA_2021_DPOP" TargetMode="External"/><Relationship Id="rId120" Type="http://schemas.openxmlformats.org/officeDocument/2006/relationships/hyperlink" Target="https://drive.google.com/drive/folders/1aIz0UdLlPm1CgFaBhv4s5UwpkU1ARLmr?usp=sharing" TargetMode="External"/><Relationship Id="rId125" Type="http://schemas.openxmlformats.org/officeDocument/2006/relationships/hyperlink" Target="https://bit.ly/II_6_iii_1_Perwali_4_2020" TargetMode="External"/><Relationship Id="rId124" Type="http://schemas.openxmlformats.org/officeDocument/2006/relationships/hyperlink" Target="https://bit.ly/II_6_ii_Screenshot_ESAKIP" TargetMode="External"/><Relationship Id="rId123" Type="http://schemas.openxmlformats.org/officeDocument/2006/relationships/hyperlink" Target="http://esakip.balikpapan.go.id/portal/home" TargetMode="External"/><Relationship Id="rId122" Type="http://schemas.openxmlformats.org/officeDocument/2006/relationships/hyperlink" Target="https://s.id/DPPA_2021_DPOP" TargetMode="External"/><Relationship Id="rId95" Type="http://schemas.openxmlformats.org/officeDocument/2006/relationships/hyperlink" Target="https://s.id/DPOP_SKM_PMSS_SS" TargetMode="External"/><Relationship Id="rId94" Type="http://schemas.openxmlformats.org/officeDocument/2006/relationships/hyperlink" Target="https://drive.google.com/drive/folders/1NtRrpjPGwbSky061Ov42q2zam1N18zr2?usp=sharing" TargetMode="External"/><Relationship Id="rId97" Type="http://schemas.openxmlformats.org/officeDocument/2006/relationships/hyperlink" Target="https://bit.ly/I_8_v_a_ScreenshotAplikasiLayananOnline" TargetMode="External"/><Relationship Id="rId96" Type="http://schemas.openxmlformats.org/officeDocument/2006/relationships/hyperlink" Target="https://drive.google.com/drive/folders/1NtRrpjPGwbSky061Ov42q2zam1N18zr2?usp=sharing" TargetMode="External"/><Relationship Id="rId99" Type="http://schemas.openxmlformats.org/officeDocument/2006/relationships/hyperlink" Target="https://drive.google.com/drive/folders/1OBAv-ZO_h_gBRRW5lL4cNoWsqIiFEk7h?usp=sharing" TargetMode="External"/><Relationship Id="rId98" Type="http://schemas.openxmlformats.org/officeDocument/2006/relationships/hyperlink" Target="https://bit.ly/I_8_v_a_ScreenshotAplikasiLayananOnline" TargetMode="External"/><Relationship Id="rId91" Type="http://schemas.openxmlformats.org/officeDocument/2006/relationships/hyperlink" Target="https://bit.ly/I_8_iii_b_SK_SP4NLapor" TargetMode="External"/><Relationship Id="rId90" Type="http://schemas.openxmlformats.org/officeDocument/2006/relationships/hyperlink" Target="https://bit.ly/I_8_iii_a_Dokumentasi_SP4NLapor" TargetMode="External"/><Relationship Id="rId93" Type="http://schemas.openxmlformats.org/officeDocument/2006/relationships/hyperlink" Target="https://s.id/rekap_aduan_msy_2022_dpop" TargetMode="External"/><Relationship Id="rId92" Type="http://schemas.openxmlformats.org/officeDocument/2006/relationships/hyperlink" Target="https://s.id/rekap_aduan_msy_2022_dpop" TargetMode="External"/><Relationship Id="rId118" Type="http://schemas.openxmlformats.org/officeDocument/2006/relationships/hyperlink" Target="https://s.id/DPOP_LKJIP_2021" TargetMode="External"/><Relationship Id="rId117" Type="http://schemas.openxmlformats.org/officeDocument/2006/relationships/hyperlink" Target="https://drive.google.com/drive/folders/1DjcmYB2G4hv19L_9zJDsFP8mhKxPLSsX?usp=sharing" TargetMode="External"/><Relationship Id="rId116" Type="http://schemas.openxmlformats.org/officeDocument/2006/relationships/hyperlink" Target="https://s.id/LapEvaRenja2021" TargetMode="External"/><Relationship Id="rId115" Type="http://schemas.openxmlformats.org/officeDocument/2006/relationships/hyperlink" Target="https://s.id/LapEvaRenja2021" TargetMode="External"/><Relationship Id="rId119" Type="http://schemas.openxmlformats.org/officeDocument/2006/relationships/hyperlink" Target="https://drive.google.com/file/d/1Cquv67tJ5YALr_Jc8H-XAPQFSAQivaRi/view?usp=sharing" TargetMode="External"/><Relationship Id="rId110" Type="http://schemas.openxmlformats.org/officeDocument/2006/relationships/hyperlink" Target="https://drive.google.com/file/d/1TMJOpAa9pGg4GK6vZk6GFQcL2MMvDVpX/view?usp=sharing" TargetMode="External"/><Relationship Id="rId114" Type="http://schemas.openxmlformats.org/officeDocument/2006/relationships/hyperlink" Target="https://s.id/RekapAbsenDPOP" TargetMode="External"/><Relationship Id="rId113" Type="http://schemas.openxmlformats.org/officeDocument/2006/relationships/hyperlink" Target="https://s.id/RekapAbsenDPOP" TargetMode="External"/><Relationship Id="rId112" Type="http://schemas.openxmlformats.org/officeDocument/2006/relationships/hyperlink" Target="https://s.id/simpeg_ss" TargetMode="External"/><Relationship Id="rId111" Type="http://schemas.openxmlformats.org/officeDocument/2006/relationships/hyperlink" Target="https://s.id/PK_2021_DPOP" TargetMode="External"/></Relationships>
</file>

<file path=xl/worksheets/_rels/sheet36.xml.rels><?xml version="1.0" encoding="UTF-8" standalone="yes"?><Relationships xmlns="http://schemas.openxmlformats.org/package/2006/relationships"><Relationship Id="rId40" Type="http://schemas.openxmlformats.org/officeDocument/2006/relationships/hyperlink" Target="https://drive.google.com/drive/folders/1_fKpaHuXuXcT3J2Ih81m32Ts00KIhibW" TargetMode="External"/><Relationship Id="rId42" Type="http://schemas.openxmlformats.org/officeDocument/2006/relationships/hyperlink" Target="https://drive.google.com/drive/folders/1_crIh1-AZTsWdI-436F2drzj1z5v-sSO" TargetMode="External"/><Relationship Id="rId41" Type="http://schemas.openxmlformats.org/officeDocument/2006/relationships/hyperlink" Target="https://drive.google.com/drive/folders/1_fKpaHuXuXcT3J2Ih81m32Ts00KIhibW" TargetMode="External"/><Relationship Id="rId44" Type="http://schemas.openxmlformats.org/officeDocument/2006/relationships/hyperlink" Target="https://drive.google.com/drive/folders/1_crIh1-AZTsWdI-436F2drzj1z5v-sSO" TargetMode="External"/><Relationship Id="rId43" Type="http://schemas.openxmlformats.org/officeDocument/2006/relationships/hyperlink" Target="https://drive.google.com/drive/folders/1_crIh1-AZTsWdI-436F2drzj1z5v-sSO" TargetMode="External"/><Relationship Id="rId46" Type="http://schemas.openxmlformats.org/officeDocument/2006/relationships/hyperlink" Target="https://drive.google.com/drive/folders/1_crIh1-AZTsWdI-436F2drzj1z5v-sSO" TargetMode="External"/><Relationship Id="rId45" Type="http://schemas.openxmlformats.org/officeDocument/2006/relationships/hyperlink" Target="https://drive.google.com/drive/folders/1_crIh1-AZTsWdI-436F2drzj1z5v-sSO" TargetMode="External"/><Relationship Id="rId48" Type="http://schemas.openxmlformats.org/officeDocument/2006/relationships/hyperlink" Target="https://drive.google.com/drive/folders/1_ZIYvwrJnSo7dOmn2NTb1IKLuTqVdYr0" TargetMode="External"/><Relationship Id="rId47" Type="http://schemas.openxmlformats.org/officeDocument/2006/relationships/hyperlink" Target="https://drive.google.com/drive/folders/1_ZIYvwrJnSo7dOmn2NTb1IKLuTqVdYr0" TargetMode="External"/><Relationship Id="rId49" Type="http://schemas.openxmlformats.org/officeDocument/2006/relationships/hyperlink" Target="https://drive.google.com/drive/folders/1_ZIYvwrJnSo7dOmn2NTb1IKLuTqVdYr0" TargetMode="External"/><Relationship Id="rId31" Type="http://schemas.openxmlformats.org/officeDocument/2006/relationships/hyperlink" Target="https://drive.google.com/drive/folders/1_pz8KmUZ2CbVjSWruB8dMJg8yCTU_mAa" TargetMode="External"/><Relationship Id="rId30" Type="http://schemas.openxmlformats.org/officeDocument/2006/relationships/hyperlink" Target="https://drive.google.com/drive/folders/1a-sV0R9bOsRUJw23gTSzcnloX-ETmcal" TargetMode="External"/><Relationship Id="rId33" Type="http://schemas.openxmlformats.org/officeDocument/2006/relationships/hyperlink" Target="https://drive.google.com/drive/folders/1_pz8KmUZ2CbVjSWruB8dMJg8yCTU_mAa" TargetMode="External"/><Relationship Id="rId32" Type="http://schemas.openxmlformats.org/officeDocument/2006/relationships/hyperlink" Target="https://drive.google.com/drive/folders/1_pz8KmUZ2CbVjSWruB8dMJg8yCTU_mAa" TargetMode="External"/><Relationship Id="rId35" Type="http://schemas.openxmlformats.org/officeDocument/2006/relationships/hyperlink" Target="https://drive.google.com/drive/folders/1_pz8KmUZ2CbVjSWruB8dMJg8yCTU_mAa" TargetMode="External"/><Relationship Id="rId34" Type="http://schemas.openxmlformats.org/officeDocument/2006/relationships/hyperlink" Target="https://drive.google.com/drive/folders/1_pz8KmUZ2CbVjSWruB8dMJg8yCTU_mAa" TargetMode="External"/><Relationship Id="rId37" Type="http://schemas.openxmlformats.org/officeDocument/2006/relationships/hyperlink" Target="https://drive.google.com/drive/folders/1_uPNT7YK2hb_f-eSNrEE8TD4L7NqeaBr" TargetMode="External"/><Relationship Id="rId36" Type="http://schemas.openxmlformats.org/officeDocument/2006/relationships/hyperlink" Target="https://drive.google.com/drive/folders/1_pz8KmUZ2CbVjSWruB8dMJg8yCTU_mAa" TargetMode="External"/><Relationship Id="rId39" Type="http://schemas.openxmlformats.org/officeDocument/2006/relationships/hyperlink" Target="https://drive.google.com/drive/folders/1_fKpaHuXuXcT3J2Ih81m32Ts00KIhibW" TargetMode="External"/><Relationship Id="rId38" Type="http://schemas.openxmlformats.org/officeDocument/2006/relationships/hyperlink" Target="https://drive.google.com/drive/folders/1_uPNT7YK2hb_f-eSNrEE8TD4L7NqeaBr" TargetMode="External"/><Relationship Id="rId20" Type="http://schemas.openxmlformats.org/officeDocument/2006/relationships/hyperlink" Target="https://drive.google.com/drive/folders/1ZDG23_FLb-o0ZLPWUNVHi-cBHvebrp6a" TargetMode="External"/><Relationship Id="rId22" Type="http://schemas.openxmlformats.org/officeDocument/2006/relationships/hyperlink" Target="https://drive.google.com/drive/folders/1a8WX8pg7SxxPb-LCPNEmRSsH_TXfqP_2" TargetMode="External"/><Relationship Id="rId21" Type="http://schemas.openxmlformats.org/officeDocument/2006/relationships/hyperlink" Target="https://drive.google.com/drive/folders/1ZDG23_FLb-o0ZLPWUNVHi-cBHvebrp6a" TargetMode="External"/><Relationship Id="rId24" Type="http://schemas.openxmlformats.org/officeDocument/2006/relationships/hyperlink" Target="https://drive.google.com/drive/folders/1a7Bm2IPNhBkUJ68zsVDzWdQGhUjxUztb" TargetMode="External"/><Relationship Id="rId23" Type="http://schemas.openxmlformats.org/officeDocument/2006/relationships/hyperlink" Target="https://drive.google.com/drive/folders/1a7Bm2IPNhBkUJ68zsVDzWdQGhUjxUztb" TargetMode="External"/><Relationship Id="rId26" Type="http://schemas.openxmlformats.org/officeDocument/2006/relationships/hyperlink" Target="https://drive.google.com/drive/folders/1a7Bm2IPNhBkUJ68zsVDzWdQGhUjxUztb" TargetMode="External"/><Relationship Id="rId25" Type="http://schemas.openxmlformats.org/officeDocument/2006/relationships/hyperlink" Target="https://drive.google.com/drive/folders/1a7Bm2IPNhBkUJ68zsVDzWdQGhUjxUztb" TargetMode="External"/><Relationship Id="rId28" Type="http://schemas.openxmlformats.org/officeDocument/2006/relationships/hyperlink" Target="https://drive.google.com/drive/folders/1a6YEvN-ydb0-81T7WDkOHKCShi0L8lfL" TargetMode="External"/><Relationship Id="rId27" Type="http://schemas.openxmlformats.org/officeDocument/2006/relationships/hyperlink" Target="https://drive.google.com/drive/folders/1a6fBO7dLhAPzb_eog-7E_L-YfRnA9bsm" TargetMode="External"/><Relationship Id="rId29" Type="http://schemas.openxmlformats.org/officeDocument/2006/relationships/hyperlink" Target="https://drive.google.com/drive/folders/1a6YEvN-ydb0-81T7WDkOHKCShi0L8lfL" TargetMode="External"/><Relationship Id="rId11" Type="http://schemas.openxmlformats.org/officeDocument/2006/relationships/hyperlink" Target="https://drive.google.com/drive/folders/1ZIcFBUCcVO5KkYQXVm9qjxYOuEYatjvP" TargetMode="External"/><Relationship Id="rId10" Type="http://schemas.openxmlformats.org/officeDocument/2006/relationships/hyperlink" Target="https://drive.google.com/drive/folders/1ZIcFBUCcVO5KkYQXVm9qjxYOuEYatjvP" TargetMode="External"/><Relationship Id="rId13" Type="http://schemas.openxmlformats.org/officeDocument/2006/relationships/hyperlink" Target="https://drive.google.com/drive/folders/1ZZz6MDm--tmmmrHN-F0F4ep9svZVVVDZ" TargetMode="External"/><Relationship Id="rId12" Type="http://schemas.openxmlformats.org/officeDocument/2006/relationships/hyperlink" Target="https://drive.google.com/drive/folders/1ZZz6MDm--tmmmrHN-F0F4ep9svZVVVDZ" TargetMode="External"/><Relationship Id="rId15" Type="http://schemas.openxmlformats.org/officeDocument/2006/relationships/hyperlink" Target="https://drive.google.com/drive/folders/1ZaQ76nWbSQmg3LZftFwFpWAicsfv-WCP" TargetMode="External"/><Relationship Id="rId14" Type="http://schemas.openxmlformats.org/officeDocument/2006/relationships/hyperlink" Target="https://drive.google.com/drive/folders/1ZdzzYDpvdMRDpPsDx8wXwtLsK58N2d8_" TargetMode="External"/><Relationship Id="rId17" Type="http://schemas.openxmlformats.org/officeDocument/2006/relationships/hyperlink" Target="https://drive.google.com/drive/folders/1ZGiJyAy8wTz50xsrviSNV8TmRNT5xbYV" TargetMode="External"/><Relationship Id="rId16" Type="http://schemas.openxmlformats.org/officeDocument/2006/relationships/hyperlink" Target="https://drive.google.com/drive/folders/1ZaQ76nWbSQmg3LZftFwFpWAicsfv-WCP" TargetMode="External"/><Relationship Id="rId19" Type="http://schemas.openxmlformats.org/officeDocument/2006/relationships/hyperlink" Target="https://drive.google.com/drive/folders/1ZDG23_FLb-o0ZLPWUNVHi-cBHvebrp6a" TargetMode="External"/><Relationship Id="rId18" Type="http://schemas.openxmlformats.org/officeDocument/2006/relationships/hyperlink" Target="https://drive.google.com/drive/folders/1ZHROgbBtuAFPujIDAUEP9uT58RwvHl1K" TargetMode="External"/><Relationship Id="rId84" Type="http://schemas.openxmlformats.org/officeDocument/2006/relationships/hyperlink" Target="http://sahabat.co/" TargetMode="External"/><Relationship Id="rId83" Type="http://schemas.openxmlformats.org/officeDocument/2006/relationships/hyperlink" Target="https://drive.google.com/drive/folders/1Z5hwHWobskS9Y1192H5mt2--E1uD0Hp7" TargetMode="External"/><Relationship Id="rId86" Type="http://schemas.openxmlformats.org/officeDocument/2006/relationships/hyperlink" Target="https://drive.google.com/drive/folders/1Z4jzGBuYg_coLykIZly-06cOiP-MWdj3" TargetMode="External"/><Relationship Id="rId85" Type="http://schemas.openxmlformats.org/officeDocument/2006/relationships/hyperlink" Target="https://drive.google.com/drive/folders/1Z5hwHWobskS9Y1192H5mt2--E1uD0Hp7" TargetMode="External"/><Relationship Id="rId88" Type="http://schemas.openxmlformats.org/officeDocument/2006/relationships/hyperlink" Target="http://sahabat.co/" TargetMode="External"/><Relationship Id="rId87" Type="http://schemas.openxmlformats.org/officeDocument/2006/relationships/hyperlink" Target="https://drive.google.com/drive/folders/1Z4jzGBuYg_coLykIZly-06cOiP-MWdj3" TargetMode="External"/><Relationship Id="rId89" Type="http://schemas.openxmlformats.org/officeDocument/2006/relationships/hyperlink" Target="https://drive.google.com/drive/folders/1Z4jzGBuYg_coLykIZly-06cOiP-MWdj3" TargetMode="External"/><Relationship Id="rId80" Type="http://schemas.openxmlformats.org/officeDocument/2006/relationships/hyperlink" Target="https://drive.google.com/drive/folders/1Z1luP4KiuQtoQJnSgtbglXAxzOBafMSs" TargetMode="External"/><Relationship Id="rId82" Type="http://schemas.openxmlformats.org/officeDocument/2006/relationships/hyperlink" Target="http://sahabat.co/" TargetMode="External"/><Relationship Id="rId81" Type="http://schemas.openxmlformats.org/officeDocument/2006/relationships/hyperlink" Target="https://drive.google.com/drive/folders/1Z7WLL4H4Fds-UFnNeKOlOP2tsS0CqwSo" TargetMode="External"/><Relationship Id="rId1" Type="http://schemas.openxmlformats.org/officeDocument/2006/relationships/hyperlink" Target="https://drive.google.com/drive/folders/1ZSJXokk6R7xO4mMxO7ZJ_tRPkebQrDDP" TargetMode="External"/><Relationship Id="rId2" Type="http://schemas.openxmlformats.org/officeDocument/2006/relationships/hyperlink" Target="https://drive.google.com/drive/folders/1ZSJXokk6R7xO4mMxO7ZJ_tRPkebQrDDP" TargetMode="External"/><Relationship Id="rId3" Type="http://schemas.openxmlformats.org/officeDocument/2006/relationships/hyperlink" Target="https://drive.google.com/drive/folders/1ZSJXokk6R7xO4mMxO7ZJ_tRPkebQrDDP" TargetMode="External"/><Relationship Id="rId4" Type="http://schemas.openxmlformats.org/officeDocument/2006/relationships/hyperlink" Target="https://drive.google.com/drive/folders/1ZRFZmX5aZPR8tTf_Jn2VamWwzUNdjaNJ" TargetMode="External"/><Relationship Id="rId9" Type="http://schemas.openxmlformats.org/officeDocument/2006/relationships/hyperlink" Target="https://drive.google.com/drive/folders/1ZMwa-jL92jDtwCO9sqk6wbG1sB9GPSB4" TargetMode="External"/><Relationship Id="rId5" Type="http://schemas.openxmlformats.org/officeDocument/2006/relationships/hyperlink" Target="https://drive.google.com/drive/folders/1ZRFZmX5aZPR8tTf_Jn2VamWwzUNdjaNJ" TargetMode="External"/><Relationship Id="rId6" Type="http://schemas.openxmlformats.org/officeDocument/2006/relationships/hyperlink" Target="https://drive.google.com/drive/folders/1ZMwa-jL92jDtwCO9sqk6wbG1sB9GPSB4" TargetMode="External"/><Relationship Id="rId7" Type="http://schemas.openxmlformats.org/officeDocument/2006/relationships/hyperlink" Target="https://drive.google.com/drive/folders/1ZMwa-jL92jDtwCO9sqk6wbG1sB9GPSB4" TargetMode="External"/><Relationship Id="rId8" Type="http://schemas.openxmlformats.org/officeDocument/2006/relationships/hyperlink" Target="https://drive.google.com/drive/folders/1ZMwa-jL92jDtwCO9sqk6wbG1sB9GPSB4" TargetMode="External"/><Relationship Id="rId73" Type="http://schemas.openxmlformats.org/officeDocument/2006/relationships/hyperlink" Target="https://youtu.be/pC-gPEv_QoY" TargetMode="External"/><Relationship Id="rId72" Type="http://schemas.openxmlformats.org/officeDocument/2006/relationships/hyperlink" Target="https://drive.google.com/drive/folders/1YhJDpXMBF60dHEbl4_vhEDXz7GqjgBM-" TargetMode="External"/><Relationship Id="rId75" Type="http://schemas.openxmlformats.org/officeDocument/2006/relationships/hyperlink" Target="https://drive.google.com/drive/folders/1YIcGxI6tRp2zKcn8AFDhyJWmuoqsfx7y" TargetMode="External"/><Relationship Id="rId74" Type="http://schemas.openxmlformats.org/officeDocument/2006/relationships/hyperlink" Target="https://drive.google.com/drive/folders/1YXWAcwijrCrRskZUpmUu6Kszk1V25k9J" TargetMode="External"/><Relationship Id="rId77" Type="http://schemas.openxmlformats.org/officeDocument/2006/relationships/hyperlink" Target="https://drive.google.com/drive/folders/1YDkldN6Xp4y2UB0KioqlKWjpY9Jghr5B" TargetMode="External"/><Relationship Id="rId76" Type="http://schemas.openxmlformats.org/officeDocument/2006/relationships/hyperlink" Target="https://drive.google.com/drive/folders/1YDkldN6Xp4y2UB0KioqlKWjpY9Jghr5B" TargetMode="External"/><Relationship Id="rId79" Type="http://schemas.openxmlformats.org/officeDocument/2006/relationships/hyperlink" Target="https://drive.google.com/drive/folders/1YDkldN6Xp4y2UB0KioqlKWjpY9Jghr5B" TargetMode="External"/><Relationship Id="rId78" Type="http://schemas.openxmlformats.org/officeDocument/2006/relationships/hyperlink" Target="https://drive.google.com/drive/folders/1YDkldN6Xp4y2UB0KioqlKWjpY9Jghr5B" TargetMode="External"/><Relationship Id="rId71" Type="http://schemas.openxmlformats.org/officeDocument/2006/relationships/hyperlink" Target="https://drive.google.com/drive/folders/1YhJDpXMBF60dHEbl4_vhEDXz7GqjgBM-" TargetMode="External"/><Relationship Id="rId70" Type="http://schemas.openxmlformats.org/officeDocument/2006/relationships/hyperlink" Target="https://drive.google.com/drive/folders/1XPRN1pcrfXsxu5MloONTY6ARwLerzJyT" TargetMode="External"/><Relationship Id="rId62" Type="http://schemas.openxmlformats.org/officeDocument/2006/relationships/hyperlink" Target="https://drive.google.com/drive/folders/1Xbkwq9OKTr2MLYAJPUcDzz7mscFotd-L" TargetMode="External"/><Relationship Id="rId61" Type="http://schemas.openxmlformats.org/officeDocument/2006/relationships/hyperlink" Target="https://drive.google.com/drive/folders/1Xbkwq9OKTr2MLYAJPUcDzz7mscFotd-L" TargetMode="External"/><Relationship Id="rId64" Type="http://schemas.openxmlformats.org/officeDocument/2006/relationships/hyperlink" Target="https://drive.google.com/drive/folders/1Xbkwq9OKTr2MLYAJPUcDzz7mscFotd-L" TargetMode="External"/><Relationship Id="rId63" Type="http://schemas.openxmlformats.org/officeDocument/2006/relationships/hyperlink" Target="https://drive.google.com/drive/folders/1Xbkwq9OKTr2MLYAJPUcDzz7mscFotd-L" TargetMode="External"/><Relationship Id="rId66" Type="http://schemas.openxmlformats.org/officeDocument/2006/relationships/hyperlink" Target="http://dinasperdagangan.balikpapan.go.id/polling" TargetMode="External"/><Relationship Id="rId65" Type="http://schemas.openxmlformats.org/officeDocument/2006/relationships/hyperlink" Target="https://drive.google.com/drive/folders/1XZsb9G8Q4FGSH_KM_vcG2kNBl2e9LxLC" TargetMode="External"/><Relationship Id="rId68" Type="http://schemas.openxmlformats.org/officeDocument/2006/relationships/hyperlink" Target="http://sahabat.co/" TargetMode="External"/><Relationship Id="rId67" Type="http://schemas.openxmlformats.org/officeDocument/2006/relationships/hyperlink" Target="https://drive.google.com/drive/folders/1XZsb9G8Q4FGSH_KM_vcG2kNBl2e9LxLC" TargetMode="External"/><Relationship Id="rId60" Type="http://schemas.openxmlformats.org/officeDocument/2006/relationships/hyperlink" Target="https://drive.google.com/drive/folders/1XeBBsqUkrf_BkPXk6_Cdh0NV0QvcCODp" TargetMode="External"/><Relationship Id="rId69" Type="http://schemas.openxmlformats.org/officeDocument/2006/relationships/hyperlink" Target="https://drive.google.com/drive/folders/1XPRN1pcrfXsxu5MloONTY6ARwLerzJyT" TargetMode="External"/><Relationship Id="rId51" Type="http://schemas.openxmlformats.org/officeDocument/2006/relationships/hyperlink" Target="https://drive.google.com/drive/folders/1_8Fj6NltRVVM6pJj_KDTQfiaA0DwYGwW" TargetMode="External"/><Relationship Id="rId50" Type="http://schemas.openxmlformats.org/officeDocument/2006/relationships/hyperlink" Target="https://youtu.be/VoJLbLRIRUSCREENSHOOT" TargetMode="External"/><Relationship Id="rId53" Type="http://schemas.openxmlformats.org/officeDocument/2006/relationships/hyperlink" Target="https://drive.google.com/drive/folders/1_1pW75QXtqAIjTxJQIIeiuqLgYOELlJ6" TargetMode="External"/><Relationship Id="rId52" Type="http://schemas.openxmlformats.org/officeDocument/2006/relationships/hyperlink" Target="https://youtu.be/VoJLbLRIRUSCREENSHOOT" TargetMode="External"/><Relationship Id="rId55" Type="http://schemas.openxmlformats.org/officeDocument/2006/relationships/hyperlink" Target="https://drive.google.com/drive/folders/1XsTg5F7PojQHueHFBdfrb57mwuRnmYXy" TargetMode="External"/><Relationship Id="rId54" Type="http://schemas.openxmlformats.org/officeDocument/2006/relationships/hyperlink" Target="https://drive.google.com/drive/folders/1_1UsxoC_twaaqJS-80dfgJrtj1bzPqgH" TargetMode="External"/><Relationship Id="rId57" Type="http://schemas.openxmlformats.org/officeDocument/2006/relationships/hyperlink" Target="https://drive.google.com/drive/folders/1XeBBsqUkrf_BkPXk6_Cdh0NV0QvcCODp" TargetMode="External"/><Relationship Id="rId56" Type="http://schemas.openxmlformats.org/officeDocument/2006/relationships/hyperlink" Target="https://drive.google.com/drive/folders/1XsTg5F7PojQHueHFBdfrb57mwuRnmYXy" TargetMode="External"/><Relationship Id="rId59" Type="http://schemas.openxmlformats.org/officeDocument/2006/relationships/hyperlink" Target="https://drive.google.com/drive/folders/1XeBBsqUkrf_BkPXk6_Cdh0NV0QvcCODp" TargetMode="External"/><Relationship Id="rId58" Type="http://schemas.openxmlformats.org/officeDocument/2006/relationships/hyperlink" Target="https://drive.google.com/drive/folders/1XeBBsqUkrf_BkPXk6_Cdh0NV0QvcCODp" TargetMode="External"/><Relationship Id="rId104" Type="http://schemas.openxmlformats.org/officeDocument/2006/relationships/drawing" Target="../drawings/drawing36.xml"/><Relationship Id="rId103" Type="http://schemas.openxmlformats.org/officeDocument/2006/relationships/hyperlink" Target="https://drive.google.com/drive/folders/1ZhRGP-faVCToNUiBs3Qd5QuLH69ulVuJ" TargetMode="External"/><Relationship Id="rId102" Type="http://schemas.openxmlformats.org/officeDocument/2006/relationships/hyperlink" Target="https://drive.google.com/drive/folders/1ZhbIjzlXsco-cgJaBI0qxuqxeGEsxyNM" TargetMode="External"/><Relationship Id="rId101" Type="http://schemas.openxmlformats.org/officeDocument/2006/relationships/hyperlink" Target="https://drive.google.com/drive/folders/1ZhbIjzlXsco-cgJaBI0qxuqxeGEsxyNM" TargetMode="External"/><Relationship Id="rId100" Type="http://schemas.openxmlformats.org/officeDocument/2006/relationships/hyperlink" Target="https://drive.google.com/drive/folders/1ZhbIjzlXsco-cgJaBI0qxuqxeGEsxyNM" TargetMode="External"/><Relationship Id="rId95" Type="http://schemas.openxmlformats.org/officeDocument/2006/relationships/hyperlink" Target="https://drive.google.com/drive/folders/1YphC5PVOiKql2PnK60vH7a5BPhI9I2gS" TargetMode="External"/><Relationship Id="rId94" Type="http://schemas.openxmlformats.org/officeDocument/2006/relationships/hyperlink" Target="https://drive.google.com/drive/folders/1YskgBxJXo2SQb4cQi2ggIDTpkDiU7F5e" TargetMode="External"/><Relationship Id="rId97" Type="http://schemas.openxmlformats.org/officeDocument/2006/relationships/hyperlink" Target="https://drive.google.com/drive/folders/1Znbeg8v10LdIeZec_0Ttmj52A_rT84T7" TargetMode="External"/><Relationship Id="rId96" Type="http://schemas.openxmlformats.org/officeDocument/2006/relationships/hyperlink" Target="https://drive.google.com/drive/folders/1ZwGSZwo3v-ZnbphRWitQboaby451wVPn" TargetMode="External"/><Relationship Id="rId99" Type="http://schemas.openxmlformats.org/officeDocument/2006/relationships/hyperlink" Target="https://drive.google.com/drive/folders/1ZhbIjzlXsco-cgJaBI0qxuqxeGEsxyNM" TargetMode="External"/><Relationship Id="rId98" Type="http://schemas.openxmlformats.org/officeDocument/2006/relationships/hyperlink" Target="https://drive.google.com/drive/folders/1ZmtZUBGliufZTKoN-FVSMzbN0l-AWpCJ" TargetMode="External"/><Relationship Id="rId91" Type="http://schemas.openxmlformats.org/officeDocument/2006/relationships/hyperlink" Target="https://drive.google.com/drive/folders/1Y6LC-zhAC-o0cby7BEgowhgsAklopDHj" TargetMode="External"/><Relationship Id="rId90" Type="http://schemas.openxmlformats.org/officeDocument/2006/relationships/hyperlink" Target="https://drive.google.com/drive/folders/1YDQS9G5S9bB6GAmQ4ylsiVrOR20hCmn0" TargetMode="External"/><Relationship Id="rId93" Type="http://schemas.openxmlformats.org/officeDocument/2006/relationships/hyperlink" Target="https://drive.google.com/drive/folders/1Z0uI0w8y8rA48mtSaterAIYX0dKBL-Sk" TargetMode="External"/><Relationship Id="rId92" Type="http://schemas.openxmlformats.org/officeDocument/2006/relationships/hyperlink" Target="https://drive.google.com/drive/folders/1Xu1-th3HIrERqO7pVKqWfp46n50-nHjv" TargetMode="External"/></Relationships>
</file>

<file path=xl/worksheets/_rels/sheet37.xml.rels><?xml version="1.0" encoding="UTF-8" standalone="yes"?><Relationships xmlns="http://schemas.openxmlformats.org/package/2006/relationships"><Relationship Id="rId40" Type="http://schemas.openxmlformats.org/officeDocument/2006/relationships/hyperlink" Target="https://drive.google.com/drive/folders/1eI7XMI6RXS4ceYpYl2vNapXVCBHY46Od?usp=sharing" TargetMode="External"/><Relationship Id="rId42" Type="http://schemas.openxmlformats.org/officeDocument/2006/relationships/hyperlink" Target="https://drive.google.com/drive/folders/1mK-LbuDHGSJYanOhvO_X3HYRnwNT3DbJ?usp=sharing" TargetMode="External"/><Relationship Id="rId41" Type="http://schemas.openxmlformats.org/officeDocument/2006/relationships/hyperlink" Target="https://drive.google.com/drive/folders/1eI7XMI6RXS4ceYpYl2vNapXVCBHY46Od?usp=sharing" TargetMode="External"/><Relationship Id="rId44" Type="http://schemas.openxmlformats.org/officeDocument/2006/relationships/hyperlink" Target="https://drive.google.com/drive/folders/1mK-LbuDHGSJYanOhvO_X3HYRnwNT3DbJ?usp=sharing" TargetMode="External"/><Relationship Id="rId43" Type="http://schemas.openxmlformats.org/officeDocument/2006/relationships/hyperlink" Target="https://drive.google.com/file/d/1hxXM639ZMDbPpm_TI7C9PSRMjfQbfTWT/view?usp=sharing" TargetMode="External"/><Relationship Id="rId46" Type="http://schemas.openxmlformats.org/officeDocument/2006/relationships/hyperlink" Target="https://drive.google.com/drive/folders/1eEVx1VlVYlXdAfK1nivD8yvSGwENHhxY?usp=sharing" TargetMode="External"/><Relationship Id="rId45" Type="http://schemas.openxmlformats.org/officeDocument/2006/relationships/hyperlink" Target="https://docs.google.com/spreadsheets/d/1LeBH6OQaEZXACOpgrf7QcfUDogBpjBuX/edit?usp=sharing&amp;ouid=114955839804616091567&amp;rtpof=true&amp;sd=true" TargetMode="External"/><Relationship Id="rId48" Type="http://schemas.openxmlformats.org/officeDocument/2006/relationships/hyperlink" Target="https://drive.google.com/file/d/1WTkf9epHZJxIt6JMMq20oA1FO_gq5i4m/view?usp=sharing" TargetMode="External"/><Relationship Id="rId47" Type="http://schemas.openxmlformats.org/officeDocument/2006/relationships/hyperlink" Target="https://drive.google.com/file/d/1KFexH6IxuyfMpzGsu_y2d1_0f0HJG51E/view?usp=sharing" TargetMode="External"/><Relationship Id="rId49" Type="http://schemas.openxmlformats.org/officeDocument/2006/relationships/hyperlink" Target="https://docs.google.com/document/d/1LY2tFdtgbR7TJhcniZ-pyLlsfCTciASs/edit?usp=sharing&amp;ouid=103939138900307012712&amp;rtpof=true&amp;sd=true" TargetMode="External"/><Relationship Id="rId31" Type="http://schemas.openxmlformats.org/officeDocument/2006/relationships/hyperlink" Target="https://drive.google.com/drive/folders/192cbVTpymGuXFxbhFIjzTkQIa6UedZbh?usp=sharing" TargetMode="External"/><Relationship Id="rId30" Type="http://schemas.openxmlformats.org/officeDocument/2006/relationships/hyperlink" Target="https://drive.google.com/drive/folders/1eJQO-qxkWl750w3axPWdOJcUeJyemRZK?usp=sharing" TargetMode="External"/><Relationship Id="rId33" Type="http://schemas.openxmlformats.org/officeDocument/2006/relationships/hyperlink" Target="https://drive.google.com/drive/folders/1eJQO-qxkWl750w3axPWdOJcUeJyemRZK?usp=sharing" TargetMode="External"/><Relationship Id="rId32" Type="http://schemas.openxmlformats.org/officeDocument/2006/relationships/hyperlink" Target="https://drive.google.com/drive/folders/1eJQO-qxkWl750w3axPWdOJcUeJyemRZK?usp=sharing" TargetMode="External"/><Relationship Id="rId35" Type="http://schemas.openxmlformats.org/officeDocument/2006/relationships/hyperlink" Target="https://drive.google.com/drive/folders/1eJQO-qxkWl750w3axPWdOJcUeJyemRZK?usp=sharing" TargetMode="External"/><Relationship Id="rId34" Type="http://schemas.openxmlformats.org/officeDocument/2006/relationships/hyperlink" Target="https://drive.google.com/drive/folders/192cbVTpymGuXFxbhFIjzTkQIa6UedZbh?usp=sharing" TargetMode="External"/><Relationship Id="rId37" Type="http://schemas.openxmlformats.org/officeDocument/2006/relationships/hyperlink" Target="https://drive.google.com/drive/folders/1eJQO-qxkWl750w3axPWdOJcUeJyemRZK?usp=sharing" TargetMode="External"/><Relationship Id="rId36" Type="http://schemas.openxmlformats.org/officeDocument/2006/relationships/hyperlink" Target="https://drive.google.com/drive/folders/192cbVTpymGuXFxbhFIjzTkQIa6UedZbh?usp=sharing" TargetMode="External"/><Relationship Id="rId39" Type="http://schemas.openxmlformats.org/officeDocument/2006/relationships/hyperlink" Target="https://drive.google.com/drive/folders/1eJQO-qxkWl750w3axPWdOJcUeJyemRZK?usp=sharing" TargetMode="External"/><Relationship Id="rId38" Type="http://schemas.openxmlformats.org/officeDocument/2006/relationships/hyperlink" Target="https://drive.google.com/drive/folders/192cbVTpymGuXFxbhFIjzTkQIa6UedZbh?usp=sharing" TargetMode="External"/><Relationship Id="rId20" Type="http://schemas.openxmlformats.org/officeDocument/2006/relationships/hyperlink" Target="https://drive.google.com/drive/folders/1cmdXWnMBDelTWr1MUGSej1o1gi2vXdRG" TargetMode="External"/><Relationship Id="rId22" Type="http://schemas.openxmlformats.org/officeDocument/2006/relationships/hyperlink" Target="https://drive.google.com/drive/folders/1cnYZTgfKYRB85kRXDrEXv-tnpHHY3qWW" TargetMode="External"/><Relationship Id="rId21" Type="http://schemas.openxmlformats.org/officeDocument/2006/relationships/hyperlink" Target="https://drive.google.com/drive/folders/1cnYZTgfKYRB85kRXDrEXv-tnpHHY3qWW" TargetMode="External"/><Relationship Id="rId24" Type="http://schemas.openxmlformats.org/officeDocument/2006/relationships/hyperlink" Target="https://drive.google.com/file/d/1AVB3Xw9XvkFf6c_XRyNLKR6ET6Wf_9Jf/view?usp=sharing" TargetMode="External"/><Relationship Id="rId23" Type="http://schemas.openxmlformats.org/officeDocument/2006/relationships/hyperlink" Target="https://drive.google.com/file/d/19IceQvqP46n0IjPQp--QKLHlcrVzPryY/view?usp=sharing" TargetMode="External"/><Relationship Id="rId26" Type="http://schemas.openxmlformats.org/officeDocument/2006/relationships/hyperlink" Target="https://drive.google.com/drive/folders/1hzSSunp7vX8XJx3JixCDWXXJ-dAPX6L-?usp=sharing" TargetMode="External"/><Relationship Id="rId25" Type="http://schemas.openxmlformats.org/officeDocument/2006/relationships/hyperlink" Target="https://drive.google.com/file/d/1AVB3Xw9XvkFf6c_XRyNLKR6ET6Wf_9Jf/view?usp=sharing" TargetMode="External"/><Relationship Id="rId28" Type="http://schemas.openxmlformats.org/officeDocument/2006/relationships/hyperlink" Target="https://drive.google.com/drive/folders/1eNeI-LzfOEMUMcnQG7zmHPYjTkamS4X3?usp=sharing" TargetMode="External"/><Relationship Id="rId27" Type="http://schemas.openxmlformats.org/officeDocument/2006/relationships/hyperlink" Target="https://drive.google.com/file/d/1tpUIsnFBc1kDItPKs9RQEdAxCGUNH741/view?usp=sharing" TargetMode="External"/><Relationship Id="rId29" Type="http://schemas.openxmlformats.org/officeDocument/2006/relationships/hyperlink" Target="https://drive.google.com/drive/folders/192cbVTpymGuXFxbhFIjzTkQIa6UedZbh?usp=sharing" TargetMode="External"/><Relationship Id="rId11" Type="http://schemas.openxmlformats.org/officeDocument/2006/relationships/hyperlink" Target="https://drive.google.com/drive/folders/1cqpJ05IlK1JsWwSfGxEikeL729NCuRag" TargetMode="External"/><Relationship Id="rId10" Type="http://schemas.openxmlformats.org/officeDocument/2006/relationships/hyperlink" Target="https://drive.google.com/drive/folders/1cqpJ05IlK1JsWwSfGxEikeL729NCuRag" TargetMode="External"/><Relationship Id="rId13" Type="http://schemas.openxmlformats.org/officeDocument/2006/relationships/hyperlink" Target="https://drive.google.com/drive/folders/1c_zOxNp5SRtOXKiqE9TyzfD9p7SicYNa" TargetMode="External"/><Relationship Id="rId12" Type="http://schemas.openxmlformats.org/officeDocument/2006/relationships/hyperlink" Target="https://drive.google.com/drive/folders/1c_zOxNp5SRtOXKiqE9TyzfD9p7SicYNa" TargetMode="External"/><Relationship Id="rId15" Type="http://schemas.openxmlformats.org/officeDocument/2006/relationships/hyperlink" Target="https://drive.google.com/drive/folders/1c_zOxNp5SRtOXKiqE9TyzfD9p7SicYNa" TargetMode="External"/><Relationship Id="rId14" Type="http://schemas.openxmlformats.org/officeDocument/2006/relationships/hyperlink" Target="https://drive.google.com/drive/folders/1c_zOxNp5SRtOXKiqE9TyzfD9p7SicYNa" TargetMode="External"/><Relationship Id="rId17" Type="http://schemas.openxmlformats.org/officeDocument/2006/relationships/hyperlink" Target="https://drive.google.com/drive/folders/1c_zOxNp5SRtOXKiqE9TyzfD9p7SicYNa" TargetMode="External"/><Relationship Id="rId16" Type="http://schemas.openxmlformats.org/officeDocument/2006/relationships/hyperlink" Target="https://drive.google.com/drive/folders/1c_zOxNp5SRtOXKiqE9TyzfD9p7SicYNa" TargetMode="External"/><Relationship Id="rId19" Type="http://schemas.openxmlformats.org/officeDocument/2006/relationships/hyperlink" Target="https://drive.google.com/drive/folders/1cmdXWnMBDelTWr1MUGSej1o1gi2vXdRG" TargetMode="External"/><Relationship Id="rId18" Type="http://schemas.openxmlformats.org/officeDocument/2006/relationships/hyperlink" Target="https://drive.google.com/drive/folders/1c_zOxNp5SRtOXKiqE9TyzfD9p7SicYNa" TargetMode="External"/><Relationship Id="rId1" Type="http://schemas.openxmlformats.org/officeDocument/2006/relationships/hyperlink" Target="https://drive.google.com/drive/folders/1dDyFw-yByiNn8JYpAF6xji6m-aN2-BMj" TargetMode="External"/><Relationship Id="rId2" Type="http://schemas.openxmlformats.org/officeDocument/2006/relationships/hyperlink" Target="https://drive.google.com/drive/folders/1dDyFw-yByiNn8JYpAF6xji6m-aN2-BMj" TargetMode="External"/><Relationship Id="rId3" Type="http://schemas.openxmlformats.org/officeDocument/2006/relationships/hyperlink" Target="https://drive.google.com/drive/folders/1d7j9KHP-C24jhsn2M0bgN16mOsPwHSQl" TargetMode="External"/><Relationship Id="rId4" Type="http://schemas.openxmlformats.org/officeDocument/2006/relationships/hyperlink" Target="https://drive.google.com/drive/folders/1d7j9KHP-C24jhsn2M0bgN16mOsPwHSQl" TargetMode="External"/><Relationship Id="rId9" Type="http://schemas.openxmlformats.org/officeDocument/2006/relationships/hyperlink" Target="https://drive.google.com/drive/folders/1d2SYbm4aTbZT4Xe8bcp4TCgr_s6IPqRF" TargetMode="External"/><Relationship Id="rId5" Type="http://schemas.openxmlformats.org/officeDocument/2006/relationships/hyperlink" Target="https://drive.google.com/drive/folders/1d7j9KHP-C24jhsn2M0bgN16mOsPwHSQl" TargetMode="External"/><Relationship Id="rId6" Type="http://schemas.openxmlformats.org/officeDocument/2006/relationships/hyperlink" Target="https://drive.google.com/drive/folders/1d2SYbm4aTbZT4Xe8bcp4TCgr_s6IPqRF" TargetMode="External"/><Relationship Id="rId7" Type="http://schemas.openxmlformats.org/officeDocument/2006/relationships/hyperlink" Target="https://drive.google.com/drive/folders/1d2SYbm4aTbZT4Xe8bcp4TCgr_s6IPqRF" TargetMode="External"/><Relationship Id="rId8" Type="http://schemas.openxmlformats.org/officeDocument/2006/relationships/hyperlink" Target="https://drive.google.com/drive/folders/1d2SYbm4aTbZT4Xe8bcp4TCgr_s6IPqRF" TargetMode="External"/><Relationship Id="rId73" Type="http://schemas.openxmlformats.org/officeDocument/2006/relationships/hyperlink" Target="https://drive.google.com/drive/folders/1BDaeOgliFF7JuSBp6UQW2IvMV7c3r1wt?usp=sharing" TargetMode="External"/><Relationship Id="rId72" Type="http://schemas.openxmlformats.org/officeDocument/2006/relationships/hyperlink" Target="https://drive.google.com/drive/folders/1BDaeOgliFF7JuSBp6UQW2IvMV7c3r1wt?usp=sharing" TargetMode="External"/><Relationship Id="rId75" Type="http://schemas.openxmlformats.org/officeDocument/2006/relationships/hyperlink" Target="https://drive.google.com/file/d/1AbtlAqJH2xCcAsy0OuIlToNmQ9Y4bWoL/view?usp=sharing" TargetMode="External"/><Relationship Id="rId74" Type="http://schemas.openxmlformats.org/officeDocument/2006/relationships/hyperlink" Target="https://drive.google.com/file/d/1GXkqyb2xe1SinfiSjNbDtJHOqXsUVCnJ/view?usp=sharing" TargetMode="External"/><Relationship Id="rId76" Type="http://schemas.openxmlformats.org/officeDocument/2006/relationships/drawing" Target="../drawings/drawing37.xml"/><Relationship Id="rId71" Type="http://schemas.openxmlformats.org/officeDocument/2006/relationships/hyperlink" Target="https://drive.google.com/drive/folders/1BDaeOgliFF7JuSBp6UQW2IvMV7c3r1wt?usp=sharing" TargetMode="External"/><Relationship Id="rId70" Type="http://schemas.openxmlformats.org/officeDocument/2006/relationships/hyperlink" Target="https://docs.google.com/document/d/184AJRE9sb_bVyp9QI3Y-r46xS2uzFyzB/edit?usp=sharing&amp;ouid=104145341365171779283&amp;rtpof=true&amp;sd=true" TargetMode="External"/><Relationship Id="rId62" Type="http://schemas.openxmlformats.org/officeDocument/2006/relationships/hyperlink" Target="https://drive.google.com/drive/folders/1uY-vv3DCQ0udQw_yi1SxLwkFoi3E78xh?usp=sharing" TargetMode="External"/><Relationship Id="rId61" Type="http://schemas.openxmlformats.org/officeDocument/2006/relationships/hyperlink" Target="https://drive.google.com/drive/folders/1uY-vv3DCQ0udQw_yi1SxLwkFoi3E78xh?usp=sharing" TargetMode="External"/><Relationship Id="rId64" Type="http://schemas.openxmlformats.org/officeDocument/2006/relationships/hyperlink" Target="https://drive.google.com/file/d/1336fkxXUsQdyT0mbwLu3oFq78uh0glKM/view?usp=sharing" TargetMode="External"/><Relationship Id="rId63" Type="http://schemas.openxmlformats.org/officeDocument/2006/relationships/hyperlink" Target="https://drive.google.com/file/d/1336fkxXUsQdyT0mbwLu3oFq78uh0glKM/view?usp=sharing" TargetMode="External"/><Relationship Id="rId66" Type="http://schemas.openxmlformats.org/officeDocument/2006/relationships/hyperlink" Target="https://drive.google.com/drive/folders/1OMqCIt3jVPaut5sLMLNAwWrb78h4OB6p?usp=sharing" TargetMode="External"/><Relationship Id="rId65" Type="http://schemas.openxmlformats.org/officeDocument/2006/relationships/hyperlink" Target="https://drive.google.com/file/d/1336fkxXUsQdyT0mbwLu3oFq78uh0glKM/view?usp=sharing" TargetMode="External"/><Relationship Id="rId68" Type="http://schemas.openxmlformats.org/officeDocument/2006/relationships/hyperlink" Target="https://drive.google.com/drive/folders/1xdLhQdPXdes-5ki_F69PRGwsE2vsbfPS?usp=sharing" TargetMode="External"/><Relationship Id="rId67" Type="http://schemas.openxmlformats.org/officeDocument/2006/relationships/hyperlink" Target="https://drive.google.com/file/d/1dn7FQCI69OVaX_rXeHamnEC_XkZ-v6YL/view?usp=sharing" TargetMode="External"/><Relationship Id="rId60" Type="http://schemas.openxmlformats.org/officeDocument/2006/relationships/hyperlink" Target="https://drive.google.com/drive/folders/1uY-vv3DCQ0udQw_yi1SxLwkFoi3E78xh?usp=sharing" TargetMode="External"/><Relationship Id="rId69" Type="http://schemas.openxmlformats.org/officeDocument/2006/relationships/hyperlink" Target="https://docs.google.com/document/d/1kpPQcoz2Dlrw-z-l4pmVf7eZRMSyYArG/edit?usp=sharing&amp;ouid=104145341365171779283&amp;rtpof=true&amp;sd=true" TargetMode="External"/><Relationship Id="rId51" Type="http://schemas.openxmlformats.org/officeDocument/2006/relationships/hyperlink" Target="https://drive.google.com/file/d/10UKH_86Vh03gzTqSP3-nZuziwwnzV4NP/view?usp=sharing" TargetMode="External"/><Relationship Id="rId50" Type="http://schemas.openxmlformats.org/officeDocument/2006/relationships/hyperlink" Target="https://drive.google.com/file/d/1fi8HTLNA2vVZ9bVdkTHPPEwIekrHLW40/view?usp=sharing" TargetMode="External"/><Relationship Id="rId53" Type="http://schemas.openxmlformats.org/officeDocument/2006/relationships/hyperlink" Target="https://drive.google.com/file/d/1ShUMz20-DLOZN__t9luJ70xbq-xzjEkF/view?usp=sharing" TargetMode="External"/><Relationship Id="rId52" Type="http://schemas.openxmlformats.org/officeDocument/2006/relationships/hyperlink" Target="https://drive.google.com/file/d/1xRZtq96eYlVcj5eANcmPZgiDHkhih2oI/view?usp=sharing" TargetMode="External"/><Relationship Id="rId55" Type="http://schemas.openxmlformats.org/officeDocument/2006/relationships/hyperlink" Target="https://drive.google.com/drive/folders/1mTG1Udvxkkld8WPBJfrY_YTvJoutjKlV?usp=sharing" TargetMode="External"/><Relationship Id="rId54" Type="http://schemas.openxmlformats.org/officeDocument/2006/relationships/hyperlink" Target="https://drive.google.com/drive/folders/1mTG1Udvxkkld8WPBJfrY_YTvJoutjKlV?usp=sharing" TargetMode="External"/><Relationship Id="rId57" Type="http://schemas.openxmlformats.org/officeDocument/2006/relationships/hyperlink" Target="https://drive.google.com/drive/folders/1uY-vv3DCQ0udQw_yi1SxLwkFoi3E78xh?usp=sharing" TargetMode="External"/><Relationship Id="rId56" Type="http://schemas.openxmlformats.org/officeDocument/2006/relationships/hyperlink" Target="https://drive.google.com/drive/folders/1mTG1Udvxkkld8WPBJfrY_YTvJoutjKlV?usp=sharing" TargetMode="External"/><Relationship Id="rId59" Type="http://schemas.openxmlformats.org/officeDocument/2006/relationships/hyperlink" Target="https://drive.google.com/drive/folders/1uY-vv3DCQ0udQw_yi1SxLwkFoi3E78xh?usp=sharing" TargetMode="External"/><Relationship Id="rId58" Type="http://schemas.openxmlformats.org/officeDocument/2006/relationships/hyperlink" Target="https://drive.google.com/drive/folders/1uY-vv3DCQ0udQw_yi1SxLwkFoi3E78xh?usp=sharing" TargetMode="External"/></Relationships>
</file>

<file path=xl/worksheets/_rels/sheet38.xml.rels><?xml version="1.0" encoding="UTF-8" standalone="yes"?><Relationships xmlns="http://schemas.openxmlformats.org/package/2006/relationships"><Relationship Id="rId40" Type="http://schemas.openxmlformats.org/officeDocument/2006/relationships/hyperlink" Target="https://drive.google.com/drive/folders/1mMIlCDohnVd4aAoj0K6RpJZbJJnSxS6M" TargetMode="External"/><Relationship Id="rId42" Type="http://schemas.openxmlformats.org/officeDocument/2006/relationships/hyperlink" Target="https://drive.google.com/drive/folders/1mIqC0ew3c7rwv31H004Nq6wqUqTVT9ht" TargetMode="External"/><Relationship Id="rId41" Type="http://schemas.openxmlformats.org/officeDocument/2006/relationships/hyperlink" Target="https://drive.google.com/drive/folders/1mMIlCDohnVd4aAoj0K6RpJZbJJnSxS6M" TargetMode="External"/><Relationship Id="rId44" Type="http://schemas.openxmlformats.org/officeDocument/2006/relationships/hyperlink" Target="https://drive.google.com/drive/folders/1kf_L7rnYsrZcUh8F5_40heqED7N1Ro0F" TargetMode="External"/><Relationship Id="rId43" Type="http://schemas.openxmlformats.org/officeDocument/2006/relationships/hyperlink" Target="https://drive.google.com/drive/folders/1mFNVjj8Q62blOaBfE2fCIdY5bf2mOI5n" TargetMode="External"/><Relationship Id="rId46" Type="http://schemas.openxmlformats.org/officeDocument/2006/relationships/hyperlink" Target="https://drive.google.com/drive/folders/1kdZihBzkeFOkEb9lNecWjT2ZFoVEzSFS" TargetMode="External"/><Relationship Id="rId45" Type="http://schemas.openxmlformats.org/officeDocument/2006/relationships/hyperlink" Target="https://drive.google.com/drive/folders/1kf_L7rnYsrZcUh8F5_40heqED7N1Ro0F" TargetMode="External"/><Relationship Id="rId48" Type="http://schemas.openxmlformats.org/officeDocument/2006/relationships/hyperlink" Target="https://drive.google.com/drive/folders/1l0MlCMDQ8AL1lK7yb8o3gut0d9YydsVk" TargetMode="External"/><Relationship Id="rId47" Type="http://schemas.openxmlformats.org/officeDocument/2006/relationships/hyperlink" Target="https://drive.google.com/drive/folders/1kdZihBzkeFOkEb9lNecWjT2ZFoVEzSFS" TargetMode="External"/><Relationship Id="rId49" Type="http://schemas.openxmlformats.org/officeDocument/2006/relationships/hyperlink" Target="https://drive.google.com/drive/folders/1l0MlCMDQ8AL1lK7yb8o3gut0d9YydsVk" TargetMode="External"/><Relationship Id="rId31" Type="http://schemas.openxmlformats.org/officeDocument/2006/relationships/hyperlink" Target="https://drive.google.com/drive/folders/1mfg516xcQiBPpC7ZUz8UkTautY0vABh3" TargetMode="External"/><Relationship Id="rId30" Type="http://schemas.openxmlformats.org/officeDocument/2006/relationships/hyperlink" Target="https://drive.google.com/drive/folders/1miTIcUAW9iVTqsgJr253hEmlHyZp60bA" TargetMode="External"/><Relationship Id="rId33" Type="http://schemas.openxmlformats.org/officeDocument/2006/relationships/hyperlink" Target="https://drive.google.com/drive/folders/1m_CAxJC3qlp5VjNGeup0WgQhyvToCPET" TargetMode="External"/><Relationship Id="rId32" Type="http://schemas.openxmlformats.org/officeDocument/2006/relationships/hyperlink" Target="https://drive.google.com/drive/folders/1meh1W3louuIYTDIuOr-znYvQ7kEWxVlr" TargetMode="External"/><Relationship Id="rId35" Type="http://schemas.openxmlformats.org/officeDocument/2006/relationships/hyperlink" Target="http://bpkd.balikpapan.go.id/" TargetMode="External"/><Relationship Id="rId34" Type="http://schemas.openxmlformats.org/officeDocument/2006/relationships/hyperlink" Target="https://drive.google.com/drive/folders/1mcQpy4-2-JLFH5jADX_hw8pjyYTGnK8v" TargetMode="External"/><Relationship Id="rId37" Type="http://schemas.openxmlformats.org/officeDocument/2006/relationships/hyperlink" Target="https://drive.google.com/drive/folders/1mMIlCDohnVd4aAoj0K6RpJZbJJnSxS6M" TargetMode="External"/><Relationship Id="rId36" Type="http://schemas.openxmlformats.org/officeDocument/2006/relationships/hyperlink" Target="https://drive.google.com/drive/folders/1mMIlCDohnVd4aAoj0K6RpJZbJJnSxS6M" TargetMode="External"/><Relationship Id="rId39" Type="http://schemas.openxmlformats.org/officeDocument/2006/relationships/hyperlink" Target="https://drive.google.com/drive/folders/1mMIlCDohnVd4aAoj0K6RpJZbJJnSxS6M" TargetMode="External"/><Relationship Id="rId38" Type="http://schemas.openxmlformats.org/officeDocument/2006/relationships/hyperlink" Target="https://drive.google.com/drive/folders/1mMIlCDohnVd4aAoj0K6RpJZbJJnSxS6M" TargetMode="External"/><Relationship Id="rId20" Type="http://schemas.openxmlformats.org/officeDocument/2006/relationships/hyperlink" Target="https://drive.google.com/drive/folders/1lsuVAAggDdB9v29W0h_JmMUGUCN-ZBIB?usp=sharing" TargetMode="External"/><Relationship Id="rId22" Type="http://schemas.openxmlformats.org/officeDocument/2006/relationships/hyperlink" Target="https://drive.google.com/drive/folders/1lLwwBYwKxHJyFtHNw2_awqGOz2TzlKwR" TargetMode="External"/><Relationship Id="rId21" Type="http://schemas.openxmlformats.org/officeDocument/2006/relationships/hyperlink" Target="http://bpkad.balikpapan.go.id/" TargetMode="External"/><Relationship Id="rId24" Type="http://schemas.openxmlformats.org/officeDocument/2006/relationships/hyperlink" Target="https://drive.google.com/drive/folders/1lKAK_wxftO8rDXikNUEKtTFOj517TJMS" TargetMode="External"/><Relationship Id="rId23" Type="http://schemas.openxmlformats.org/officeDocument/2006/relationships/hyperlink" Target="https://drive.google.com/drive/folders/1lKAK_wxftO8rDXikNUEKtTFOj517TJMS" TargetMode="External"/><Relationship Id="rId26" Type="http://schemas.openxmlformats.org/officeDocument/2006/relationships/hyperlink" Target="https://drive.google.com/drive/folders/1mioIFIy2MCL90p2Srwz39Tv_3BQA3wBO" TargetMode="External"/><Relationship Id="rId25" Type="http://schemas.openxmlformats.org/officeDocument/2006/relationships/hyperlink" Target="https://drive.google.com/drive/folders/1lKAK_wxftO8rDXikNUEKtTFOj517TJMS" TargetMode="External"/><Relationship Id="rId28" Type="http://schemas.openxmlformats.org/officeDocument/2006/relationships/hyperlink" Target="https://drive.google.com/drive/folders/1miTIcUAW9iVTqsgJr253hEmlHyZp60bA" TargetMode="External"/><Relationship Id="rId27" Type="http://schemas.openxmlformats.org/officeDocument/2006/relationships/hyperlink" Target="https://drive.google.com/drive/folders/1miTIcUAW9iVTqsgJr253hEmlHyZp60bA" TargetMode="External"/><Relationship Id="rId29" Type="http://schemas.openxmlformats.org/officeDocument/2006/relationships/hyperlink" Target="https://drive.google.com/drive/folders/1miTIcUAW9iVTqsgJr253hEmlHyZp60bA" TargetMode="External"/><Relationship Id="rId11" Type="http://schemas.openxmlformats.org/officeDocument/2006/relationships/hyperlink" Target="https://drive.google.com/drive/folders/1lvvXIbLgi7Aag_CN2jYs3eCHZohElF9m?usp=sharing" TargetMode="External"/><Relationship Id="rId10" Type="http://schemas.openxmlformats.org/officeDocument/2006/relationships/hyperlink" Target="https://drive.google.com/drive/folders/1lvvXIbLgi7Aag_CN2jYs3eCHZohElF9m?usp=sharing" TargetMode="External"/><Relationship Id="rId13" Type="http://schemas.openxmlformats.org/officeDocument/2006/relationships/hyperlink" Target="https://drive.google.com/drive/folders/1lvvXIbLgi7Aag_CN2jYs3eCHZohElF9m?usp=sharing" TargetMode="External"/><Relationship Id="rId12" Type="http://schemas.openxmlformats.org/officeDocument/2006/relationships/hyperlink" Target="https://drive.google.com/drive/folders/1lvvXIbLgi7Aag_CN2jYs3eCHZohElF9m?usp=sharing" TargetMode="External"/><Relationship Id="rId15" Type="http://schemas.openxmlformats.org/officeDocument/2006/relationships/hyperlink" Target="https://drive.google.com/drive/folders/1lvvXIbLgi7Aag_CN2jYs3eCHZohElF9m?usp=sharing" TargetMode="External"/><Relationship Id="rId14" Type="http://schemas.openxmlformats.org/officeDocument/2006/relationships/hyperlink" Target="https://drive.google.com/drive/folders/1lvvXIbLgi7Aag_CN2jYs3eCHZohElF9m?usp=sharing" TargetMode="External"/><Relationship Id="rId17" Type="http://schemas.openxmlformats.org/officeDocument/2006/relationships/hyperlink" Target="https://drive.google.com/drive/folders/1lvvXIbLgi7Aag_CN2jYs3eCHZohElF9m?usp=sharing" TargetMode="External"/><Relationship Id="rId16" Type="http://schemas.openxmlformats.org/officeDocument/2006/relationships/hyperlink" Target="https://drive.google.com/drive/folders/1lvvXIbLgi7Aag_CN2jYs3eCHZohElF9m?usp=sharing" TargetMode="External"/><Relationship Id="rId19" Type="http://schemas.openxmlformats.org/officeDocument/2006/relationships/hyperlink" Target="https://drive.google.com/drive/folders/1lsuVAAggDdB9v29W0h_JmMUGUCN-ZBIB" TargetMode="External"/><Relationship Id="rId18" Type="http://schemas.openxmlformats.org/officeDocument/2006/relationships/hyperlink" Target="https://drive.google.com/drive/folders/1lvvXIbLgi7Aag_CN2jYs3eCHZohElF9m?usp=sharing" TargetMode="External"/><Relationship Id="rId1" Type="http://schemas.openxmlformats.org/officeDocument/2006/relationships/hyperlink" Target="https://drive.google.com/drive/folders/1lpewywUnw-d0f8VpQafda4lJOFjDXKg7" TargetMode="External"/><Relationship Id="rId2" Type="http://schemas.openxmlformats.org/officeDocument/2006/relationships/hyperlink" Target="https://drive.google.com/drive/folders/1lpewywUnw-d0f8VpQafda4lJOFjDXKg7" TargetMode="External"/><Relationship Id="rId3" Type="http://schemas.openxmlformats.org/officeDocument/2006/relationships/hyperlink" Target="https://drive.google.com/drive/folders/1leGEG16y4lxOXcb5JhmqlCH6mJohfZA2" TargetMode="External"/><Relationship Id="rId4" Type="http://schemas.openxmlformats.org/officeDocument/2006/relationships/hyperlink" Target="https://drive.google.com/drive/folders/1leGEG16y4lxOXcb5JhmqlCH6mJohfZA2" TargetMode="External"/><Relationship Id="rId9" Type="http://schemas.openxmlformats.org/officeDocument/2006/relationships/hyperlink" Target="https://drive.google.com/drive/folders/1lvvXIbLgi7Aag_CN2jYs3eCHZohElF9m?usp=sharing" TargetMode="External"/><Relationship Id="rId5" Type="http://schemas.openxmlformats.org/officeDocument/2006/relationships/hyperlink" Target="https://drive.google.com/drive/folders/1l_4JSrbMutGYFK9BHpZTHlh_6tMMyfGK" TargetMode="External"/><Relationship Id="rId6" Type="http://schemas.openxmlformats.org/officeDocument/2006/relationships/hyperlink" Target="https://drive.google.com/open?id=1l_4JSrbMutGYFK9BHpZTHlh_6tMMyfGK&amp;authuser=pmprbbpn2021%40gmail.com&amp;usp=drive_fs" TargetMode="External"/><Relationship Id="rId7" Type="http://schemas.openxmlformats.org/officeDocument/2006/relationships/hyperlink" Target="https://drive.google.com/drive/folders/1lOO6Xl0fNlK7jk58md8j8AEzyhE6MCSy" TargetMode="External"/><Relationship Id="rId8" Type="http://schemas.openxmlformats.org/officeDocument/2006/relationships/hyperlink" Target="https://drive.google.com/drive/folders/1lOO6Xl0fNlK7jk58md8j8AEzyhE6MCSy" TargetMode="External"/><Relationship Id="rId62" Type="http://schemas.openxmlformats.org/officeDocument/2006/relationships/hyperlink" Target="https://drive.google.com/drive/folders/1m0gYUJqTkQQ_wHpVpURZI33TD9dGSDll" TargetMode="External"/><Relationship Id="rId61" Type="http://schemas.openxmlformats.org/officeDocument/2006/relationships/hyperlink" Target="https://drive.google.com/drive/folders/1m1ysYNHdvMEfyBlZg-qdHK97jJjFsXc3" TargetMode="External"/><Relationship Id="rId64" Type="http://schemas.openxmlformats.org/officeDocument/2006/relationships/drawing" Target="../drawings/drawing38.xml"/><Relationship Id="rId63" Type="http://schemas.openxmlformats.org/officeDocument/2006/relationships/hyperlink" Target="https://drive.google.com/drive/folders/1lyk-UO0gr6aOv8b3X09P6Fn6QyWJSmw5" TargetMode="External"/><Relationship Id="rId60" Type="http://schemas.openxmlformats.org/officeDocument/2006/relationships/hyperlink" Target="https://drive.google.com/drive/folders/1l7jWLFJrMYt7XeYDocYDs7i064AmhB0h" TargetMode="External"/><Relationship Id="rId51" Type="http://schemas.openxmlformats.org/officeDocument/2006/relationships/hyperlink" Target="https://drive.google.com/drive/folders/1kx8xgnRlJKN2vtnT5AiVLFDLijVhYvTt" TargetMode="External"/><Relationship Id="rId50" Type="http://schemas.openxmlformats.org/officeDocument/2006/relationships/hyperlink" Target="https://drive.google.com/drive/folders/1l0MlCMDQ8AL1lK7yb8o3gut0d9YydsVk" TargetMode="External"/><Relationship Id="rId53" Type="http://schemas.openxmlformats.org/officeDocument/2006/relationships/hyperlink" Target="https://drive.google.com/drive/folders/1lDGpVl5AWIn9TC2kLzPKUiY3-h7XROxM" TargetMode="External"/><Relationship Id="rId52" Type="http://schemas.openxmlformats.org/officeDocument/2006/relationships/hyperlink" Target="https://drive.google.com/drive/folders/1lDGpVl5AWIn9TC2kLzPKUiY3-h7XROxM" TargetMode="External"/><Relationship Id="rId55" Type="http://schemas.openxmlformats.org/officeDocument/2006/relationships/hyperlink" Target="https://drive.google.com/drive/folders/1l62xEj0XPKV-eCgBkpl1fAP5IwKPvIPO" TargetMode="External"/><Relationship Id="rId54" Type="http://schemas.openxmlformats.org/officeDocument/2006/relationships/hyperlink" Target="https://drive.google.com/drive/folders/1l62xEj0XPKV-eCgBkpl1fAP5IwKPvIPO" TargetMode="External"/><Relationship Id="rId57" Type="http://schemas.openxmlformats.org/officeDocument/2006/relationships/hyperlink" Target="https://drive.google.com/drive/folders/1l62xEj0XPKV-eCgBkpl1fAP5IwKPvIPO" TargetMode="External"/><Relationship Id="rId56" Type="http://schemas.openxmlformats.org/officeDocument/2006/relationships/hyperlink" Target="https://drive.google.com/drive/folders/1l62xEj0XPKV-eCgBkpl1fAP5IwKPvIPO" TargetMode="External"/><Relationship Id="rId59" Type="http://schemas.openxmlformats.org/officeDocument/2006/relationships/hyperlink" Target="https://drive.google.com/drive/folders/1l62xEj0XPKV-eCgBkpl1fAP5IwKPvIPO" TargetMode="External"/><Relationship Id="rId58" Type="http://schemas.openxmlformats.org/officeDocument/2006/relationships/hyperlink" Target="https://drive.google.com/drive/folders/1l62xEj0XPKV-eCgBkpl1fAP5IwKPvIPO" TargetMode="External"/></Relationships>
</file>

<file path=xl/worksheets/_rels/sheet39.xml.rels><?xml version="1.0" encoding="UTF-8" standalone="yes"?><Relationships xmlns="http://schemas.openxmlformats.org/package/2006/relationships"><Relationship Id="rId40" Type="http://schemas.openxmlformats.org/officeDocument/2006/relationships/hyperlink" Target="https://drive.google.com/drive/folders/1LyiSZorSgahUlwH9vnQxUQHHotGLuiUi" TargetMode="External"/><Relationship Id="rId42" Type="http://schemas.openxmlformats.org/officeDocument/2006/relationships/hyperlink" Target="https://drive.google.com/drive/folders/1NMZzZJI03l6lXWcOpL2rLp_DuOXtodFn" TargetMode="External"/><Relationship Id="rId41" Type="http://schemas.openxmlformats.org/officeDocument/2006/relationships/hyperlink" Target="https://drive.google.com/drive/folders/1NMZzZJI03l6lXWcOpL2rLp_DuOXtodFn" TargetMode="External"/><Relationship Id="rId44" Type="http://schemas.openxmlformats.org/officeDocument/2006/relationships/hyperlink" Target="https://drive.google.com/drive/folders/1NMVgk4D2a0PS5IelBf628sgHCxYQGDKY" TargetMode="External"/><Relationship Id="rId43" Type="http://schemas.openxmlformats.org/officeDocument/2006/relationships/hyperlink" Target="https://drive.google.com/drive/folders/1NMVgk4D2a0PS5IelBf628sgHCxYQGDKY" TargetMode="External"/><Relationship Id="rId46" Type="http://schemas.openxmlformats.org/officeDocument/2006/relationships/hyperlink" Target="https://drive.google.com/drive/folders/1NMVgk4D2a0PS5IelBf628sgHCxYQGDKY" TargetMode="External"/><Relationship Id="rId45" Type="http://schemas.openxmlformats.org/officeDocument/2006/relationships/hyperlink" Target="https://drive.google.com/drive/folders/1NMVgk4D2a0PS5IelBf628sgHCxYQGDKY" TargetMode="External"/><Relationship Id="rId48" Type="http://schemas.openxmlformats.org/officeDocument/2006/relationships/hyperlink" Target="https://drive.google.com/drive/folders/1NMVgk4D2a0PS5IelBf628sgHCxYQGDKY" TargetMode="External"/><Relationship Id="rId47" Type="http://schemas.openxmlformats.org/officeDocument/2006/relationships/hyperlink" Target="https://drive.google.com/drive/folders/1NMVgk4D2a0PS5IelBf628sgHCxYQGDKY" TargetMode="External"/><Relationship Id="rId49" Type="http://schemas.openxmlformats.org/officeDocument/2006/relationships/hyperlink" Target="https://drive.google.com/drive/folders/1NHpUfxkH9j5jkLYbEBnDHnYYjqYQouK3" TargetMode="External"/><Relationship Id="rId31" Type="http://schemas.openxmlformats.org/officeDocument/2006/relationships/hyperlink" Target="https://drive.google.com/drive/folders/1J0VY6lOjaN10ofj2krmmdS7JGAoVYMVx" TargetMode="External"/><Relationship Id="rId30" Type="http://schemas.openxmlformats.org/officeDocument/2006/relationships/hyperlink" Target="https://drive.google.com/drive/folders/1J0VY6lOjaN10ofj2krmmdS7JGAoVYMVx" TargetMode="External"/><Relationship Id="rId33" Type="http://schemas.openxmlformats.org/officeDocument/2006/relationships/hyperlink" Target="https://drive.google.com/drive/folders/1LzSRLkMSKSR_-xA7sFqtSVwTXlHSZDHR" TargetMode="External"/><Relationship Id="rId32" Type="http://schemas.openxmlformats.org/officeDocument/2006/relationships/hyperlink" Target="https://drive.google.com/drive/folders/1J0VY6lOjaN10ofj2krmmdS7JGAoVYMVx" TargetMode="External"/><Relationship Id="rId35" Type="http://schemas.openxmlformats.org/officeDocument/2006/relationships/hyperlink" Target="https://drive.google.com/drive/folders/1J0VY6lOjaN10ofj2krmmdS7JGAoVYMVx" TargetMode="External"/><Relationship Id="rId34" Type="http://schemas.openxmlformats.org/officeDocument/2006/relationships/hyperlink" Target="https://drive.google.com/drive/folders/1LzSRLkMSKSR_-xA7sFqtSVwTXlHSZDHR" TargetMode="External"/><Relationship Id="rId37" Type="http://schemas.openxmlformats.org/officeDocument/2006/relationships/hyperlink" Target="https://drive.google.com/drive/folders/1LzbiB6gcIHL6uveWdAwYIRuMMHQEqWLR" TargetMode="External"/><Relationship Id="rId36" Type="http://schemas.openxmlformats.org/officeDocument/2006/relationships/hyperlink" Target="https://drive.google.com/drive/folders/1LzbiB6gcIHL6uveWdAwYIRuMMHQEqWLR" TargetMode="External"/><Relationship Id="rId39" Type="http://schemas.openxmlformats.org/officeDocument/2006/relationships/hyperlink" Target="https://drive.google.com/drive/folders/1LyiSZorSgahUlwH9vnQxUQHHotGLuiUi" TargetMode="External"/><Relationship Id="rId38" Type="http://schemas.openxmlformats.org/officeDocument/2006/relationships/hyperlink" Target="https://drive.google.com/drive/folders/1LyiSZorSgahUlwH9vnQxUQHHotGLuiUi" TargetMode="External"/><Relationship Id="rId20" Type="http://schemas.openxmlformats.org/officeDocument/2006/relationships/hyperlink" Target="https://drive.google.com/drive/folders/1MQ_2XOtZx_Bew6w1orcC5cQWD-HX8elL" TargetMode="External"/><Relationship Id="rId22" Type="http://schemas.openxmlformats.org/officeDocument/2006/relationships/hyperlink" Target="https://drive.google.com/drive/folders/1MQ_2XOtZx_Bew6w1orcC5cQWD-HX8elL" TargetMode="External"/><Relationship Id="rId21" Type="http://schemas.openxmlformats.org/officeDocument/2006/relationships/hyperlink" Target="https://drive.google.com/drive/folders/1MQ_2XOtZx_Bew6w1orcC5cQWD-HX8elL" TargetMode="External"/><Relationship Id="rId24" Type="http://schemas.openxmlformats.org/officeDocument/2006/relationships/hyperlink" Target="https://drive.google.com/drive/folders/1MQ_2XOtZx_Bew6w1orcC5cQWD-HX8elL" TargetMode="External"/><Relationship Id="rId23" Type="http://schemas.openxmlformats.org/officeDocument/2006/relationships/hyperlink" Target="https://drive.google.com/drive/folders/1MQ_2XOtZx_Bew6w1orcC5cQWD-HX8elL" TargetMode="External"/><Relationship Id="rId26" Type="http://schemas.openxmlformats.org/officeDocument/2006/relationships/hyperlink" Target="https://drive.google.com/drive/folders/1MIGX6LDKm9rKsI6Yo76HlOunpNAChNOA" TargetMode="External"/><Relationship Id="rId25" Type="http://schemas.openxmlformats.org/officeDocument/2006/relationships/hyperlink" Target="https://drive.google.com/drive/folders/1MIGX6LDKm9rKsI6Yo76HlOunpNAChNOA" TargetMode="External"/><Relationship Id="rId28" Type="http://schemas.openxmlformats.org/officeDocument/2006/relationships/hyperlink" Target="https://drive.google.com/drive/folders/1J0VY6lOjaN10ofj2krmmdS7JGAoVYMVx" TargetMode="External"/><Relationship Id="rId27" Type="http://schemas.openxmlformats.org/officeDocument/2006/relationships/hyperlink" Target="https://drive.google.com/drive/folders/1J0VY6lOjaN10ofj2krmmdS7JGAoVYMVx" TargetMode="External"/><Relationship Id="rId29" Type="http://schemas.openxmlformats.org/officeDocument/2006/relationships/hyperlink" Target="https://drive.google.com/drive/folders/1J0VY6lOjaN10ofj2krmmdS7JGAoVYMVx" TargetMode="External"/><Relationship Id="rId11" Type="http://schemas.openxmlformats.org/officeDocument/2006/relationships/hyperlink" Target="https://drive.google.com/drive/folders/1L776W9JFhz8JUFpFlkua-F2IHGkC7Cty" TargetMode="External"/><Relationship Id="rId10" Type="http://schemas.openxmlformats.org/officeDocument/2006/relationships/hyperlink" Target="https://drive.google.com/drive/folders/1J0VY6lOjaN10ofj2krmmdS7JGAoVYMVx" TargetMode="External"/><Relationship Id="rId13" Type="http://schemas.openxmlformats.org/officeDocument/2006/relationships/hyperlink" Target="https://drive.google.com/drive/folders/1M5RjwwLa-UKKNJlIoqSBwf8TctdgJpNv" TargetMode="External"/><Relationship Id="rId12" Type="http://schemas.openxmlformats.org/officeDocument/2006/relationships/hyperlink" Target="https://drive.google.com/drive/folders/1L776W9JFhz8JUFpFlkua-F2IHGkC7Cty" TargetMode="External"/><Relationship Id="rId15" Type="http://schemas.openxmlformats.org/officeDocument/2006/relationships/hyperlink" Target="https://drive.google.com/drive/folders/1MQ_2XOtZx_Bew6w1orcC5cQWD-HX8elL" TargetMode="External"/><Relationship Id="rId14" Type="http://schemas.openxmlformats.org/officeDocument/2006/relationships/hyperlink" Target="https://drive.google.com/drive/folders/1J0VY6lOjaN10ofj2krmmdS7JGAoVYMVx" TargetMode="External"/><Relationship Id="rId17" Type="http://schemas.openxmlformats.org/officeDocument/2006/relationships/hyperlink" Target="https://drive.google.com/drive/folders/1MQ_2XOtZx_Bew6w1orcC5cQWD-HX8elL" TargetMode="External"/><Relationship Id="rId16" Type="http://schemas.openxmlformats.org/officeDocument/2006/relationships/hyperlink" Target="https://drive.google.com/drive/folders/1MQ_2XOtZx_Bew6w1orcC5cQWD-HX8elL" TargetMode="External"/><Relationship Id="rId19" Type="http://schemas.openxmlformats.org/officeDocument/2006/relationships/hyperlink" Target="https://drive.google.com/drive/folders/1MQ_2XOtZx_Bew6w1orcC5cQWD-HX8elL" TargetMode="External"/><Relationship Id="rId18" Type="http://schemas.openxmlformats.org/officeDocument/2006/relationships/hyperlink" Target="https://drive.google.com/drive/folders/1MQ_2XOtZx_Bew6w1orcC5cQWD-HX8elL" TargetMode="External"/><Relationship Id="rId84" Type="http://schemas.openxmlformats.org/officeDocument/2006/relationships/hyperlink" Target="https://drive.google.com/drive/folders/1Ki5MBqtg5w2pPwxmqGrtt6E5pBUE8p6c" TargetMode="External"/><Relationship Id="rId83" Type="http://schemas.openxmlformats.org/officeDocument/2006/relationships/hyperlink" Target="https://drive.google.com/drive/folders/1Ki5MBqtg5w2pPwxmqGrtt6E5pBUE8p6c" TargetMode="External"/><Relationship Id="rId86" Type="http://schemas.openxmlformats.org/officeDocument/2006/relationships/hyperlink" Target="https://drive.google.com/drive/folders/1KXRM0f-4SDRJV82qMs5ycFHAwysIsdr2" TargetMode="External"/><Relationship Id="rId85" Type="http://schemas.openxmlformats.org/officeDocument/2006/relationships/hyperlink" Target="https://drive.google.com/drive/folders/1Kc_mkjJb4QSme7Ck35cuBVpgI_uJAbcC" TargetMode="External"/><Relationship Id="rId88" Type="http://schemas.openxmlformats.org/officeDocument/2006/relationships/hyperlink" Target="https://drive.google.com/drive/folders/1KUB4Rpz4IHIVO-aPhsaw3vTXFdOmDwwS" TargetMode="External"/><Relationship Id="rId87" Type="http://schemas.openxmlformats.org/officeDocument/2006/relationships/hyperlink" Target="https://drive.google.com/drive/folders/1KXRM0f-4SDRJV82qMs5ycFHAwysIsdr2" TargetMode="External"/><Relationship Id="rId89" Type="http://schemas.openxmlformats.org/officeDocument/2006/relationships/hyperlink" Target="https://drive.google.com/drive/folders/1J5TmRcoakeL6lW2jPdK37HLQvAWZ22u9" TargetMode="External"/><Relationship Id="rId80" Type="http://schemas.openxmlformats.org/officeDocument/2006/relationships/hyperlink" Target="https://drive.google.com/drive/folders/1MkTkFQ_Bi6OmP6JdBv1TApiv95G4AfRS" TargetMode="External"/><Relationship Id="rId82" Type="http://schemas.openxmlformats.org/officeDocument/2006/relationships/hyperlink" Target="https://drive.google.com/drive/folders/1Ki5MBqtg5w2pPwxmqGrtt6E5pBUE8p6c" TargetMode="External"/><Relationship Id="rId81" Type="http://schemas.openxmlformats.org/officeDocument/2006/relationships/hyperlink" Target="https://drive.google.com/drive/folders/1MkTkFQ_Bi6OmP6JdBv1TApiv95G4AfRS" TargetMode="External"/><Relationship Id="rId1" Type="http://schemas.openxmlformats.org/officeDocument/2006/relationships/hyperlink" Target="https://drive.google.com/drive/folders/1M4CWJvyeqgSkc8jOEEeRDNlUrQzwEwn-" TargetMode="External"/><Relationship Id="rId2" Type="http://schemas.openxmlformats.org/officeDocument/2006/relationships/hyperlink" Target="https://drive.google.com/drive/folders/1M4CWJvyeqgSkc8jOEEeRDNlUrQzwEwn-" TargetMode="External"/><Relationship Id="rId3" Type="http://schemas.openxmlformats.org/officeDocument/2006/relationships/hyperlink" Target="https://drive.google.com/drive/folders/1J0VY6lOjaN10ofj2krmmdS7JGAoVYMVx" TargetMode="External"/><Relationship Id="rId4" Type="http://schemas.openxmlformats.org/officeDocument/2006/relationships/hyperlink" Target="https://drive.google.com/drive/folders/1L8b7tnrnbDHmHk1JqkpznFPKiA_uep2X" TargetMode="External"/><Relationship Id="rId9" Type="http://schemas.openxmlformats.org/officeDocument/2006/relationships/hyperlink" Target="https://drive.google.com/drive/folders/1Y-1sbm53baor6i_c0sq0_lFG9EYf_qdr?usp=sharing" TargetMode="External"/><Relationship Id="rId5" Type="http://schemas.openxmlformats.org/officeDocument/2006/relationships/hyperlink" Target="https://drive.google.com/drive/folders/1L8b7tnrnbDHmHk1JqkpznFPKiA_uep2X" TargetMode="External"/><Relationship Id="rId6" Type="http://schemas.openxmlformats.org/officeDocument/2006/relationships/hyperlink" Target="https://drive.google.com/drive/folders/1L8b7tnrnbDHmHk1JqkpznFPKiA_uep2X" TargetMode="External"/><Relationship Id="rId7" Type="http://schemas.openxmlformats.org/officeDocument/2006/relationships/hyperlink" Target="https://drive.google.com/drive/folders/1Y-1sbm53baor6i_c0sq0_lFG9EYf_qdr?usp=sharing" TargetMode="External"/><Relationship Id="rId8" Type="http://schemas.openxmlformats.org/officeDocument/2006/relationships/hyperlink" Target="https://drive.google.com/drive/folders/1Y-1sbm53baor6i_c0sq0_lFG9EYf_qdr?usp=sharing" TargetMode="External"/><Relationship Id="rId73" Type="http://schemas.openxmlformats.org/officeDocument/2006/relationships/hyperlink" Target="https://drive.google.com/drive/folders/1J0VY6lOjaN10ofj2krmmdS7JGAoVYMVx" TargetMode="External"/><Relationship Id="rId72" Type="http://schemas.openxmlformats.org/officeDocument/2006/relationships/hyperlink" Target="https://drive.google.com/drive/folders/1J0VY6lOjaN10ofj2krmmdS7JGAoVYMVx" TargetMode="External"/><Relationship Id="rId75" Type="http://schemas.openxmlformats.org/officeDocument/2006/relationships/hyperlink" Target="https://drive.google.com/drive/folders/1MkTkFQ_Bi6OmP6JdBv1TApiv95G4AfRS" TargetMode="External"/><Relationship Id="rId74" Type="http://schemas.openxmlformats.org/officeDocument/2006/relationships/hyperlink" Target="https://drive.google.com/drive/folders/1MsIQs2iCDEkCFsFrmCwN5gj6YDZ5Q3a2" TargetMode="External"/><Relationship Id="rId77" Type="http://schemas.openxmlformats.org/officeDocument/2006/relationships/hyperlink" Target="https://drive.google.com/drive/folders/1MkTkFQ_Bi6OmP6JdBv1TApiv95G4AfRS" TargetMode="External"/><Relationship Id="rId76" Type="http://schemas.openxmlformats.org/officeDocument/2006/relationships/hyperlink" Target="https://drive.google.com/drive/folders/1MkTkFQ_Bi6OmP6JdBv1TApiv95G4AfRS" TargetMode="External"/><Relationship Id="rId79" Type="http://schemas.openxmlformats.org/officeDocument/2006/relationships/hyperlink" Target="https://drive.google.com/drive/folders/1MkTkFQ_Bi6OmP6JdBv1TApiv95G4AfRS" TargetMode="External"/><Relationship Id="rId78" Type="http://schemas.openxmlformats.org/officeDocument/2006/relationships/hyperlink" Target="https://drive.google.com/drive/folders/1MkTkFQ_Bi6OmP6JdBv1TApiv95G4AfRS" TargetMode="External"/><Relationship Id="rId71" Type="http://schemas.openxmlformats.org/officeDocument/2006/relationships/hyperlink" Target="https://drive.google.com/drive/folders/1J0VY6lOjaN10ofj2krmmdS7JGAoVYMVx" TargetMode="External"/><Relationship Id="rId70" Type="http://schemas.openxmlformats.org/officeDocument/2006/relationships/hyperlink" Target="https://drive.google.com/drive/folders/1J0VY6lOjaN10ofj2krmmdS7JGAoVYMVx" TargetMode="External"/><Relationship Id="rId62" Type="http://schemas.openxmlformats.org/officeDocument/2006/relationships/hyperlink" Target="https://drive.google.com/drive/folders/1Mz2avccN-DLykP2cgtoszCpKqfAC7eUc" TargetMode="External"/><Relationship Id="rId61" Type="http://schemas.openxmlformats.org/officeDocument/2006/relationships/hyperlink" Target="https://drive.google.com/drive/folders/1N7shS7Zbzq73YTwGHOHctUevdHKdNeuS" TargetMode="External"/><Relationship Id="rId64" Type="http://schemas.openxmlformats.org/officeDocument/2006/relationships/hyperlink" Target="https://drive.google.com/drive/folders/1Mz2avccN-DLykP2cgtoszCpKqfAC7eUc" TargetMode="External"/><Relationship Id="rId63" Type="http://schemas.openxmlformats.org/officeDocument/2006/relationships/hyperlink" Target="https://drive.google.com/drive/folders/1Mz2avccN-DLykP2cgtoszCpKqfAC7eUc" TargetMode="External"/><Relationship Id="rId66" Type="http://schemas.openxmlformats.org/officeDocument/2006/relationships/hyperlink" Target="https://drive.google.com/drive/folders/1Mwhk4e1QpbZe65s3IcKPxGPFZleImaPt" TargetMode="External"/><Relationship Id="rId65" Type="http://schemas.openxmlformats.org/officeDocument/2006/relationships/hyperlink" Target="https://drive.google.com/drive/folders/1Mz2avccN-DLykP2cgtoszCpKqfAC7eUc" TargetMode="External"/><Relationship Id="rId68" Type="http://schemas.openxmlformats.org/officeDocument/2006/relationships/hyperlink" Target="https://drive.google.com/drive/folders/1Mwhk4e1QpbZe65s3IcKPxGPFZleImaPt" TargetMode="External"/><Relationship Id="rId67" Type="http://schemas.openxmlformats.org/officeDocument/2006/relationships/hyperlink" Target="https://drive.google.com/drive/folders/1Mwhk4e1QpbZe65s3IcKPxGPFZleImaPt" TargetMode="External"/><Relationship Id="rId60" Type="http://schemas.openxmlformats.org/officeDocument/2006/relationships/hyperlink" Target="https://drive.google.com/drive/folders/1N7shS7Zbzq73YTwGHOHctUevdHKdNeuS" TargetMode="External"/><Relationship Id="rId69" Type="http://schemas.openxmlformats.org/officeDocument/2006/relationships/hyperlink" Target="https://drive.google.com/drive/folders/1J0VY6lOjaN10ofj2krmmdS7JGAoVYMVx" TargetMode="External"/><Relationship Id="rId51" Type="http://schemas.openxmlformats.org/officeDocument/2006/relationships/hyperlink" Target="https://drive.google.com/drive/folders/1NEZvTUSi5FIuArAmzaBSO_YVm1hhM_Ck" TargetMode="External"/><Relationship Id="rId50" Type="http://schemas.openxmlformats.org/officeDocument/2006/relationships/hyperlink" Target="https://drive.google.com/drive/folders/1NHpUfxkH9j5jkLYbEBnDHnYYjqYQouK3" TargetMode="External"/><Relationship Id="rId53" Type="http://schemas.openxmlformats.org/officeDocument/2006/relationships/hyperlink" Target="https://drive.google.com/drive/folders/1NAb9Cm-qoECFmOTah9RV8NScv2sHDtP6" TargetMode="External"/><Relationship Id="rId52" Type="http://schemas.openxmlformats.org/officeDocument/2006/relationships/hyperlink" Target="https://drive.google.com/drive/folders/1NEZvTUSi5FIuArAmzaBSO_YVm1hhM_Ck" TargetMode="External"/><Relationship Id="rId55" Type="http://schemas.openxmlformats.org/officeDocument/2006/relationships/hyperlink" Target="https://drive.google.com/drive/folders/1N77n2i7U2HkS2JC2i_BJ4h5TiN6u9Cjk" TargetMode="External"/><Relationship Id="rId54" Type="http://schemas.openxmlformats.org/officeDocument/2006/relationships/hyperlink" Target="https://drive.google.com/drive/folders/1N77n2i7U2HkS2JC2i_BJ4h5TiN6u9Cjk" TargetMode="External"/><Relationship Id="rId57" Type="http://schemas.openxmlformats.org/officeDocument/2006/relationships/hyperlink" Target="https://drive.google.com/drive/folders/1N77n2i7U2HkS2JC2i_BJ4h5TiN6u9Cjk" TargetMode="External"/><Relationship Id="rId56" Type="http://schemas.openxmlformats.org/officeDocument/2006/relationships/hyperlink" Target="https://drive.google.com/drive/folders/1N77n2i7U2HkS2JC2i_BJ4h5TiN6u9Cjk" TargetMode="External"/><Relationship Id="rId59" Type="http://schemas.openxmlformats.org/officeDocument/2006/relationships/hyperlink" Target="https://drive.google.com/drive/folders/1N77n2i7U2HkS2JC2i_BJ4h5TiN6u9Cjk" TargetMode="External"/><Relationship Id="rId58" Type="http://schemas.openxmlformats.org/officeDocument/2006/relationships/hyperlink" Target="https://drive.google.com/drive/folders/1N77n2i7U2HkS2JC2i_BJ4h5TiN6u9Cjk" TargetMode="External"/><Relationship Id="rId107" Type="http://schemas.openxmlformats.org/officeDocument/2006/relationships/hyperlink" Target="https://drive.google.com/drive/folders/1LKyqkJcweDkc9p7soobACAUSKplMS0ov" TargetMode="External"/><Relationship Id="rId106" Type="http://schemas.openxmlformats.org/officeDocument/2006/relationships/hyperlink" Target="https://drive.google.com/drive/folders/1LIvbu-Ig-k42k1Yx5hIo5ivPeEzwGpxR" TargetMode="External"/><Relationship Id="rId105" Type="http://schemas.openxmlformats.org/officeDocument/2006/relationships/hyperlink" Target="https://drive.google.com/drive/folders/1J0VY6lOjaN10ofj2krmmdS7JGAoVYMVx" TargetMode="External"/><Relationship Id="rId104" Type="http://schemas.openxmlformats.org/officeDocument/2006/relationships/hyperlink" Target="https://drive.google.com/drive/folders/1Kw8G979E6J7x83IGHXxnRgQnREoj1IIm" TargetMode="External"/><Relationship Id="rId109" Type="http://schemas.openxmlformats.org/officeDocument/2006/relationships/hyperlink" Target="https://drive.google.com/drive/folders/1LDSz1iehhplVhffltVL8rMZn0_qIV-FI" TargetMode="External"/><Relationship Id="rId108" Type="http://schemas.openxmlformats.org/officeDocument/2006/relationships/hyperlink" Target="https://drive.google.com/drive/folders/1LF1US6dQdEfY3rgTEXEZGpjSTOXiBY0u" TargetMode="External"/><Relationship Id="rId103" Type="http://schemas.openxmlformats.org/officeDocument/2006/relationships/hyperlink" Target="https://drive.google.com/drive/folders/1L2CLPu6-sKlnhol1JeEzT2NJssQUbsw6" TargetMode="External"/><Relationship Id="rId102" Type="http://schemas.openxmlformats.org/officeDocument/2006/relationships/hyperlink" Target="https://drive.google.com/drive/folders/1LTvHX3U2QzPDlgeYcyFZLtKUi2yipdUm" TargetMode="External"/><Relationship Id="rId101" Type="http://schemas.openxmlformats.org/officeDocument/2006/relationships/hyperlink" Target="https://drive.google.com/drive/folders/1LfRELUV4ZfV6YSLqk_7SLAykeBnaqlJF" TargetMode="External"/><Relationship Id="rId100" Type="http://schemas.openxmlformats.org/officeDocument/2006/relationships/hyperlink" Target="https://drive.google.com/drive/folders/1J0VY6lOjaN10ofj2krmmdS7JGAoVYMVx" TargetMode="External"/><Relationship Id="rId95" Type="http://schemas.openxmlformats.org/officeDocument/2006/relationships/hyperlink" Target="https://drive.google.com/drive/folders/1J0VY6lOjaN10ofj2krmmdS7JGAoVYMVx" TargetMode="External"/><Relationship Id="rId94" Type="http://schemas.openxmlformats.org/officeDocument/2006/relationships/hyperlink" Target="https://drive.google.com/drive/folders/1J0VY6lOjaN10ofj2krmmdS7JGAoVYMVx" TargetMode="External"/><Relationship Id="rId97" Type="http://schemas.openxmlformats.org/officeDocument/2006/relationships/hyperlink" Target="https://drive.google.com/drive/folders/1L776W9JFhz8JUFpFlkua-F2IHGkC7Cty" TargetMode="External"/><Relationship Id="rId96" Type="http://schemas.openxmlformats.org/officeDocument/2006/relationships/hyperlink" Target="https://drive.google.com/drive/folders/1L8b7tnrnbDHmHk1JqkpznFPKiA_uep2X" TargetMode="External"/><Relationship Id="rId99" Type="http://schemas.openxmlformats.org/officeDocument/2006/relationships/hyperlink" Target="https://drive.google.com/drive/folders/1J0VY6lOjaN10ofj2krmmdS7JGAoVYMVx" TargetMode="External"/><Relationship Id="rId98" Type="http://schemas.openxmlformats.org/officeDocument/2006/relationships/hyperlink" Target="https://drive.google.com/drive/folders/1L43dO7qDplUhrUnbvGVo9Fubo_BIraxy" TargetMode="External"/><Relationship Id="rId91" Type="http://schemas.openxmlformats.org/officeDocument/2006/relationships/hyperlink" Target="https://drive.google.com/drive/folders/1LBGIdUOxfXSJ4Dca-8gv9p8CgTd1WEge" TargetMode="External"/><Relationship Id="rId90" Type="http://schemas.openxmlformats.org/officeDocument/2006/relationships/hyperlink" Target="https://drive.google.com/drive/folders/1J0VY6lOjaN10ofj2krmmdS7JGAoVYMVx" TargetMode="External"/><Relationship Id="rId93" Type="http://schemas.openxmlformats.org/officeDocument/2006/relationships/hyperlink" Target="https://drive.google.com/drive/folders/1J0VY6lOjaN10ofj2krmmdS7JGAoVYMVx" TargetMode="External"/><Relationship Id="rId92" Type="http://schemas.openxmlformats.org/officeDocument/2006/relationships/hyperlink" Target="https://drive.google.com/drive/folders/1J0VY6lOjaN10ofj2krmmdS7JGAoVYMVx" TargetMode="External"/><Relationship Id="rId116" Type="http://schemas.openxmlformats.org/officeDocument/2006/relationships/drawing" Target="../drawings/drawing39.xml"/><Relationship Id="rId115" Type="http://schemas.openxmlformats.org/officeDocument/2006/relationships/hyperlink" Target="https://drive.google.com/drive/folders/1MSLITKP_nPZKgt1nkNJvBXFthVpLr_0n" TargetMode="External"/><Relationship Id="rId110" Type="http://schemas.openxmlformats.org/officeDocument/2006/relationships/hyperlink" Target="https://drive.google.com/drive/folders/1McVcA_MDXyDt32QNbYUw15OYpfHgtxFy" TargetMode="External"/><Relationship Id="rId114" Type="http://schemas.openxmlformats.org/officeDocument/2006/relationships/hyperlink" Target="https://drive.google.com/drive/folders/1MSLITKP_nPZKgt1nkNJvBXFthVpLr_0n" TargetMode="External"/><Relationship Id="rId113" Type="http://schemas.openxmlformats.org/officeDocument/2006/relationships/hyperlink" Target="https://drive.google.com/drive/folders/1MYkOfUMNwFWy-9cS7WHTABXnpuurF22r" TargetMode="External"/><Relationship Id="rId112" Type="http://schemas.openxmlformats.org/officeDocument/2006/relationships/hyperlink" Target="https://drive.google.com/drive/folders/1MZW9POISBUObyQBkgdakJwwljHAjUlRC" TargetMode="External"/><Relationship Id="rId111" Type="http://schemas.openxmlformats.org/officeDocument/2006/relationships/hyperlink" Target="https://drive.google.com/drive/folders/1MbEdqx7fSj10_2VFfYrkRw4mJms5e24S"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40" Type="http://schemas.openxmlformats.org/officeDocument/2006/relationships/hyperlink" Target="https://drive.google.com/drive/folders/1Z0eEGJlTSG6qeRYe0QUuYqF3JX2Mfsbl?usp=sharing" TargetMode="External"/><Relationship Id="rId42" Type="http://schemas.openxmlformats.org/officeDocument/2006/relationships/hyperlink" Target="https://drive.google.com/drive/folders/1YxeoXC8wZOXVCjUBPaD2OomMrICzq9GA?usp=sharing" TargetMode="External"/><Relationship Id="rId41" Type="http://schemas.openxmlformats.org/officeDocument/2006/relationships/hyperlink" Target="https://drive.google.com/drive/folders/1Z0eEGJlTSG6qeRYe0QUuYqF3JX2Mfsbl?usp=sharing" TargetMode="External"/><Relationship Id="rId44" Type="http://schemas.openxmlformats.org/officeDocument/2006/relationships/hyperlink" Target="https://drive.google.com/drive/folders/1gmYW9qJMjd99i4AuXqVa4p8xYZXPYHHL?usp=sharing" TargetMode="External"/><Relationship Id="rId43" Type="http://schemas.openxmlformats.org/officeDocument/2006/relationships/hyperlink" Target="https://drive.google.com/drive/folders/1YxeoXC8wZOXVCjUBPaD2OomMrICzq9GA?usp=sharing" TargetMode="External"/><Relationship Id="rId46" Type="http://schemas.openxmlformats.org/officeDocument/2006/relationships/hyperlink" Target="https://drive.google.com/drive/folders/1YtnK5e0eRRaJ5f39-Mo_nRhuQUlNbdmq?usp=sharing" TargetMode="External"/><Relationship Id="rId45" Type="http://schemas.openxmlformats.org/officeDocument/2006/relationships/hyperlink" Target="https://drive.google.com/drive/folders/1YxGRvOHJybASui_TSdBuoJZLku9kvVlh?usp=sharing" TargetMode="External"/><Relationship Id="rId48" Type="http://schemas.openxmlformats.org/officeDocument/2006/relationships/hyperlink" Target="https://drive.google.com/drive/folders/1YtnK5e0eRRaJ5f39-Mo_nRhuQUlNbdmq?usp=sharing" TargetMode="External"/><Relationship Id="rId47" Type="http://schemas.openxmlformats.org/officeDocument/2006/relationships/hyperlink" Target="https://drive.google.com/drive/folders/1YtnK5e0eRRaJ5f39-Mo_nRhuQUlNbdmq?usp=sharing" TargetMode="External"/><Relationship Id="rId49" Type="http://schemas.openxmlformats.org/officeDocument/2006/relationships/hyperlink" Target="https://drive.google.com/drive/folders/1YtnK5e0eRRaJ5f39-Mo_nRhuQUlNbdmq?usp=sharing" TargetMode="External"/><Relationship Id="rId31" Type="http://schemas.openxmlformats.org/officeDocument/2006/relationships/hyperlink" Target="https://drive.google.com/drive/folders/1Xuk9HIHNIWiq2DJO_IcjFdRRSHJ9nti-?usp=sharing" TargetMode="External"/><Relationship Id="rId30" Type="http://schemas.openxmlformats.org/officeDocument/2006/relationships/hyperlink" Target="https://drive.google.com/drive/folders/1Xuk9HIHNIWiq2DJO_IcjFdRRSHJ9nti-?usp=sharing" TargetMode="External"/><Relationship Id="rId33" Type="http://schemas.openxmlformats.org/officeDocument/2006/relationships/hyperlink" Target="https://drive.google.com/drive/folders/1Z93XeY5ngZ1h8w6u5if8JtCBjJJazKBJ?usp=sharing" TargetMode="External"/><Relationship Id="rId32" Type="http://schemas.openxmlformats.org/officeDocument/2006/relationships/hyperlink" Target="https://drive.google.com/file/d/171lsbvwhBzx31S5wI4VVm0hp1eRWI6yd/view?usp=sharing" TargetMode="External"/><Relationship Id="rId35" Type="http://schemas.openxmlformats.org/officeDocument/2006/relationships/hyperlink" Target="https://drive.google.com/drive/folders/1Z1YQIKevVSdGdEnrgmQRJdFOm0syRNHv?usp=sharing" TargetMode="External"/><Relationship Id="rId34" Type="http://schemas.openxmlformats.org/officeDocument/2006/relationships/hyperlink" Target="https://drive.google.com/drive/folders/1Z1YQIKevVSdGdEnrgmQRJdFOm0syRNHv?usp=sharing" TargetMode="External"/><Relationship Id="rId37" Type="http://schemas.openxmlformats.org/officeDocument/2006/relationships/hyperlink" Target="https://drive.google.com/drive/folders/1Z1YQIKevVSdGdEnrgmQRJdFOm0syRNHv?usp=sharing" TargetMode="External"/><Relationship Id="rId36" Type="http://schemas.openxmlformats.org/officeDocument/2006/relationships/hyperlink" Target="https://drive.google.com/drive/folders/1Z1YQIKevVSdGdEnrgmQRJdFOm0syRNHv?usp=sharing" TargetMode="External"/><Relationship Id="rId39" Type="http://schemas.openxmlformats.org/officeDocument/2006/relationships/hyperlink" Target="https://drive.google.com/drive/folders/1Z1YQIKevVSdGdEnrgmQRJdFOm0syRNHv?usp=sharing" TargetMode="External"/><Relationship Id="rId38" Type="http://schemas.openxmlformats.org/officeDocument/2006/relationships/hyperlink" Target="https://drive.google.com/drive/folders/1Z1YQIKevVSdGdEnrgmQRJdFOm0syRNHv?usp=sharing" TargetMode="External"/><Relationship Id="rId20" Type="http://schemas.openxmlformats.org/officeDocument/2006/relationships/hyperlink" Target="https://drive.google.com/drive/folders/1Y1_F7KL2lIggZmJrvqlgFmF2GsdO9v_L?usp=sharing" TargetMode="External"/><Relationship Id="rId22" Type="http://schemas.openxmlformats.org/officeDocument/2006/relationships/hyperlink" Target="https://drive.google.com/drive/folders/1KWfHdAAIVu-yi2o_677bxgP_6kBWE8SM?usp=sharing" TargetMode="External"/><Relationship Id="rId21" Type="http://schemas.openxmlformats.org/officeDocument/2006/relationships/hyperlink" Target="https://drive.google.com/drive/folders/1Y1_F7KL2lIggZmJrvqlgFmF2GsdO9v_L?usp=sharing" TargetMode="External"/><Relationship Id="rId24" Type="http://schemas.openxmlformats.org/officeDocument/2006/relationships/hyperlink" Target="https://drive.google.com/drive/folders/1XxT1QxJ08at4FU0wxRVWukqCr48enFaO?usp=sharing" TargetMode="External"/><Relationship Id="rId23" Type="http://schemas.openxmlformats.org/officeDocument/2006/relationships/hyperlink" Target="https://drive.google.com/drive/folders/1-GCFBvPPn46Gpe3NtzeJLYBKra-Ga20W?usp=sharing" TargetMode="External"/><Relationship Id="rId26" Type="http://schemas.openxmlformats.org/officeDocument/2006/relationships/hyperlink" Target="https://drive.google.com/drive/folders/1XxT1QxJ08at4FU0wxRVWukqCr48enFaO?usp=sharing" TargetMode="External"/><Relationship Id="rId25" Type="http://schemas.openxmlformats.org/officeDocument/2006/relationships/hyperlink" Target="https://drive.google.com/drive/folders/1XxT1QxJ08at4FU0wxRVWukqCr48enFaO?usp=sharing" TargetMode="External"/><Relationship Id="rId28" Type="http://schemas.openxmlformats.org/officeDocument/2006/relationships/hyperlink" Target="https://drive.google.com/drive/folders/1Xz5iJaBV3N5qfTDFuNIyV3q_OsdhLQav?usp=sharing" TargetMode="External"/><Relationship Id="rId27" Type="http://schemas.openxmlformats.org/officeDocument/2006/relationships/hyperlink" Target="https://drive.google.com/drive/folders/1Xz5iJaBV3N5qfTDFuNIyV3q_OsdhLQav?usp=sharing" TargetMode="External"/><Relationship Id="rId29" Type="http://schemas.openxmlformats.org/officeDocument/2006/relationships/hyperlink" Target="https://drive.google.com/drive/folders/1Xuk9HIHNIWiq2DJO_IcjFdRRSHJ9nti-?usp=sharing" TargetMode="External"/><Relationship Id="rId11" Type="http://schemas.openxmlformats.org/officeDocument/2006/relationships/hyperlink" Target="https://drive.google.com/file/d/1oRHQa0eAydOGfdZywWmraCvaW-u2L76r/view?usp=sharing" TargetMode="External"/><Relationship Id="rId10" Type="http://schemas.openxmlformats.org/officeDocument/2006/relationships/hyperlink" Target="https://drive.google.com/file/d/1oRHQa0eAydOGfdZywWmraCvaW-u2L76r/view?usp=sharing" TargetMode="External"/><Relationship Id="rId13" Type="http://schemas.openxmlformats.org/officeDocument/2006/relationships/hyperlink" Target="https://drive.google.com/file/d/1oRHQa0eAydOGfdZywWmraCvaW-u2L76r/view?usp=sharing" TargetMode="External"/><Relationship Id="rId12" Type="http://schemas.openxmlformats.org/officeDocument/2006/relationships/hyperlink" Target="https://drive.google.com/file/d/1oRHQa0eAydOGfdZywWmraCvaW-u2L76r/view?usp=sharing" TargetMode="External"/><Relationship Id="rId15" Type="http://schemas.openxmlformats.org/officeDocument/2006/relationships/hyperlink" Target="https://drive.google.com/file/d/1oRHQa0eAydOGfdZywWmraCvaW-u2L76r/view?usp=sharing" TargetMode="External"/><Relationship Id="rId14" Type="http://schemas.openxmlformats.org/officeDocument/2006/relationships/hyperlink" Target="https://drive.google.com/file/d/1oRHQa0eAydOGfdZywWmraCvaW-u2L76r/view?usp=sharing" TargetMode="External"/><Relationship Id="rId17" Type="http://schemas.openxmlformats.org/officeDocument/2006/relationships/hyperlink" Target="https://drive.google.com/file/d/1oRHQa0eAydOGfdZywWmraCvaW-u2L76r/view?usp=sharing" TargetMode="External"/><Relationship Id="rId16" Type="http://schemas.openxmlformats.org/officeDocument/2006/relationships/hyperlink" Target="https://drive.google.com/file/d/1oRHQa0eAydOGfdZywWmraCvaW-u2L76r/view?usp=sharing" TargetMode="External"/><Relationship Id="rId19" Type="http://schemas.openxmlformats.org/officeDocument/2006/relationships/hyperlink" Target="https://drive.google.com/file/d/1oRHQa0eAydOGfdZywWmraCvaW-u2L76r/view?usp=sharing" TargetMode="External"/><Relationship Id="rId18" Type="http://schemas.openxmlformats.org/officeDocument/2006/relationships/hyperlink" Target="https://drive.google.com/file/d/1oRHQa0eAydOGfdZywWmraCvaW-u2L76r/view?usp=sharing" TargetMode="External"/><Relationship Id="rId84" Type="http://schemas.openxmlformats.org/officeDocument/2006/relationships/hyperlink" Target="https://drive.google.com/drive/folders/1WyKyKgdVM8lPJvmQVSIyv53lxnzAfwPE?usp=sharing" TargetMode="External"/><Relationship Id="rId83" Type="http://schemas.openxmlformats.org/officeDocument/2006/relationships/hyperlink" Target="https://drive.google.com/drive/folders/15qPx2JtTrLmznHUm3v7w-hONZjv76h6q?usp=sharing" TargetMode="External"/><Relationship Id="rId86" Type="http://schemas.openxmlformats.org/officeDocument/2006/relationships/hyperlink" Target="https://drive.google.com/drive/folders/1Wuzpyf5ScAYuZ-Azm6HGnnWnBhzrDfGS?usp=sharing" TargetMode="External"/><Relationship Id="rId85" Type="http://schemas.openxmlformats.org/officeDocument/2006/relationships/hyperlink" Target="https://drive.google.com/drive/folders/1WvcRRi5Ekbzb54mrT0IBgWXzoCPX6EMI?usp=sharing" TargetMode="External"/><Relationship Id="rId88" Type="http://schemas.openxmlformats.org/officeDocument/2006/relationships/hyperlink" Target="https://drive.google.com/drive/folders/1XYs2w7b2YmKOm4kixTIcZJtCZ3G1bshW?usp=sharing" TargetMode="External"/><Relationship Id="rId87" Type="http://schemas.openxmlformats.org/officeDocument/2006/relationships/hyperlink" Target="https://drive.google.com/drive/folders/1Wuzpyf5ScAYuZ-Azm6HGnnWnBhzrDfGS?usp=sharing" TargetMode="External"/><Relationship Id="rId89" Type="http://schemas.openxmlformats.org/officeDocument/2006/relationships/hyperlink" Target="https://drive.google.com/drive/folders/1XYs2w7b2YmKOm4kixTIcZJtCZ3G1bshW?usp=sharing" TargetMode="External"/><Relationship Id="rId80" Type="http://schemas.openxmlformats.org/officeDocument/2006/relationships/hyperlink" Target="https://drive.google.com/drive/folders/1X95x0WAMlhUMyXLnFLDul113Fd-KlJ_L?usp=sharing" TargetMode="External"/><Relationship Id="rId82" Type="http://schemas.openxmlformats.org/officeDocument/2006/relationships/hyperlink" Target="https://drive.google.com/drive/folders/1WV6EMuFjyun0j8Up-GAWZV-HRdo-r9BB?usp=sharing" TargetMode="External"/><Relationship Id="rId81" Type="http://schemas.openxmlformats.org/officeDocument/2006/relationships/hyperlink" Target="https://drive.google.com/drive/folders/1X4sdg7NLRzZe22aekKZmwj9DCEgtTVJ7?usp=sharing" TargetMode="External"/><Relationship Id="rId1" Type="http://schemas.openxmlformats.org/officeDocument/2006/relationships/hyperlink" Target="https://drive.google.com/drive/folders/1Y0WUHN5b5QbsRwMlPUvPXnmRZy91yq44?usp=sharing" TargetMode="External"/><Relationship Id="rId2" Type="http://schemas.openxmlformats.org/officeDocument/2006/relationships/hyperlink" Target="https://drive.google.com/drive/folders/1Y-1sbm53baor6i_c0sq0_lFG9EYf_qdr?usp=sharing" TargetMode="External"/><Relationship Id="rId3" Type="http://schemas.openxmlformats.org/officeDocument/2006/relationships/hyperlink" Target="https://drive.google.com/drive/folders/1Y-1sbm53baor6i_c0sq0_lFG9EYf_qdr?usp=sharing" TargetMode="External"/><Relationship Id="rId4" Type="http://schemas.openxmlformats.org/officeDocument/2006/relationships/hyperlink" Target="https://drive.google.com/drive/folders/1Y-1sbm53baor6i_c0sq0_lFG9EYf_qdr?usp=sharing" TargetMode="External"/><Relationship Id="rId9" Type="http://schemas.openxmlformats.org/officeDocument/2006/relationships/hyperlink" Target="https://drive.google.com/drive/folders/1XzxiAdAS4V5PDqiZ42eHgR150765sL0w?usp=sharing" TargetMode="External"/><Relationship Id="rId5" Type="http://schemas.openxmlformats.org/officeDocument/2006/relationships/hyperlink" Target="https://drive.google.com/drive/folders/1Y-1sbm53baor6i_c0sq0_lFG9EYf_qdr?usp=sharing" TargetMode="External"/><Relationship Id="rId6" Type="http://schemas.openxmlformats.org/officeDocument/2006/relationships/hyperlink" Target="https://drive.google.com/drive/folders/1Y-1sbm53baor6i_c0sq0_lFG9EYf_qdr?usp=sharing" TargetMode="External"/><Relationship Id="rId7" Type="http://schemas.openxmlformats.org/officeDocument/2006/relationships/hyperlink" Target="https://drive.google.com/file/d/1XLw_lO5QoTLixjaxcyfkBO0RlaxGAsZ7/view?usp=sharing" TargetMode="External"/><Relationship Id="rId8" Type="http://schemas.openxmlformats.org/officeDocument/2006/relationships/hyperlink" Target="https://drive.google.com/drive/folders/1Y-1sbm53baor6i_c0sq0_lFG9EYf_qdr?usp=sharing" TargetMode="External"/><Relationship Id="rId73" Type="http://schemas.openxmlformats.org/officeDocument/2006/relationships/hyperlink" Target="https://drive.google.com/drive/folders/1WdwIDipDoDkoQe7ixK6oRTCbfb0-IBRZ?usp=sharingg" TargetMode="External"/><Relationship Id="rId72" Type="http://schemas.openxmlformats.org/officeDocument/2006/relationships/hyperlink" Target="https://drive.google.com/drive/folders/1WdwIDipDoDkoQe7ixK6oRTCbfb0-IBRZ?usp=sharing" TargetMode="External"/><Relationship Id="rId75" Type="http://schemas.openxmlformats.org/officeDocument/2006/relationships/hyperlink" Target="https://drive.google.com/drive/folders/1WY_Y5aP0bW8JLy7rYMW-V4Qsq6gPGJJQ?usp=sharing" TargetMode="External"/><Relationship Id="rId74" Type="http://schemas.openxmlformats.org/officeDocument/2006/relationships/hyperlink" Target="https://drive.google.com/drive/folders/1WdwIDipDoDkoQe7ixK6oRTCbfb0-IBRZ?usp=sharing" TargetMode="External"/><Relationship Id="rId77" Type="http://schemas.openxmlformats.org/officeDocument/2006/relationships/hyperlink" Target="https://drive.google.com/drive/folders/1WY_Y5aP0bW8JLy7rYMW-V4Qsq6gPGJJQ?usp=sharing" TargetMode="External"/><Relationship Id="rId76" Type="http://schemas.openxmlformats.org/officeDocument/2006/relationships/hyperlink" Target="https://drive.google.com/drive/folders/1WY_Y5aP0bW8JLy7rYMW-V4Qsq6gPGJJQ?usp=sharing" TargetMode="External"/><Relationship Id="rId79" Type="http://schemas.openxmlformats.org/officeDocument/2006/relationships/hyperlink" Target="https://drive.google.com/drive/folders/1WV6EMuFjyun0j8Up-GAWZV-HRdo-r9BB?usp=sharing" TargetMode="External"/><Relationship Id="rId78" Type="http://schemas.openxmlformats.org/officeDocument/2006/relationships/hyperlink" Target="https://drive.google.com/drive/folders/1WV6EMuFjyun0j8Up-GAWZV-HRdo-r9BB?usp=sharing" TargetMode="External"/><Relationship Id="rId71" Type="http://schemas.openxmlformats.org/officeDocument/2006/relationships/hyperlink" Target="https://drive.google.com/drive/folders/1WdwIDipDoDkoQe7ixK6oRTCbfb0-IBRZ?usp=sharing" TargetMode="External"/><Relationship Id="rId70" Type="http://schemas.openxmlformats.org/officeDocument/2006/relationships/hyperlink" Target="https://drive.google.com/drive/folders/1WkHBLmYGc8ZnTw7ukpb9ykUaX7aWW89B?usp=sharing" TargetMode="External"/><Relationship Id="rId62" Type="http://schemas.openxmlformats.org/officeDocument/2006/relationships/hyperlink" Target="https://drive.google.com/drive/folders/1ZhBo1I1-N4bSDS__DlBbVsgFQkY3r2Km?usp=sharing" TargetMode="External"/><Relationship Id="rId61" Type="http://schemas.openxmlformats.org/officeDocument/2006/relationships/hyperlink" Target="https://drive.google.com/drive/folders/1YgNle1iNjRLgZbRLbbZ8HNA249NWi2GI?usp=sharing" TargetMode="External"/><Relationship Id="rId64" Type="http://schemas.openxmlformats.org/officeDocument/2006/relationships/hyperlink" Target="https://drive.google.com/drive/folders/1WmLp1iFpcch4lqGDs0Mu8xZ04dh-Y_Zu?usp=sharing" TargetMode="External"/><Relationship Id="rId63" Type="http://schemas.openxmlformats.org/officeDocument/2006/relationships/hyperlink" Target="https://drive.google.com/drive/folders/1YeX5y5DC0AAiPaqjpQxHlCZ78vao5hHP?usp=sharing" TargetMode="External"/><Relationship Id="rId66" Type="http://schemas.openxmlformats.org/officeDocument/2006/relationships/hyperlink" Target="https://drive.google.com/drive/folders/1WmLp1iFpcch4lqGDs0Mu8xZ04dh-Y_Zu?usp=sharing" TargetMode="External"/><Relationship Id="rId65" Type="http://schemas.openxmlformats.org/officeDocument/2006/relationships/hyperlink" Target="https://drive.google.com/drive/folders/1WmLp1iFpcch4lqGDs0Mu8xZ04dh-Y_Zu?usp=sharing" TargetMode="External"/><Relationship Id="rId68" Type="http://schemas.openxmlformats.org/officeDocument/2006/relationships/hyperlink" Target="https://drive.google.com/drive/folders/1WkHBLmYGc8ZnTw7ukpb9ykUaX7aWW89B?usp=sharing" TargetMode="External"/><Relationship Id="rId67" Type="http://schemas.openxmlformats.org/officeDocument/2006/relationships/hyperlink" Target="https://drive.google.com/drive/folders/1WkHBLmYGc8ZnTw7ukpb9ykUaX7aWW89B?usp=sharing" TargetMode="External"/><Relationship Id="rId60" Type="http://schemas.openxmlformats.org/officeDocument/2006/relationships/hyperlink" Target="https://drive.google.com/drive/folders/1YguQ_11eWtB9z2Sx8pjC3I2zAsb9OIOw?usp=sharing" TargetMode="External"/><Relationship Id="rId69" Type="http://schemas.openxmlformats.org/officeDocument/2006/relationships/hyperlink" Target="https://drive.google.com/drive/folders/1WkHBLmYGc8ZnTw7ukpb9ykUaX7aWW89B?usp=sharing" TargetMode="External"/><Relationship Id="rId51" Type="http://schemas.openxmlformats.org/officeDocument/2006/relationships/hyperlink" Target="https://drive.google.com/drive/folders/1Ywyev_LtZFq0qVBlTILqsMyGQ711WV3S?usp=sharing" TargetMode="External"/><Relationship Id="rId50" Type="http://schemas.openxmlformats.org/officeDocument/2006/relationships/hyperlink" Target="https://drive.google.com/drive/folders/1YtnK5e0eRRaJ5f39-Mo_nRhuQUlNbdmq?usp=sharing" TargetMode="External"/><Relationship Id="rId53" Type="http://schemas.openxmlformats.org/officeDocument/2006/relationships/hyperlink" Target="https://drive.google.com/drive/folders/1ZhBo1I1-N4bSDS__DlBbVsgFQkY3r2Km?usp=sharing)" TargetMode="External"/><Relationship Id="rId52" Type="http://schemas.openxmlformats.org/officeDocument/2006/relationships/hyperlink" Target="https://drive.google.com/drive/folders/1Ywyev_LtZFq0qVBlTILqsMyGQ711WV3S?usp=sharing" TargetMode="External"/><Relationship Id="rId55" Type="http://schemas.openxmlformats.org/officeDocument/2006/relationships/hyperlink" Target="https://drive.google.com/drive/folders/1YhUVyUZ8BkCgtLKF8OmXBxV0_npd8g4f?usp=sharing" TargetMode="External"/><Relationship Id="rId54" Type="http://schemas.openxmlformats.org/officeDocument/2006/relationships/hyperlink" Target="https://drive.google.com/drive/folders/1YhUVyUZ8BkCgtLKF8OmXBxV0_npd8g4f?usp=sharing" TargetMode="External"/><Relationship Id="rId57" Type="http://schemas.openxmlformats.org/officeDocument/2006/relationships/hyperlink" Target="https://drive.google.com/drive/folders/1YhUVyUZ8BkCgtLKF8OmXBxV0_npd8g4f?usp=sharing" TargetMode="External"/><Relationship Id="rId56" Type="http://schemas.openxmlformats.org/officeDocument/2006/relationships/hyperlink" Target="https://drive.google.com/drive/folders/1YhUVyUZ8BkCgtLKF8OmXBxV0_npd8g4f?usp=sharing" TargetMode="External"/><Relationship Id="rId59" Type="http://schemas.openxmlformats.org/officeDocument/2006/relationships/hyperlink" Target="https://drive.google.com/drive/folders/1YguQ_11eWtB9z2Sx8pjC3I2zAsb9OIOw?usp=sharing" TargetMode="External"/><Relationship Id="rId58" Type="http://schemas.openxmlformats.org/officeDocument/2006/relationships/hyperlink" Target="https://drive.google.com/drive/folders/1YguQ_11eWtB9z2Sx8pjC3I2zAsb9OIOw?usp=sharing" TargetMode="External"/><Relationship Id="rId107" Type="http://schemas.openxmlformats.org/officeDocument/2006/relationships/hyperlink" Target="https://drive.google.com/drive/folders/1YNt6sLgM64JNBOoAnnXO7MRJL4B7OkJn?usp=sharing" TargetMode="External"/><Relationship Id="rId106" Type="http://schemas.openxmlformats.org/officeDocument/2006/relationships/hyperlink" Target="https://drive.google.com/drive/folders/1YQhD8rxbv1rLZ7jSAgZDmKoySEZdYoWq?usp=sharing" TargetMode="External"/><Relationship Id="rId105" Type="http://schemas.openxmlformats.org/officeDocument/2006/relationships/hyperlink" Target="https://drive.google.com/drive/folders/1YQhD8rxbv1rLZ7jSAgZDmKoySEZdYoWq?usp=sharing" TargetMode="External"/><Relationship Id="rId104" Type="http://schemas.openxmlformats.org/officeDocument/2006/relationships/hyperlink" Target="https://drive.google.com/drive/folders/1YQhD8rxbv1rLZ7jSAgZDmKoySEZdYoWq?usp=sharing" TargetMode="External"/><Relationship Id="rId108" Type="http://schemas.openxmlformats.org/officeDocument/2006/relationships/drawing" Target="../drawings/drawing40.xml"/><Relationship Id="rId103" Type="http://schemas.openxmlformats.org/officeDocument/2006/relationships/hyperlink" Target="https://drive.google.com/drive/folders/1rm5tuCwrlkxzOcBW8Q3jQn75J8_BKj9w?usp=sharing" TargetMode="External"/><Relationship Id="rId102" Type="http://schemas.openxmlformats.org/officeDocument/2006/relationships/hyperlink" Target="https://drive.google.com/drive/folders/1rm5tuCwrlkxzOcBW8Q3jQn75J8_BKj9w?usp=sharing" TargetMode="External"/><Relationship Id="rId101" Type="http://schemas.openxmlformats.org/officeDocument/2006/relationships/hyperlink" Target="https://drive.google.com/drive/folders/1rm5tuCwrlkxzOcBW8Q3jQn75J8_BKj9w?usp=sharing" TargetMode="External"/><Relationship Id="rId100" Type="http://schemas.openxmlformats.org/officeDocument/2006/relationships/hyperlink" Target="https://drive.google.com/drive/folders/1YZDgXpy55QSPbvgVXxUk9vN-b7IAe_Dt?usp=sharing" TargetMode="External"/><Relationship Id="rId95" Type="http://schemas.openxmlformats.org/officeDocument/2006/relationships/hyperlink" Target="https://drive.google.com/drive/folders/1XYs2w7b2YmKOm4kixTIcZJtCZ3G1bshW?usp=sharing" TargetMode="External"/><Relationship Id="rId94" Type="http://schemas.openxmlformats.org/officeDocument/2006/relationships/hyperlink" Target="https://drive.google.com/drive/folders/1XYs2w7b2YmKOm4kixTIcZJtCZ3G1bshW?usp=sharing" TargetMode="External"/><Relationship Id="rId97" Type="http://schemas.openxmlformats.org/officeDocument/2006/relationships/hyperlink" Target="https://drive.google.com/drive/folders/1IfL5JH1fmGGBeBR6LQOfz39hs470nvCb?usp=sharing" TargetMode="External"/><Relationship Id="rId96" Type="http://schemas.openxmlformats.org/officeDocument/2006/relationships/hyperlink" Target="https://drive.google.com/drive/folders/1Xe_MjfnSHqUNtpt2IdGG3-58LFPsc4Zw?usp=sharing" TargetMode="External"/><Relationship Id="rId99" Type="http://schemas.openxmlformats.org/officeDocument/2006/relationships/hyperlink" Target="https://drive.google.com/drive/folders/1XHzokMmmSrNOG38Bea3D2vmpNTXP6Z5Z?usp=sharing" TargetMode="External"/><Relationship Id="rId98" Type="http://schemas.openxmlformats.org/officeDocument/2006/relationships/hyperlink" Target="https://drive.google.com/drive/folders/1XKFr6dnJcXU5wAOSv5Zn6g1gqWmHQcfh?usp=sharing" TargetMode="External"/><Relationship Id="rId91" Type="http://schemas.openxmlformats.org/officeDocument/2006/relationships/hyperlink" Target="https://drive.google.com/drive/folders/1XYs2w7b2YmKOm4kixTIcZJtCZ3G1bshW?usp=sharing" TargetMode="External"/><Relationship Id="rId90" Type="http://schemas.openxmlformats.org/officeDocument/2006/relationships/hyperlink" Target="https://drive.google.com/drive/folders/1XYs2w7b2YmKOm4kixTIcZJtCZ3G1bshW?usp=sharing" TargetMode="External"/><Relationship Id="rId93" Type="http://schemas.openxmlformats.org/officeDocument/2006/relationships/hyperlink" Target="https://drive.google.com/drive/folders/1XYs2w7b2YmKOm4kixTIcZJtCZ3G1bshW?usp=sharing" TargetMode="External"/><Relationship Id="rId92" Type="http://schemas.openxmlformats.org/officeDocument/2006/relationships/hyperlink" Target="https://drive.google.com/drive/folders/1XYs2w7b2YmKOm4kixTIcZJtCZ3G1bshW?usp=sharing" TargetMode="External"/></Relationships>
</file>

<file path=xl/worksheets/_rels/sheet41.xml.rels><?xml version="1.0" encoding="UTF-8" standalone="yes"?><Relationships xmlns="http://schemas.openxmlformats.org/package/2006/relationships"><Relationship Id="rId40" Type="http://schemas.openxmlformats.org/officeDocument/2006/relationships/hyperlink" Target="https://drive.google.com/file/d/176JKPbObIZ0_Oxnr1EmqGJyHymfqALRB/view?usp=sharing" TargetMode="External"/><Relationship Id="rId42" Type="http://schemas.openxmlformats.org/officeDocument/2006/relationships/hyperlink" Target="https://drive.google.com/file/d/1PejORIKfS6vL1UyX83AZPkB_Dm0Ej2qX/view?usp=sharing" TargetMode="External"/><Relationship Id="rId41" Type="http://schemas.openxmlformats.org/officeDocument/2006/relationships/hyperlink" Target="https://drive.google.com/file/d/1PejORIKfS6vL1UyX83AZPkB_Dm0Ej2qX/view?usp=sharing" TargetMode="External"/><Relationship Id="rId44" Type="http://schemas.openxmlformats.org/officeDocument/2006/relationships/hyperlink" Target="https://drive.google.com/drive/folders/1yo1pXtztpn1mrXiQnKwWGCN7hrMofwIT?usp=sharing" TargetMode="External"/><Relationship Id="rId43" Type="http://schemas.openxmlformats.org/officeDocument/2006/relationships/hyperlink" Target="https://drive.google.com/drive/folders/1yo1pXtztpn1mrXiQnKwWGCN7hrMofwIT?usp=sharing" TargetMode="External"/><Relationship Id="rId46" Type="http://schemas.openxmlformats.org/officeDocument/2006/relationships/hyperlink" Target="https://drive.google.com/file/d/1su-RgBuHIJ1T6w6J9c4fvJha0yVYtkNt/view?usp=sharing" TargetMode="External"/><Relationship Id="rId45" Type="http://schemas.openxmlformats.org/officeDocument/2006/relationships/hyperlink" Target="https://drive.google.com/drive/folders/1yo1pXtztpn1mrXiQnKwWGCN7hrMofwIT?usp=sharing" TargetMode="External"/><Relationship Id="rId48" Type="http://schemas.openxmlformats.org/officeDocument/2006/relationships/hyperlink" Target="https://drive.google.com/file/d/1lzeLWwqI7fTWuC9Hc1kkKQvItlvD_Jgg/view?usp=sharing" TargetMode="External"/><Relationship Id="rId47" Type="http://schemas.openxmlformats.org/officeDocument/2006/relationships/hyperlink" Target="https://drive.google.com/drive/folders/1ymGcVsidh1FddXNP-VnXkRnJpiG2Xcmh?usp=sharing" TargetMode="External"/><Relationship Id="rId49" Type="http://schemas.openxmlformats.org/officeDocument/2006/relationships/hyperlink" Target="https://drive.google.com/drive/folders/1mK-LbuDHGSJYanOhvO_X3HYRnwNT3DbJ?usp=sharing" TargetMode="External"/><Relationship Id="rId31" Type="http://schemas.openxmlformats.org/officeDocument/2006/relationships/hyperlink" Target="https://drive.google.com/drive/folders/1xPiSYEkp0sQV6CTBx0OSnyO5kGt5bdu9?usp=sharing" TargetMode="External"/><Relationship Id="rId30" Type="http://schemas.openxmlformats.org/officeDocument/2006/relationships/hyperlink" Target="https://drive.google.com/file/d/1RwqfLZXxDQolJ5QW9ZYWCj5KFYVsF14m/view?usp=sharing" TargetMode="External"/><Relationship Id="rId33" Type="http://schemas.openxmlformats.org/officeDocument/2006/relationships/hyperlink" Target="https://drive.google.com/drive/folders/1xPiSYEkp0sQV6CTBx0OSnyO5kGt5bdu9?usp=sharing" TargetMode="External"/><Relationship Id="rId32" Type="http://schemas.openxmlformats.org/officeDocument/2006/relationships/hyperlink" Target="https://drive.google.com/drive/folders/1xPiSYEkp0sQV6CTBx0OSnyO5kGt5bdu9?usp=sharing" TargetMode="External"/><Relationship Id="rId35" Type="http://schemas.openxmlformats.org/officeDocument/2006/relationships/hyperlink" Target="https://drive.google.com/drive/folders/1xPiSYEkp0sQV6CTBx0OSnyO5kGt5bdu9?usp=sharing" TargetMode="External"/><Relationship Id="rId34" Type="http://schemas.openxmlformats.org/officeDocument/2006/relationships/hyperlink" Target="https://drive.google.com/drive/folders/1xPiSYEkp0sQV6CTBx0OSnyO5kGt5bdu9?usp=sharing" TargetMode="External"/><Relationship Id="rId37" Type="http://schemas.openxmlformats.org/officeDocument/2006/relationships/hyperlink" Target="https://drive.google.com/file/d/13awAcIDmawB8KalrBS7fjwQUr2vE4WH3/view?usp=sharing" TargetMode="External"/><Relationship Id="rId36" Type="http://schemas.openxmlformats.org/officeDocument/2006/relationships/hyperlink" Target="https://drive.google.com/file/d/1TlU7DgY9ihSEZkSCmC4b9r_b5tW79zNV/view?usp=sharing" TargetMode="External"/><Relationship Id="rId39" Type="http://schemas.openxmlformats.org/officeDocument/2006/relationships/hyperlink" Target="https://drive.google.com/file/d/176JKPbObIZ0_Oxnr1EmqGJyHymfqALRB/view?usp=sharing" TargetMode="External"/><Relationship Id="rId38" Type="http://schemas.openxmlformats.org/officeDocument/2006/relationships/hyperlink" Target="https://drive.google.com/file/d/174f5edH6yWNsPtvBn7nnZRCG8-_8wBOS/view?usp=sharing" TargetMode="External"/><Relationship Id="rId20" Type="http://schemas.openxmlformats.org/officeDocument/2006/relationships/hyperlink" Target="https://drive.google.com/drive/folders/1xdvsxoJjwGoNRn_sDpJdg1L8O95-xv5R?usp=sharing" TargetMode="External"/><Relationship Id="rId22" Type="http://schemas.openxmlformats.org/officeDocument/2006/relationships/hyperlink" Target="https://drive.google.com/drive/folders/1xdvsxoJjwGoNRn_sDpJdg1L8O95-xv5R?usp=sharing" TargetMode="External"/><Relationship Id="rId21" Type="http://schemas.openxmlformats.org/officeDocument/2006/relationships/hyperlink" Target="https://drive.google.com/drive/folders/1xdvsxoJjwGoNRn_sDpJdg1L8O95-xv5R?usp=sharing" TargetMode="External"/><Relationship Id="rId24" Type="http://schemas.openxmlformats.org/officeDocument/2006/relationships/hyperlink" Target="https://drive.google.com/drive/folders/1xdvsxoJjwGoNRn_sDpJdg1L8O95-xv5R?usp=sharing" TargetMode="External"/><Relationship Id="rId23" Type="http://schemas.openxmlformats.org/officeDocument/2006/relationships/hyperlink" Target="https://drive.google.com/drive/folders/1xdvsxoJjwGoNRn_sDpJdg1L8O95-xv5R?usp=sharing" TargetMode="External"/><Relationship Id="rId26" Type="http://schemas.openxmlformats.org/officeDocument/2006/relationships/hyperlink" Target="https://drive.google.com/drive/folders/1xcd-EOjRQKPcmfxWfnA-tgbc1PuyHgBa?usp=sharing" TargetMode="External"/><Relationship Id="rId25" Type="http://schemas.openxmlformats.org/officeDocument/2006/relationships/hyperlink" Target="https://drive.google.com/drive/folders/1xcd-EOjRQKPcmfxWfnA-tgbc1PuyHgBa?usp=sharing" TargetMode="External"/><Relationship Id="rId28" Type="http://schemas.openxmlformats.org/officeDocument/2006/relationships/hyperlink" Target="https://drive.google.com/drive/folders/13v1Ac6mn9G_vp0LktXoTBN4k2zlfdvzC?usp=sharing" TargetMode="External"/><Relationship Id="rId27" Type="http://schemas.openxmlformats.org/officeDocument/2006/relationships/hyperlink" Target="https://drive.google.com/drive/folders/1HCT97mSOPxlzHswJYzUEu6t0G2jBq5za?usp=sharing" TargetMode="External"/><Relationship Id="rId29" Type="http://schemas.openxmlformats.org/officeDocument/2006/relationships/hyperlink" Target="https://drive.google.com/file/d/15hb7sXfWgCJ5aufIc7ETDedrIavvkOaO/view?usp=sharing" TargetMode="External"/><Relationship Id="rId11" Type="http://schemas.openxmlformats.org/officeDocument/2006/relationships/hyperlink" Target="https://drive.google.com/drive/folders/1xVH6wG_QA5RZBnb5vIDloMkleb1fRIvT?usp=sharing" TargetMode="External"/><Relationship Id="rId10" Type="http://schemas.openxmlformats.org/officeDocument/2006/relationships/hyperlink" Target="https://drive.google.com/drive/folders/1xVt27oGW-28-i2twl8Zfa8dqxMyeZRW2?usp=sharing" TargetMode="External"/><Relationship Id="rId13" Type="http://schemas.openxmlformats.org/officeDocument/2006/relationships/hyperlink" Target="https://drive.google.com/file/d/1Xr8yS6pz0pDn63nH5VqE2swKy2JduKNN/view?usp=sharing" TargetMode="External"/><Relationship Id="rId12" Type="http://schemas.openxmlformats.org/officeDocument/2006/relationships/hyperlink" Target="https://drive.google.com/file/d/1eGQgUq4wUN1jYOBdNrtOAEJiwTJIP9sg/view?usp=sharing" TargetMode="External"/><Relationship Id="rId15" Type="http://schemas.openxmlformats.org/officeDocument/2006/relationships/hyperlink" Target="https://drive.google.com/drive/folders/1xdvsxoJjwGoNRn_sDpJdg1L8O95-xv5R?usp=sharing" TargetMode="External"/><Relationship Id="rId14" Type="http://schemas.openxmlformats.org/officeDocument/2006/relationships/hyperlink" Target="https://drive.google.com/drive/folders/1vjcwnSKkRDQKCFuiJDe5I6sN71kDt6bF?usp=sharing" TargetMode="External"/><Relationship Id="rId17" Type="http://schemas.openxmlformats.org/officeDocument/2006/relationships/hyperlink" Target="https://drive.google.com/drive/folders/1xdvsxoJjwGoNRn_sDpJdg1L8O95-xv5R?usp=sharing" TargetMode="External"/><Relationship Id="rId16" Type="http://schemas.openxmlformats.org/officeDocument/2006/relationships/hyperlink" Target="https://drive.google.com/drive/folders/1xdvsxoJjwGoNRn_sDpJdg1L8O95-xv5R?usp=sharing" TargetMode="External"/><Relationship Id="rId19" Type="http://schemas.openxmlformats.org/officeDocument/2006/relationships/hyperlink" Target="https://drive.google.com/drive/folders/1xdvsxoJjwGoNRn_sDpJdg1L8O95-xv5R?usp=sharing" TargetMode="External"/><Relationship Id="rId18" Type="http://schemas.openxmlformats.org/officeDocument/2006/relationships/hyperlink" Target="https://drive.google.com/drive/folders/1xdvsxoJjwGoNRn_sDpJdg1L8O95-xv5R?usp=sharing" TargetMode="External"/><Relationship Id="rId84" Type="http://schemas.openxmlformats.org/officeDocument/2006/relationships/hyperlink" Target="https://drive.google.com/file/d/17eY1K7qPIajsn_oeeHzgrM3IddFlLKtD/view?usp=sharing" TargetMode="External"/><Relationship Id="rId83" Type="http://schemas.openxmlformats.org/officeDocument/2006/relationships/hyperlink" Target="https://drive.google.com/drive/folders/1wM0Qr2odYhjdKmDyIXgsQeZ3-NjiEOcW?usp=sharing" TargetMode="External"/><Relationship Id="rId86" Type="http://schemas.openxmlformats.org/officeDocument/2006/relationships/hyperlink" Target="https://drive.google.com/drive/folders/1wM0Qr2odYhjdKmDyIXgsQeZ3-NjiEOcW?usp=sharing" TargetMode="External"/><Relationship Id="rId85" Type="http://schemas.openxmlformats.org/officeDocument/2006/relationships/hyperlink" Target="https://drive.google.com/file/d/1HHDdhIW8ENTIjfFSxRtkmIphxUrM3aiT/view?usp=sharing" TargetMode="External"/><Relationship Id="rId88" Type="http://schemas.openxmlformats.org/officeDocument/2006/relationships/hyperlink" Target="https://drive.google.com/drive/folders/1wJmUMPusXkXnMm23IGRQI6Qc2jvhfQVX?usp=sharing" TargetMode="External"/><Relationship Id="rId87" Type="http://schemas.openxmlformats.org/officeDocument/2006/relationships/hyperlink" Target="https://drive.google.com/drive/folders/1wJmUMPusXkXnMm23IGRQI6Qc2jvhfQVX?usp=sharing" TargetMode="External"/><Relationship Id="rId89" Type="http://schemas.openxmlformats.org/officeDocument/2006/relationships/hyperlink" Target="https://drive.google.com/drive/folders/1wJmUMPusXkXnMm23IGRQI6Qc2jvhfQVX?usp=sharing" TargetMode="External"/><Relationship Id="rId80" Type="http://schemas.openxmlformats.org/officeDocument/2006/relationships/hyperlink" Target="https://drive.google.com/file/d/1fZrnlOdmrOTy2CemnxpXt9jjwQ4pIXb3/view?usp=sharing" TargetMode="External"/><Relationship Id="rId82" Type="http://schemas.openxmlformats.org/officeDocument/2006/relationships/hyperlink" Target="https://drive.google.com/file/d/1fZrnlOdmrOTy2CemnxpXt9jjwQ4pIXb3/view?usp=sharing" TargetMode="External"/><Relationship Id="rId81" Type="http://schemas.openxmlformats.org/officeDocument/2006/relationships/hyperlink" Target="https://drive.google.com/file/d/1fZrnlOdmrOTy2CemnxpXt9jjwQ4pIXb3/view?usp=sharing" TargetMode="External"/><Relationship Id="rId1" Type="http://schemas.openxmlformats.org/officeDocument/2006/relationships/hyperlink" Target="https://drive.google.com/file/d/1HUFfb-OfedbF5l9XgEVH6bdn8kgC6eo-/view?usp=sharing" TargetMode="External"/><Relationship Id="rId2" Type="http://schemas.openxmlformats.org/officeDocument/2006/relationships/hyperlink" Target="https://drive.google.com/file/d/12VcWe6yBNCtsciWercJv94KLYSUZ7vJs/view?usp=sharing" TargetMode="External"/><Relationship Id="rId3" Type="http://schemas.openxmlformats.org/officeDocument/2006/relationships/hyperlink" Target="https://drive.google.com/drive/folders/1xXX1CGAdOctHWrShHelViAFM9c2kcy_A?usp=sharing" TargetMode="External"/><Relationship Id="rId4" Type="http://schemas.openxmlformats.org/officeDocument/2006/relationships/hyperlink" Target="https://drive.google.com/file/d/19YqjsaynhFcCfCnetbJGt5lJAL0ln7ez/view?usp=sharing" TargetMode="External"/><Relationship Id="rId9" Type="http://schemas.openxmlformats.org/officeDocument/2006/relationships/hyperlink" Target="https://drive.google.com/drive/folders/1xVt27oGW-28-i2twl8Zfa8dqxMyeZRW2?usp=sharing" TargetMode="External"/><Relationship Id="rId5" Type="http://schemas.openxmlformats.org/officeDocument/2006/relationships/hyperlink" Target="https://drive.google.com/drive/folders/1xW6eTlmjZYA5R88Njh3avAfO0iLq0l-F?usp=sharing" TargetMode="External"/><Relationship Id="rId6" Type="http://schemas.openxmlformats.org/officeDocument/2006/relationships/hyperlink" Target="https://drive.google.com/drive/folders/1xW6eTlmjZYA5R88Njh3avAfO0iLq0l-F?usp=sharing" TargetMode="External"/><Relationship Id="rId7" Type="http://schemas.openxmlformats.org/officeDocument/2006/relationships/hyperlink" Target="https://drive.google.com/drive/folders/1xVt27oGW-28-i2twl8Zfa8dqxMyeZRW2?usp=sharing" TargetMode="External"/><Relationship Id="rId8" Type="http://schemas.openxmlformats.org/officeDocument/2006/relationships/hyperlink" Target="https://drive.google.com/drive/folders/1xVt27oGW-28-i2twl8Zfa8dqxMyeZRW2?usp=sharing" TargetMode="External"/><Relationship Id="rId73" Type="http://schemas.openxmlformats.org/officeDocument/2006/relationships/hyperlink" Target="https://drive.google.com/drive/folders/1y62uCW2v18IsEgj4TqsU0KwjUfwGeb9z?usp=sharing" TargetMode="External"/><Relationship Id="rId72" Type="http://schemas.openxmlformats.org/officeDocument/2006/relationships/hyperlink" Target="https://drive.google.com/drive/folders/1y9wUXjhlf3_DGLgJaF2IeXFl7HACA78y?usp=sharing" TargetMode="External"/><Relationship Id="rId75" Type="http://schemas.openxmlformats.org/officeDocument/2006/relationships/hyperlink" Target="https://drive.google.com/file/d/1Nqr1p7hdFZkj-xnaZd1l_XHWRpyI-Vzj/view?usp=sharing" TargetMode="External"/><Relationship Id="rId74" Type="http://schemas.openxmlformats.org/officeDocument/2006/relationships/hyperlink" Target="https://drive.google.com/drive/folders/1y5rheUYbozorlTB__zdFow_jLfkQFjSX?usp=sharing" TargetMode="External"/><Relationship Id="rId77" Type="http://schemas.openxmlformats.org/officeDocument/2006/relationships/hyperlink" Target="https://drive.google.com/file/d/1kEoSUEgUi8FSMw7B50MsNGlPAEMHsLSW/view?usp=sharing" TargetMode="External"/><Relationship Id="rId76" Type="http://schemas.openxmlformats.org/officeDocument/2006/relationships/hyperlink" Target="https://drive.google.com/file/d/1Nqr1p7hdFZkj-xnaZd1l_XHWRpyI-Vzj/view?usp=sharing" TargetMode="External"/><Relationship Id="rId79" Type="http://schemas.openxmlformats.org/officeDocument/2006/relationships/hyperlink" Target="https://drive.google.com/file/d/11gPWPrC3u0r0amJH-JV0IB11V_2NXBpW/view?usp=sharing" TargetMode="External"/><Relationship Id="rId78" Type="http://schemas.openxmlformats.org/officeDocument/2006/relationships/hyperlink" Target="https://drive.google.com/drive/folders/1wYTz-zWnLnBGzL18WRahAc9UmeC6gnST?usp=sharing" TargetMode="External"/><Relationship Id="rId71" Type="http://schemas.openxmlformats.org/officeDocument/2006/relationships/hyperlink" Target="https://drive.google.com/drive/folders/1y9wUXjhlf3_DGLgJaF2IeXFl7HACA78y?usp=sharing" TargetMode="External"/><Relationship Id="rId70" Type="http://schemas.openxmlformats.org/officeDocument/2006/relationships/hyperlink" Target="https://drive.google.com/drive/folders/1y9wUXjhlf3_DGLgJaF2IeXFl7HACA78y?usp=sharing" TargetMode="External"/><Relationship Id="rId62" Type="http://schemas.openxmlformats.org/officeDocument/2006/relationships/hyperlink" Target="https://drive.google.com/file/d/1tznXMKiV0MLP5s-lQ4u9BudQfRrM998i/view?usp=sharing" TargetMode="External"/><Relationship Id="rId61" Type="http://schemas.openxmlformats.org/officeDocument/2006/relationships/hyperlink" Target="https://drive.google.com/file/d/15oumr5hoht1vaidnQaVLI3tQKm03JDf6/view?usp=sharing" TargetMode="External"/><Relationship Id="rId64" Type="http://schemas.openxmlformats.org/officeDocument/2006/relationships/hyperlink" Target="https://drive.google.com/file/d/1TsleXdqXNfIrH6YRBkindd8SZQ6Y5_Ol/view?usp=sharing" TargetMode="External"/><Relationship Id="rId63" Type="http://schemas.openxmlformats.org/officeDocument/2006/relationships/hyperlink" Target="https://drive.google.com/file/d/1TsleXdqXNfIrH6YRBkindd8SZQ6Y5_Ol/view?usp=sharing" TargetMode="External"/><Relationship Id="rId66" Type="http://schemas.openxmlformats.org/officeDocument/2006/relationships/hyperlink" Target="https://docs.google.com/document/d/1uUJrHTUKMqERxUvSaho5XZdWANfUv1ws/edit?usp=sharing&amp;ouid=111116323827471837392&amp;rtpof=true&amp;sd=true" TargetMode="External"/><Relationship Id="rId65" Type="http://schemas.openxmlformats.org/officeDocument/2006/relationships/hyperlink" Target="https://docs.google.com/document/d/1uUJrHTUKMqERxUvSaho5XZdWANfUv1ws/edit?usp=sharing&amp;ouid=111116323827471837392&amp;rtpof=true&amp;sd=true" TargetMode="External"/><Relationship Id="rId68" Type="http://schemas.openxmlformats.org/officeDocument/2006/relationships/hyperlink" Target="https://drive.google.com/file/d/1z1eGDuVfVpPw17FrOVNj1E_FNb6k2JWU/view?usp=sharing" TargetMode="External"/><Relationship Id="rId67" Type="http://schemas.openxmlformats.org/officeDocument/2006/relationships/hyperlink" Target="https://drive.google.com/file/d/1TsleXdqXNfIrH6YRBkindd8SZQ6Y5_Ol/view?usp=sharing" TargetMode="External"/><Relationship Id="rId60" Type="http://schemas.openxmlformats.org/officeDocument/2006/relationships/hyperlink" Target="https://drive.google.com/file/d/1mdN174d3HJILuVi0EwocdM6Vv_jpixpR/view?usp=sharing" TargetMode="External"/><Relationship Id="rId69" Type="http://schemas.openxmlformats.org/officeDocument/2006/relationships/hyperlink" Target="https://drive.google.com/file/d/1z1eGDuVfVpPw17FrOVNj1E_FNb6k2JWU/view?usp=sharing" TargetMode="External"/><Relationship Id="rId51" Type="http://schemas.openxmlformats.org/officeDocument/2006/relationships/hyperlink" Target="https://drive.google.com/drive/folders/1mK-LbuDHGSJYanOhvO_X3HYRnwNT3DbJ?usp=sharing" TargetMode="External"/><Relationship Id="rId50" Type="http://schemas.openxmlformats.org/officeDocument/2006/relationships/hyperlink" Target="https://drive.google.com/file/d/1mS_QH_zbld_CsktCJSQj2GQa8hJuWAV1/view?usp=sharing" TargetMode="External"/><Relationship Id="rId53" Type="http://schemas.openxmlformats.org/officeDocument/2006/relationships/hyperlink" Target="https://drive.google.com/file/d/1xbONSIW2VSV6BVcDM9MixhjDzzaIZfVN/view?usp=sharing" TargetMode="External"/><Relationship Id="rId52" Type="http://schemas.openxmlformats.org/officeDocument/2006/relationships/hyperlink" Target="https://drive.google.com/file/d/1Y9KBlixj1waLckN4wTkM6QitYyOSaktj/view?usp=sharing" TargetMode="External"/><Relationship Id="rId55" Type="http://schemas.openxmlformats.org/officeDocument/2006/relationships/hyperlink" Target="https://drive.google.com/drive/folders/1yMNu_30zAYR4mFSfG8A09FMYyxFHTQX2?usp=sharing" TargetMode="External"/><Relationship Id="rId54" Type="http://schemas.openxmlformats.org/officeDocument/2006/relationships/hyperlink" Target="https://drive.google.com/drive/folders/1yMNu_30zAYR4mFSfG8A09FMYyxFHTQX2?usp=sharing" TargetMode="External"/><Relationship Id="rId57" Type="http://schemas.openxmlformats.org/officeDocument/2006/relationships/hyperlink" Target="https://drive.google.com/drive/folders/1yMNu_30zAYR4mFSfG8A09FMYyxFHTQX2?usp=sharing" TargetMode="External"/><Relationship Id="rId56" Type="http://schemas.openxmlformats.org/officeDocument/2006/relationships/hyperlink" Target="https://drive.google.com/drive/folders/1yMNu_30zAYR4mFSfG8A09FMYyxFHTQX2?usp=sharing" TargetMode="External"/><Relationship Id="rId59" Type="http://schemas.openxmlformats.org/officeDocument/2006/relationships/hyperlink" Target="https://drive.google.com/drive/folders/1yTzlz8QrQQrcvim9bhVB9tkiD86SxA3W?usp=sharing" TargetMode="External"/><Relationship Id="rId58" Type="http://schemas.openxmlformats.org/officeDocument/2006/relationships/hyperlink" Target="https://drive.google.com/drive/folders/1yMNu_30zAYR4mFSfG8A09FMYyxFHTQX2?usp=sharing" TargetMode="External"/><Relationship Id="rId107" Type="http://schemas.openxmlformats.org/officeDocument/2006/relationships/hyperlink" Target="https://drive.google.com/file/d/1VSEw14mPgF8qHG7fAAOQhrOLOUnhMFDY/view?usp=sharing" TargetMode="External"/><Relationship Id="rId106" Type="http://schemas.openxmlformats.org/officeDocument/2006/relationships/hyperlink" Target="https://drive.google.com/file/d/1VSEw14mPgF8qHG7fAAOQhrOLOUnhMFDY/view?usp=sharing" TargetMode="External"/><Relationship Id="rId105" Type="http://schemas.openxmlformats.org/officeDocument/2006/relationships/hyperlink" Target="https://drive.google.com/file/d/1VSEw14mPgF8qHG7fAAOQhrOLOUnhMFDY/view?usp=sharing" TargetMode="External"/><Relationship Id="rId104" Type="http://schemas.openxmlformats.org/officeDocument/2006/relationships/hyperlink" Target="https://drive.google.com/file/d/1VSEw14mPgF8qHG7fAAOQhrOLOUnhMFDY/view?usp=sharing" TargetMode="External"/><Relationship Id="rId109" Type="http://schemas.openxmlformats.org/officeDocument/2006/relationships/hyperlink" Target="https://drive.google.com/drive/folders/1x4p-fPvLgzWlihUb3yc07Vg4FTDr4nFY?usp=sharing" TargetMode="External"/><Relationship Id="rId108" Type="http://schemas.openxmlformats.org/officeDocument/2006/relationships/hyperlink" Target="https://drive.google.com/file/d/1VSEw14mPgF8qHG7fAAOQhrOLOUnhMFDY/view?usp=sharing" TargetMode="External"/><Relationship Id="rId103" Type="http://schemas.openxmlformats.org/officeDocument/2006/relationships/hyperlink" Target="https://drive.google.com/file/d/1VSEw14mPgF8qHG7fAAOQhrOLOUnhMFDY/view?usp=sharing" TargetMode="External"/><Relationship Id="rId102" Type="http://schemas.openxmlformats.org/officeDocument/2006/relationships/hyperlink" Target="https://drive.google.com/file/d/1VSEw14mPgF8qHG7fAAOQhrOLOUnhMFDY/view?usp=sharing" TargetMode="External"/><Relationship Id="rId101" Type="http://schemas.openxmlformats.org/officeDocument/2006/relationships/hyperlink" Target="https://drive.google.com/file/d/1VSEw14mPgF8qHG7fAAOQhrOLOUnhMFDY/view?usp=sharing" TargetMode="External"/><Relationship Id="rId100" Type="http://schemas.openxmlformats.org/officeDocument/2006/relationships/hyperlink" Target="https://drive.google.com/file/d/1LxtZi5vZkC8VSN-ZFMel1zCmBvvn9d0t/view?usp=sharing" TargetMode="External"/><Relationship Id="rId95" Type="http://schemas.openxmlformats.org/officeDocument/2006/relationships/hyperlink" Target="https://drive.google.com/drive/folders/1x6Rz7UqQbcNvWZXyL3rWFETjyeR5dZXl?usp=sharing" TargetMode="External"/><Relationship Id="rId94" Type="http://schemas.openxmlformats.org/officeDocument/2006/relationships/hyperlink" Target="https://drive.google.com/drive/folders/1wkAZnUOTblS9tHGo7PVh7VB4ARZcFaKi?usp=sharing" TargetMode="External"/><Relationship Id="rId97" Type="http://schemas.openxmlformats.org/officeDocument/2006/relationships/hyperlink" Target="https://drive.google.com/drive/folders/1x9qjC-q6HGOJ5rCSlVFi9VSCo32Jf2A6?usp=sharing" TargetMode="External"/><Relationship Id="rId96" Type="http://schemas.openxmlformats.org/officeDocument/2006/relationships/hyperlink" Target="https://drive.google.com/drive/folders/1xDyJ0FY6tnwxVF9-A8bQQnfs3DeU5I1B?usp=sharing" TargetMode="External"/><Relationship Id="rId99" Type="http://schemas.openxmlformats.org/officeDocument/2006/relationships/hyperlink" Target="https://drive.google.com/drive/folders/1whOjmz4Trtkuq8eTotWXs-G2yd4XIyxC?usp=sharing" TargetMode="External"/><Relationship Id="rId98" Type="http://schemas.openxmlformats.org/officeDocument/2006/relationships/hyperlink" Target="https://drive.google.com/drive/folders/1x9qjC-q6HGOJ5rCSlVFi9VSCo32Jf2A6?usp=sharing" TargetMode="External"/><Relationship Id="rId91" Type="http://schemas.openxmlformats.org/officeDocument/2006/relationships/hyperlink" Target="https://drive.google.com/file/d/1trkxMsz1JrBMFwAnGL7dJhH-tkx_KDRd/view?usp=sharing" TargetMode="External"/><Relationship Id="rId90" Type="http://schemas.openxmlformats.org/officeDocument/2006/relationships/hyperlink" Target="https://drive.google.com/file/d/1trkxMsz1JrBMFwAnGL7dJhH-tkx_KDRd/view?usp=sharing" TargetMode="External"/><Relationship Id="rId93" Type="http://schemas.openxmlformats.org/officeDocument/2006/relationships/hyperlink" Target="https://drive.google.com/drive/folders/1wtaoKgxy8lV2Bh8tVPqxOCb_JcR9utVY?usp=sharing" TargetMode="External"/><Relationship Id="rId92" Type="http://schemas.openxmlformats.org/officeDocument/2006/relationships/hyperlink" Target="https://drive.google.com/file/d/1n4LmE77xBTL6c1i7NRlTevxgzF2qq1XE/view?usp=sharing" TargetMode="External"/><Relationship Id="rId117" Type="http://schemas.openxmlformats.org/officeDocument/2006/relationships/drawing" Target="../drawings/drawing41.xml"/><Relationship Id="rId116" Type="http://schemas.openxmlformats.org/officeDocument/2006/relationships/hyperlink" Target="https://drive.google.com/drive/folders/1xi9p-grzcEf4h2w3qnq5z20qJcFNzwSS?usp=sharing" TargetMode="External"/><Relationship Id="rId115" Type="http://schemas.openxmlformats.org/officeDocument/2006/relationships/hyperlink" Target="https://drive.google.com/drive/folders/1xsm54qqx1zmvTA7ExVpVG7YigWTpylLl?usp=sharing" TargetMode="External"/><Relationship Id="rId110" Type="http://schemas.openxmlformats.org/officeDocument/2006/relationships/hyperlink" Target="https://drive.google.com/drive/folders/1x0vcJAzWDPxWKV7ieL6kGGlQ1mcKaH7A?usp=sharing" TargetMode="External"/><Relationship Id="rId114" Type="http://schemas.openxmlformats.org/officeDocument/2006/relationships/hyperlink" Target="https://drive.google.com/file/d/1lO5y0EqGFrY9ZvwFc4p0BElRBDanpG3b/view?usp=sharing" TargetMode="External"/><Relationship Id="rId113" Type="http://schemas.openxmlformats.org/officeDocument/2006/relationships/hyperlink" Target="https://drive.google.com/file/d/1BGFxWNxZ4TXWQ_SkyzlerHegl_KlMwf6/view?usp=sharing" TargetMode="External"/><Relationship Id="rId112" Type="http://schemas.openxmlformats.org/officeDocument/2006/relationships/hyperlink" Target="https://drive.google.com/file/d/18GUFgtka8vFPLdeLT4hD2xLFzpgucQ8Y/view?usp=sharing" TargetMode="External"/><Relationship Id="rId111" Type="http://schemas.openxmlformats.org/officeDocument/2006/relationships/hyperlink" Target="https://drive.google.com/file/d/1gT5r1UcDUUbUWle6gxX-tkyhe1qCsGUB/view?usp=sharing" TargetMode="External"/></Relationships>
</file>

<file path=xl/worksheets/_rels/sheet42.xml.rels><?xml version="1.0" encoding="UTF-8" standalone="yes"?><Relationships xmlns="http://schemas.openxmlformats.org/package/2006/relationships"><Relationship Id="rId40" Type="http://schemas.openxmlformats.org/officeDocument/2006/relationships/hyperlink" Target="https://drive.google.com/drive/folders/1cFZ_c2ckBDfzy3bPFl6qjMFakawvoTjn?usp=sharing" TargetMode="External"/><Relationship Id="rId42" Type="http://schemas.openxmlformats.org/officeDocument/2006/relationships/hyperlink" Target="https://drive.google.com/drive/folders/1cFZ_c2ckBDfzy3bPFl6qjMFakawvoTjn?usp=sharing" TargetMode="External"/><Relationship Id="rId41" Type="http://schemas.openxmlformats.org/officeDocument/2006/relationships/hyperlink" Target="https://drive.google.com/drive/folders/1cFZ_c2ckBDfzy3bPFl6qjMFakawvoTjn?usp=sharing" TargetMode="External"/><Relationship Id="rId44" Type="http://schemas.openxmlformats.org/officeDocument/2006/relationships/hyperlink" Target="https://drive.google.com/drive/folders/1cFZ_c2ckBDfzy3bPFl6qjMFakawvoTjn?usp=sharing" TargetMode="External"/><Relationship Id="rId43" Type="http://schemas.openxmlformats.org/officeDocument/2006/relationships/hyperlink" Target="https://drive.google.com/drive/folders/1cFZ_c2ckBDfzy3bPFl6qjMFakawvoTjn?usp=sharing" TargetMode="External"/><Relationship Id="rId46" Type="http://schemas.openxmlformats.org/officeDocument/2006/relationships/hyperlink" Target="https://drive.google.com/drive/folders/1cFZ_c2ckBDfzy3bPFl6qjMFakawvoTjn?usp=sharing" TargetMode="External"/><Relationship Id="rId45" Type="http://schemas.openxmlformats.org/officeDocument/2006/relationships/hyperlink" Target="https://drive.google.com/drive/folders/1cFZ_c2ckBDfzy3bPFl6qjMFakawvoTjn?usp=sharing" TargetMode="External"/><Relationship Id="rId48" Type="http://schemas.openxmlformats.org/officeDocument/2006/relationships/hyperlink" Target="https://drive.google.com/drive/folders/1c9AwLG_Zhz43ebG1hz3YXwUm4N9O9I9I?usp=sharing" TargetMode="External"/><Relationship Id="rId47" Type="http://schemas.openxmlformats.org/officeDocument/2006/relationships/hyperlink" Target="https://drive.google.com/drive/folders/1c9AwLG_Zhz43ebG1hz3YXwUm4N9O9I9I?usp=sharing" TargetMode="External"/><Relationship Id="rId49" Type="http://schemas.openxmlformats.org/officeDocument/2006/relationships/hyperlink" Target="https://drive.google.com/drive/folders/1c9AwLG_Zhz43ebG1hz3YXwUm4N9O9I9I?usp=sharing" TargetMode="External"/><Relationship Id="rId31" Type="http://schemas.openxmlformats.org/officeDocument/2006/relationships/hyperlink" Target="https://drive.google.com/drive/folders/1cejUCMXT1EDi7RV2lL8fOZGEkidzm2bV?usp=sharing" TargetMode="External"/><Relationship Id="rId30" Type="http://schemas.openxmlformats.org/officeDocument/2006/relationships/hyperlink" Target="https://drive.google.com/drive/folders/1cejUCMXT1EDi7RV2lL8fOZGEkidzm2bV?usp=sharing" TargetMode="External"/><Relationship Id="rId33" Type="http://schemas.openxmlformats.org/officeDocument/2006/relationships/hyperlink" Target="https://drive.google.com/drive/folders/1cejUCMXT1EDi7RV2lL8fOZGEkidzm2bV?usp=sharing" TargetMode="External"/><Relationship Id="rId32" Type="http://schemas.openxmlformats.org/officeDocument/2006/relationships/hyperlink" Target="https://drive.google.com/drive/folders/1cejUCMXT1EDi7RV2lL8fOZGEkidzm2bV?usp=sharing" TargetMode="External"/><Relationship Id="rId35" Type="http://schemas.openxmlformats.org/officeDocument/2006/relationships/hyperlink" Target="https://drive.google.com/drive/folders/1cejUCMXT1EDi7RV2lL8fOZGEkidzm2bV?usp=sharing" TargetMode="External"/><Relationship Id="rId34" Type="http://schemas.openxmlformats.org/officeDocument/2006/relationships/hyperlink" Target="https://drive.google.com/drive/folders/1cejUCMXT1EDi7RV2lL8fOZGEkidzm2bV?usp=sharing" TargetMode="External"/><Relationship Id="rId37" Type="http://schemas.openxmlformats.org/officeDocument/2006/relationships/hyperlink" Target="https://drive.google.com/drive/folders/1cZU27oFjfhGpjq15NlN8b86Gmh8_iDG6?usp=sharing" TargetMode="External"/><Relationship Id="rId36" Type="http://schemas.openxmlformats.org/officeDocument/2006/relationships/hyperlink" Target="https://drive.google.com/drive/folders/1cZU27oFjfhGpjq15NlN8b86Gmh8_iDG6?usp=sharing" TargetMode="External"/><Relationship Id="rId39" Type="http://schemas.openxmlformats.org/officeDocument/2006/relationships/hyperlink" Target="https://drive.google.com/drive/folders/1cFZ_c2ckBDfzy3bPFl6qjMFakawvoTjn?usp=sharing" TargetMode="External"/><Relationship Id="rId38" Type="http://schemas.openxmlformats.org/officeDocument/2006/relationships/hyperlink" Target="https://drive.google.com/drive/folders/1ZXBp3be9eDujGre9Coiv8jDubdz-LHN9?usp=sharing" TargetMode="External"/><Relationship Id="rId20" Type="http://schemas.openxmlformats.org/officeDocument/2006/relationships/hyperlink" Target="https://drive.google.com/drive/folders/1bQ5Qn13K_0ZCtMPay8lBBwMZ6QBBhZjF?usp=sharing" TargetMode="External"/><Relationship Id="rId22" Type="http://schemas.openxmlformats.org/officeDocument/2006/relationships/hyperlink" Target="https://drive.google.com/drive/folders/1bQ5Qn13K_0ZCtMPay8lBBwMZ6QBBhZjF?usp=sharing" TargetMode="External"/><Relationship Id="rId21" Type="http://schemas.openxmlformats.org/officeDocument/2006/relationships/hyperlink" Target="https://drive.google.com/drive/folders/1bQ5Qn13K_0ZCtMPay8lBBwMZ6QBBhZjF?usp=sharing" TargetMode="External"/><Relationship Id="rId24" Type="http://schemas.openxmlformats.org/officeDocument/2006/relationships/hyperlink" Target="https://drive.google.com/drive/folders/1bK1o0He8mEX-SZ5Urhx7Jjh9GToQE3Tg?usp=sharing" TargetMode="External"/><Relationship Id="rId23" Type="http://schemas.openxmlformats.org/officeDocument/2006/relationships/hyperlink" Target="https://drive.google.com/drive/folders/1bK1o0He8mEX-SZ5Urhx7Jjh9GToQE3Tg?usp=sharing" TargetMode="External"/><Relationship Id="rId26" Type="http://schemas.openxmlformats.org/officeDocument/2006/relationships/hyperlink" Target="https://drive.google.com/file/d/1tRwRs3HyJRo8VKkxZ7sNhL9ftLxRqYyi/view?usp=sharing" TargetMode="External"/><Relationship Id="rId25" Type="http://schemas.openxmlformats.org/officeDocument/2006/relationships/hyperlink" Target="https://docs.google.com/spreadsheets/d/1DbzPskCIO_pXCK389pqnQGFd8QIiE62a/edit?usp=sharing&amp;ouid=109069265448527706511&amp;rtpof=true&amp;sd=true" TargetMode="External"/><Relationship Id="rId28" Type="http://schemas.openxmlformats.org/officeDocument/2006/relationships/hyperlink" Target="https://drive.google.com/drive/folders/1cejUCMXT1EDi7RV2lL8fOZGEkidzm2bV?usp=sharing" TargetMode="External"/><Relationship Id="rId27" Type="http://schemas.openxmlformats.org/officeDocument/2006/relationships/hyperlink" Target="https://drive.google.com/file/d/1tRwRs3HyJRo8VKkxZ7sNhL9ftLxRqYyi/view?usp=sharing" TargetMode="External"/><Relationship Id="rId29" Type="http://schemas.openxmlformats.org/officeDocument/2006/relationships/hyperlink" Target="https://drive.google.com/drive/folders/1hzSSunp7vX8XJx3JixCDWXXJ-dAPX6L-?usp=sharing" TargetMode="External"/><Relationship Id="rId11" Type="http://schemas.openxmlformats.org/officeDocument/2006/relationships/hyperlink" Target="https://drive.google.com/drive/folders/1b9XyTfmOtT3BkzkRnUAOCqQfRLpY17jz?usp=sharing" TargetMode="External"/><Relationship Id="rId10" Type="http://schemas.openxmlformats.org/officeDocument/2006/relationships/hyperlink" Target="https://drive.google.com/drive/folders/1b0H-pk8oJGAqjbOPbY6mx_wieloU5GUL?usp=sharing" TargetMode="External"/><Relationship Id="rId13" Type="http://schemas.openxmlformats.org/officeDocument/2006/relationships/hyperlink" Target="https://drive.google.com/drive/folders/1bQ5Qn13K_0ZCtMPay8lBBwMZ6QBBhZjF?usp=sharing" TargetMode="External"/><Relationship Id="rId12" Type="http://schemas.openxmlformats.org/officeDocument/2006/relationships/hyperlink" Target="https://drive.google.com/drive/folders/1aupxuWKoC-xo-QRhtnkjgROnzZptlrzQ?usp=sharing" TargetMode="External"/><Relationship Id="rId15" Type="http://schemas.openxmlformats.org/officeDocument/2006/relationships/hyperlink" Target="https://drive.google.com/drive/folders/1bQ5Qn13K_0ZCtMPay8lBBwMZ6QBBhZjF?usp=sharing" TargetMode="External"/><Relationship Id="rId14" Type="http://schemas.openxmlformats.org/officeDocument/2006/relationships/hyperlink" Target="https://drive.google.com/drive/folders/1bQ5Qn13K_0ZCtMPay8lBBwMZ6QBBhZjF?usp=sharing" TargetMode="External"/><Relationship Id="rId17" Type="http://schemas.openxmlformats.org/officeDocument/2006/relationships/hyperlink" Target="https://drive.google.com/drive/folders/1bQ5Qn13K_0ZCtMPay8lBBwMZ6QBBhZjF?usp=sharing" TargetMode="External"/><Relationship Id="rId16" Type="http://schemas.openxmlformats.org/officeDocument/2006/relationships/hyperlink" Target="https://drive.google.com/drive/folders/1bQ5Qn13K_0ZCtMPay8lBBwMZ6QBBhZjF?usp=sharing" TargetMode="External"/><Relationship Id="rId19" Type="http://schemas.openxmlformats.org/officeDocument/2006/relationships/hyperlink" Target="https://drive.google.com/drive/folders/1bQ5Qn13K_0ZCtMPay8lBBwMZ6QBBhZjF?usp=sharing" TargetMode="External"/><Relationship Id="rId18" Type="http://schemas.openxmlformats.org/officeDocument/2006/relationships/hyperlink" Target="https://drive.google.com/drive/folders/1bQ5Qn13K_0ZCtMPay8lBBwMZ6QBBhZjF?usp=sharing" TargetMode="External"/><Relationship Id="rId1" Type="http://schemas.openxmlformats.org/officeDocument/2006/relationships/hyperlink" Target="https://drive.google.com/drive/folders/1bAHVepDyjSXuP-2AzPlP9JkFqylAXeHV?usp=sharing" TargetMode="External"/><Relationship Id="rId2" Type="http://schemas.openxmlformats.org/officeDocument/2006/relationships/hyperlink" Target="https://drive.google.com/drive/folders/1bAHVepDyjSXuP-2AzPlP9JkFqylAXeHV?usp=sharing" TargetMode="External"/><Relationship Id="rId3" Type="http://schemas.openxmlformats.org/officeDocument/2006/relationships/hyperlink" Target="https://drive.google.com/drive/folders/1bAHVepDyjSXuP-2AzPlP9JkFqylAXeHV?usp=sharing" TargetMode="External"/><Relationship Id="rId4" Type="http://schemas.openxmlformats.org/officeDocument/2006/relationships/hyperlink" Target="https://drive.google.com/drive/folders/1b9XyTfmOtT3BkzkRnUAOCqQfRLpY17jz?usp=sharing" TargetMode="External"/><Relationship Id="rId9" Type="http://schemas.openxmlformats.org/officeDocument/2006/relationships/hyperlink" Target="https://drive.google.com/drive/folders/1b9XyTfmOtT3BkzkRnUAOCqQfRLpY17jz?usp=sharing" TargetMode="External"/><Relationship Id="rId5" Type="http://schemas.openxmlformats.org/officeDocument/2006/relationships/hyperlink" Target="https://drive.google.com/drive/folders/1b9XyTfmOtT3BkzkRnUAOCqQfRLpY17jz?usp=sharing" TargetMode="External"/><Relationship Id="rId6" Type="http://schemas.openxmlformats.org/officeDocument/2006/relationships/hyperlink" Target="https://drive.google.com/drive/folders/1b9XyTfmOtT3BkzkRnUAOCqQfRLpY17jz?usp=sharing" TargetMode="External"/><Relationship Id="rId7" Type="http://schemas.openxmlformats.org/officeDocument/2006/relationships/hyperlink" Target="https://drive.google.com/drive/folders/1b0H-pk8oJGAqjbOPbY6mx_wieloU5GUL?usp=sharing" TargetMode="External"/><Relationship Id="rId8" Type="http://schemas.openxmlformats.org/officeDocument/2006/relationships/hyperlink" Target="https://drive.google.com/drive/folders/1b0H-pk8oJGAqjbOPbY6mx_wieloU5GUL?usp=sharing" TargetMode="External"/><Relationship Id="rId72" Type="http://schemas.openxmlformats.org/officeDocument/2006/relationships/drawing" Target="../drawings/drawing42.xml"/><Relationship Id="rId71" Type="http://schemas.openxmlformats.org/officeDocument/2006/relationships/hyperlink" Target="https://drive.google.com/drive/folders/1_uB5_tiKtKnTZhQhIGxzzwvSimfETOjP?usp=sharing" TargetMode="External"/><Relationship Id="rId70" Type="http://schemas.openxmlformats.org/officeDocument/2006/relationships/hyperlink" Target="https://drive.google.com/file/d/1RJbhg2aC0fmbDVNziL80Wdcwt-NFva5g/view?usp=sharing" TargetMode="External"/><Relationship Id="rId62" Type="http://schemas.openxmlformats.org/officeDocument/2006/relationships/hyperlink" Target="https://drive.google.com/file/d/1xLzXDji56KOOWUs0jBHMFbMqIuUhUH9Q/view?usp=sharing" TargetMode="External"/><Relationship Id="rId61" Type="http://schemas.openxmlformats.org/officeDocument/2006/relationships/hyperlink" Target="https://drive.google.com/file/d/1jkRsi6woSCLWC_EGxUcrVzEC238tatlQ/view?usp=sharing" TargetMode="External"/><Relationship Id="rId64" Type="http://schemas.openxmlformats.org/officeDocument/2006/relationships/hyperlink" Target="https://drive.google.com/file/d/1lID1ZzXbMc2oE71KtRZaRuC4jYxJZQBC/view?usp=sharing" TargetMode="External"/><Relationship Id="rId63" Type="http://schemas.openxmlformats.org/officeDocument/2006/relationships/hyperlink" Target="https://drive.google.com/file/d/1lrPvqKSu83gqc_w3KNomHO_SxEMHu6v3/view?usp=sharing" TargetMode="External"/><Relationship Id="rId66" Type="http://schemas.openxmlformats.org/officeDocument/2006/relationships/hyperlink" Target="https://drive.google.com/file/d/1Y8UGMvAqT6CBLLU3i6HW5pLN2Uz_8J4R/view?usp=sharing" TargetMode="External"/><Relationship Id="rId65" Type="http://schemas.openxmlformats.org/officeDocument/2006/relationships/hyperlink" Target="https://drive.google.com/file/d/1lID1ZzXbMc2oE71KtRZaRuC4jYxJZQBC/view?usp=sharing" TargetMode="External"/><Relationship Id="rId68" Type="http://schemas.openxmlformats.org/officeDocument/2006/relationships/hyperlink" Target="https://drive.google.com/file/d/12gi9xNAWWsTPF1cprSfnHnd36XNHoUp1/view?usp=sharing" TargetMode="External"/><Relationship Id="rId67" Type="http://schemas.openxmlformats.org/officeDocument/2006/relationships/hyperlink" Target="https://drive.google.com/file/d/1mEscwXt1nJJfOxIfVVyfLbYhREH-bOWI/view?usp=sharing" TargetMode="External"/><Relationship Id="rId60" Type="http://schemas.openxmlformats.org/officeDocument/2006/relationships/hyperlink" Target="https://drive.google.com/file/d/1jkRsi6woSCLWC_EGxUcrVzEC238tatlQ/view?usp=sharing" TargetMode="External"/><Relationship Id="rId69" Type="http://schemas.openxmlformats.org/officeDocument/2006/relationships/hyperlink" Target="https://drive.google.com/file/d/1UaUXkKB_vTKKbuzgsk_t97B44Idjdg-f/view?usp=sharing" TargetMode="External"/><Relationship Id="rId51" Type="http://schemas.openxmlformats.org/officeDocument/2006/relationships/hyperlink" Target="https://drive.google.com/drive/folders/1_EVg8ncE-NpS3uvh4ztiQKq8UOCcGqD8?usp=sharing" TargetMode="External"/><Relationship Id="rId50" Type="http://schemas.openxmlformats.org/officeDocument/2006/relationships/hyperlink" Target="https://drive.google.com/drive/folders/1c9AwLG_Zhz43ebG1hz3YXwUm4N9O9I9I?usp=sharing" TargetMode="External"/><Relationship Id="rId53" Type="http://schemas.openxmlformats.org/officeDocument/2006/relationships/hyperlink" Target="https://drive.google.com/file/d/1Rl1WVPXnjZ7-AHX5IsArfTVsqKlMrifS/view?usp=sharing" TargetMode="External"/><Relationship Id="rId52" Type="http://schemas.openxmlformats.org/officeDocument/2006/relationships/hyperlink" Target="https://drive.google.com/drive/folders/15qPx2JtTrLmznHUm3v7w-hONZjv76h6q?usp=sharing" TargetMode="External"/><Relationship Id="rId55" Type="http://schemas.openxmlformats.org/officeDocument/2006/relationships/hyperlink" Target="https://drive.google.com/file/d/1WBmTMX9teRXncw8a8y5406x_as2gLImo/view?usp=sharing" TargetMode="External"/><Relationship Id="rId54" Type="http://schemas.openxmlformats.org/officeDocument/2006/relationships/hyperlink" Target="https://drive.google.com/file/d/1yUsh8jAq3h4XvHwA8h6oPn25Ja5E65Qd/view?usp=sharing" TargetMode="External"/><Relationship Id="rId57" Type="http://schemas.openxmlformats.org/officeDocument/2006/relationships/hyperlink" Target="https://drive.google.com/file/d/1WBmTMX9teRXncw8a8y5406x_as2gLImo/view?usp=sharing" TargetMode="External"/><Relationship Id="rId56" Type="http://schemas.openxmlformats.org/officeDocument/2006/relationships/hyperlink" Target="https://drive.google.com/file/d/1WBmTMX9teRXncw8a8y5406x_as2gLImo/view?usp=sharing" TargetMode="External"/><Relationship Id="rId59" Type="http://schemas.openxmlformats.org/officeDocument/2006/relationships/hyperlink" Target="https://drive.google.com/file/d/1ASnNZeFNM_zG1DKg77GAapOML3Ynsr0A/view?usp=sharing" TargetMode="External"/><Relationship Id="rId58" Type="http://schemas.openxmlformats.org/officeDocument/2006/relationships/hyperlink" Target="https://drive.google.com/file/d/1ASnNZeFNM_zG1DKg77GAapOML3Ynsr0A/view?usp=sharing" TargetMode="External"/></Relationships>
</file>

<file path=xl/worksheets/_rels/sheet43.xml.rels><?xml version="1.0" encoding="UTF-8" standalone="yes"?><Relationships xmlns="http://schemas.openxmlformats.org/package/2006/relationships"><Relationship Id="rId40" Type="http://schemas.openxmlformats.org/officeDocument/2006/relationships/hyperlink" Target="https://drive.google.com/drive/folders/1okpVS7JMMbFZK4BXBfAt4_cpMZ41sJJk" TargetMode="External"/><Relationship Id="rId42" Type="http://schemas.openxmlformats.org/officeDocument/2006/relationships/hyperlink" Target="https://drive.google.com/drive/folders/1oi3lfsgtyrQ99bSiM2jZqJhhqlfXLrsV" TargetMode="External"/><Relationship Id="rId41" Type="http://schemas.openxmlformats.org/officeDocument/2006/relationships/hyperlink" Target="https://drive.google.com/drive/folders/1Kw8G979E6J7x83IGHXxnRgQnREoj1IIm" TargetMode="External"/><Relationship Id="rId44" Type="http://schemas.openxmlformats.org/officeDocument/2006/relationships/hyperlink" Target="https://drive.google.com/drive/folders/1ofp__oJxBihwcq4ThAUaOOJuFJ9rjlyW" TargetMode="External"/><Relationship Id="rId43" Type="http://schemas.openxmlformats.org/officeDocument/2006/relationships/hyperlink" Target="https://drive.google.com/drive/folders/1oi2pglMPdv5K0028lK1dQlagn2E-u3TO" TargetMode="External"/><Relationship Id="rId46" Type="http://schemas.openxmlformats.org/officeDocument/2006/relationships/hyperlink" Target="https://drive.google.com/drive/folders/1pwkTnDINvyyI7_X6NKkJh9XkJ-xl7jHi" TargetMode="External"/><Relationship Id="rId45" Type="http://schemas.openxmlformats.org/officeDocument/2006/relationships/hyperlink" Target="https://drive.google.com/drive/folders/1ofp__oJxBihwcq4ThAUaOOJuFJ9rjlyW" TargetMode="External"/><Relationship Id="rId48" Type="http://schemas.openxmlformats.org/officeDocument/2006/relationships/hyperlink" Target="https://drive.google.com/drive/folders/1pwkTnDINvyyI7_X6NKkJh9XkJ-xl7jHi" TargetMode="External"/><Relationship Id="rId47" Type="http://schemas.openxmlformats.org/officeDocument/2006/relationships/hyperlink" Target="https://drive.google.com/drive/folders/1pwkTnDINvyyI7_X6NKkJh9XkJ-xl7jHi" TargetMode="External"/><Relationship Id="rId49" Type="http://schemas.openxmlformats.org/officeDocument/2006/relationships/hyperlink" Target="https://drive.google.com/drive/folders/1pwkTnDINvyyI7_X6NKkJh9XkJ-xl7jHi" TargetMode="External"/><Relationship Id="rId31" Type="http://schemas.openxmlformats.org/officeDocument/2006/relationships/hyperlink" Target="https://drive.google.com/drive/folders/1on_pTZHzDvsfn7n5sWFTZ3iETOOUne8_" TargetMode="External"/><Relationship Id="rId30" Type="http://schemas.openxmlformats.org/officeDocument/2006/relationships/hyperlink" Target="https://drive.google.com/drive/folders/1on_pTZHzDvsfn7n5sWFTZ3iETOOUne8_" TargetMode="External"/><Relationship Id="rId33" Type="http://schemas.openxmlformats.org/officeDocument/2006/relationships/hyperlink" Target="https://drive.google.com/drive/folders/1on_pTZHzDvsfn7n5sWFTZ3iETOOUne8_" TargetMode="External"/><Relationship Id="rId32" Type="http://schemas.openxmlformats.org/officeDocument/2006/relationships/hyperlink" Target="https://drive.google.com/drive/folders/1on_pTZHzDvsfn7n5sWFTZ3iETOOUne8_" TargetMode="External"/><Relationship Id="rId35" Type="http://schemas.openxmlformats.org/officeDocument/2006/relationships/hyperlink" Target="https://drive.google.com/drive/folders/1on_pTZHzDvsfn7n5sWFTZ3iETOOUne8_" TargetMode="External"/><Relationship Id="rId34" Type="http://schemas.openxmlformats.org/officeDocument/2006/relationships/hyperlink" Target="https://drive.google.com/drive/folders/1on_pTZHzDvsfn7n5sWFTZ3iETOOUne8_" TargetMode="External"/><Relationship Id="rId37" Type="http://schemas.openxmlformats.org/officeDocument/2006/relationships/hyperlink" Target="https://drive.google.com/drive/folders/1ovDLQkIxCQmiIzMS-BbQc-R94hVSbHge" TargetMode="External"/><Relationship Id="rId36" Type="http://schemas.openxmlformats.org/officeDocument/2006/relationships/hyperlink" Target="https://drive.google.com/drive/folders/1ovDLQkIxCQmiIzMS-BbQc-R94hVSbHge" TargetMode="External"/><Relationship Id="rId39" Type="http://schemas.openxmlformats.org/officeDocument/2006/relationships/hyperlink" Target="https://drive.google.com/drive/folders/1okpVS7JMMbFZK4BXBfAt4_cpMZ41sJJk" TargetMode="External"/><Relationship Id="rId38" Type="http://schemas.openxmlformats.org/officeDocument/2006/relationships/hyperlink" Target="https://drive.google.com/drive/folders/1L2CLPu6-sKlnhol1JeEzT2NJssQUbsw6" TargetMode="External"/><Relationship Id="rId20" Type="http://schemas.openxmlformats.org/officeDocument/2006/relationships/hyperlink" Target="https://drive.google.com/drive/folders/1KJRHWGvuXXHdububaYBXlJ9mCxKb32Ws" TargetMode="External"/><Relationship Id="rId22" Type="http://schemas.openxmlformats.org/officeDocument/2006/relationships/hyperlink" Target="https://drive.google.com/drive/folders/1KJRHWGvuXXHdububaYBXlJ9mCxKb32Ws" TargetMode="External"/><Relationship Id="rId21" Type="http://schemas.openxmlformats.org/officeDocument/2006/relationships/hyperlink" Target="https://drive.google.com/drive/folders/1KJRHWGvuXXHdububaYBXlJ9mCxKb32Ws" TargetMode="External"/><Relationship Id="rId24" Type="http://schemas.openxmlformats.org/officeDocument/2006/relationships/hyperlink" Target="https://drive.google.com/drive/folders/1KJRHWGvuXXHdububaYBXlJ9mCxKb32Ws" TargetMode="External"/><Relationship Id="rId23" Type="http://schemas.openxmlformats.org/officeDocument/2006/relationships/hyperlink" Target="https://drive.google.com/drive/folders/1KJRHWGvuXXHdububaYBXlJ9mCxKb32Ws" TargetMode="External"/><Relationship Id="rId26" Type="http://schemas.openxmlformats.org/officeDocument/2006/relationships/hyperlink" Target="https://drive.google.com/drive/folders/1pBFM3OZwf_h-JbxXyb6BISYu335PSrxW" TargetMode="External"/><Relationship Id="rId25" Type="http://schemas.openxmlformats.org/officeDocument/2006/relationships/hyperlink" Target="https://drive.google.com/drive/folders/1pBFM3OZwf_h-JbxXyb6BISYu335PSrxW" TargetMode="External"/><Relationship Id="rId28" Type="http://schemas.openxmlformats.org/officeDocument/2006/relationships/hyperlink" Target="https://drive.google.com/drive/folders/1on_pTZHzDvsfn7n5sWFTZ3iETOOUne8_" TargetMode="External"/><Relationship Id="rId27" Type="http://schemas.openxmlformats.org/officeDocument/2006/relationships/hyperlink" Target="https://drive.google.com/drive/folders/1on_pTZHzDvsfn7n5sWFTZ3iETOOUne8_" TargetMode="External"/><Relationship Id="rId29" Type="http://schemas.openxmlformats.org/officeDocument/2006/relationships/hyperlink" Target="https://drive.google.com/drive/folders/1on_pTZHzDvsfn7n5sWFTZ3iETOOUne8_" TargetMode="External"/><Relationship Id="rId11" Type="http://schemas.openxmlformats.org/officeDocument/2006/relationships/hyperlink" Target="https://drive.google.com/drive/folders/1p3uTSOIqZRPy8NDHaIF7MYQsrsDOD6qv" TargetMode="External"/><Relationship Id="rId10" Type="http://schemas.openxmlformats.org/officeDocument/2006/relationships/hyperlink" Target="https://drive.google.com/drive/folders/1p5x7CDTX2IzrCWHPWTAjGbj-px86vjl9" TargetMode="External"/><Relationship Id="rId13" Type="http://schemas.openxmlformats.org/officeDocument/2006/relationships/hyperlink" Target="https://drive.google.com/drive/folders/1pAccHp1MVkzIH3R9SMuLOWwS27Rsk3n4" TargetMode="External"/><Relationship Id="rId12" Type="http://schemas.openxmlformats.org/officeDocument/2006/relationships/hyperlink" Target="https://drive.google.com/drive/folders/1p3uTSOIqZRPy8NDHaIF7MYQsrsDOD6qv" TargetMode="External"/><Relationship Id="rId15" Type="http://schemas.openxmlformats.org/officeDocument/2006/relationships/hyperlink" Target="https://drive.google.com/drive/folders/1pHOv3A5iCSqOW9qIh3gKgNiZVon4Qj68" TargetMode="External"/><Relationship Id="rId14" Type="http://schemas.openxmlformats.org/officeDocument/2006/relationships/hyperlink" Target="https://drive.google.com/drive/folders/1pAccHp1MVkzIH3R9SMuLOWwS27Rsk3n4" TargetMode="External"/><Relationship Id="rId17" Type="http://schemas.openxmlformats.org/officeDocument/2006/relationships/hyperlink" Target="https://drive.google.com/drive/folders/1KJRHWGvuXXHdububaYBXlJ9mCxKb32Ws" TargetMode="External"/><Relationship Id="rId16" Type="http://schemas.openxmlformats.org/officeDocument/2006/relationships/hyperlink" Target="https://drive.google.com/drive/folders/1pHOv3A5iCSqOW9qIh3gKgNiZVon4Qj68" TargetMode="External"/><Relationship Id="rId19" Type="http://schemas.openxmlformats.org/officeDocument/2006/relationships/hyperlink" Target="https://drive.google.com/drive/folders/1KJRHWGvuXXHdububaYBXlJ9mCxKb32Ws" TargetMode="External"/><Relationship Id="rId18" Type="http://schemas.openxmlformats.org/officeDocument/2006/relationships/hyperlink" Target="https://drive.google.com/drive/folders/1KJRHWGvuXXHdububaYBXlJ9mCxKb32Ws" TargetMode="External"/><Relationship Id="rId84" Type="http://schemas.openxmlformats.org/officeDocument/2006/relationships/hyperlink" Target="https://drive.google.com/drive/folders/1qVx2Q49XOZrBw_bzShkGweX9-IS5s7C4" TargetMode="External"/><Relationship Id="rId83" Type="http://schemas.openxmlformats.org/officeDocument/2006/relationships/hyperlink" Target="https://drive.google.com/drive/folders/1qWWfe75ucE0k2OlbEI2iG-UU35mywI8R" TargetMode="External"/><Relationship Id="rId86" Type="http://schemas.openxmlformats.org/officeDocument/2006/relationships/hyperlink" Target="https://drive.google.com/drive/folders/1qVx2Q49XOZrBw_bzShkGweX9-IS5s7C4" TargetMode="External"/><Relationship Id="rId85" Type="http://schemas.openxmlformats.org/officeDocument/2006/relationships/hyperlink" Target="https://drive.google.com/drive/folders/1qVx2Q49XOZrBw_bzShkGweX9-IS5s7C4" TargetMode="External"/><Relationship Id="rId88" Type="http://schemas.openxmlformats.org/officeDocument/2006/relationships/hyperlink" Target="https://drive.google.com/drive/folders/1qT2yfRFY0Zq6t67bajQfXS1JmfrQjmTk" TargetMode="External"/><Relationship Id="rId87" Type="http://schemas.openxmlformats.org/officeDocument/2006/relationships/hyperlink" Target="https://drive.google.com/drive/folders/1qVx2Q49XOZrBw_bzShkGweX9-IS5s7C4" TargetMode="External"/><Relationship Id="rId89" Type="http://schemas.openxmlformats.org/officeDocument/2006/relationships/hyperlink" Target="https://drive.google.com/drive/folders/1qT2yfRFY0Zq6t67bajQfXS1JmfrQjmTk" TargetMode="External"/><Relationship Id="rId80" Type="http://schemas.openxmlformats.org/officeDocument/2006/relationships/hyperlink" Target="https://drive.google.com/drive/folders/1qWWfe75ucE0k2OlbEI2iG-UU35mywI8R" TargetMode="External"/><Relationship Id="rId82" Type="http://schemas.openxmlformats.org/officeDocument/2006/relationships/hyperlink" Target="https://drive.google.com/drive/folders/1qWWfe75ucE0k2OlbEI2iG-UU35mywI8R" TargetMode="External"/><Relationship Id="rId81" Type="http://schemas.openxmlformats.org/officeDocument/2006/relationships/hyperlink" Target="https://drive.google.com/drive/folders/1qWWfe75ucE0k2OlbEI2iG-UU35mywI8R" TargetMode="External"/><Relationship Id="rId1" Type="http://schemas.openxmlformats.org/officeDocument/2006/relationships/hyperlink" Target="https://drive.google.com/drive/folders/1p9BeNr1jHfj0941Yk8-PwjS-ejXVzp4r" TargetMode="External"/><Relationship Id="rId2" Type="http://schemas.openxmlformats.org/officeDocument/2006/relationships/hyperlink" Target="https://drive.google.com/drive/folders/1p9BeNr1jHfj0941Yk8-PwjS-ejXVzp4r" TargetMode="External"/><Relationship Id="rId3" Type="http://schemas.openxmlformats.org/officeDocument/2006/relationships/hyperlink" Target="https://drive.google.com/drive/folders/1p9BeNr1jHfj0941Yk8-PwjS-ejXVzp4r" TargetMode="External"/><Relationship Id="rId4" Type="http://schemas.openxmlformats.org/officeDocument/2006/relationships/hyperlink" Target="https://drive.google.com/drive/folders/1p88j41MV2Ojupo2VHxLCTPesbhEkKWtP" TargetMode="External"/><Relationship Id="rId9" Type="http://schemas.openxmlformats.org/officeDocument/2006/relationships/hyperlink" Target="https://drive.google.com/drive/folders/1p5x7CDTX2IzrCWHPWTAjGbj-px86vjl9" TargetMode="External"/><Relationship Id="rId5" Type="http://schemas.openxmlformats.org/officeDocument/2006/relationships/hyperlink" Target="https://drive.google.com/drive/folders/1p88j41MV2Ojupo2VHxLCTPesbhEkKWtP" TargetMode="External"/><Relationship Id="rId6" Type="http://schemas.openxmlformats.org/officeDocument/2006/relationships/hyperlink" Target="https://drive.google.com/drive/folders/1p88j41MV2Ojupo2VHxLCTPesbhEkKWtP" TargetMode="External"/><Relationship Id="rId7" Type="http://schemas.openxmlformats.org/officeDocument/2006/relationships/hyperlink" Target="https://drive.google.com/drive/folders/1p5x7CDTX2IzrCWHPWTAjGbj-px86vjl9" TargetMode="External"/><Relationship Id="rId8" Type="http://schemas.openxmlformats.org/officeDocument/2006/relationships/hyperlink" Target="https://drive.google.com/drive/folders/1p5x7CDTX2IzrCWHPWTAjGbj-px86vjl9" TargetMode="External"/><Relationship Id="rId73" Type="http://schemas.openxmlformats.org/officeDocument/2006/relationships/hyperlink" Target="https://drive.google.com/drive/folders/1pPlrYfaHeRzYLU6VupPVW1KE40a975G5" TargetMode="External"/><Relationship Id="rId72" Type="http://schemas.openxmlformats.org/officeDocument/2006/relationships/hyperlink" Target="https://drive.google.com/drive/folders/1pPlrYfaHeRzYLU6VupPVW1KE40a975G5" TargetMode="External"/><Relationship Id="rId75" Type="http://schemas.openxmlformats.org/officeDocument/2006/relationships/hyperlink" Target="https://drive.google.com/drive/folders/1qZnIY5UHsOJF9Rl1Cilu5AHd773TnlRH" TargetMode="External"/><Relationship Id="rId74" Type="http://schemas.openxmlformats.org/officeDocument/2006/relationships/hyperlink" Target="https://drive.google.com/drive/folders/1pPlrYfaHeRzYLU6VupPVW1KE40a975G5" TargetMode="External"/><Relationship Id="rId77" Type="http://schemas.openxmlformats.org/officeDocument/2006/relationships/hyperlink" Target="https://drive.google.com/drive/folders/1qZnIY5UHsOJF9Rl1Cilu5AHd773TnlRH" TargetMode="External"/><Relationship Id="rId76" Type="http://schemas.openxmlformats.org/officeDocument/2006/relationships/hyperlink" Target="https://drive.google.com/drive/folders/1qZnIY5UHsOJF9Rl1Cilu5AHd773TnlRH" TargetMode="External"/><Relationship Id="rId79" Type="http://schemas.openxmlformats.org/officeDocument/2006/relationships/hyperlink" Target="https://drive.google.com/drive/folders/1qWWfe75ucE0k2OlbEI2iG-UU35mywI8R" TargetMode="External"/><Relationship Id="rId78" Type="http://schemas.openxmlformats.org/officeDocument/2006/relationships/hyperlink" Target="https://drive.google.com/drive/folders/1qWWfe75ucE0k2OlbEI2iG-UU35mywI8R" TargetMode="External"/><Relationship Id="rId71" Type="http://schemas.openxmlformats.org/officeDocument/2006/relationships/hyperlink" Target="https://drive.google.com/drive/folders/1pV1wh9UZGzdgs0A8PuQF--IaFg1sfQMP" TargetMode="External"/><Relationship Id="rId70" Type="http://schemas.openxmlformats.org/officeDocument/2006/relationships/hyperlink" Target="https://drive.google.com/drive/folders/1pV1wh9UZGzdgs0A8PuQF--IaFg1sfQMP" TargetMode="External"/><Relationship Id="rId62" Type="http://schemas.openxmlformats.org/officeDocument/2006/relationships/hyperlink" Target="https://drive.google.com/drive/folders/1pmmE0-W-49oLAXWRlJS8dQ3kIJxxAoWJ" TargetMode="External"/><Relationship Id="rId61" Type="http://schemas.openxmlformats.org/officeDocument/2006/relationships/hyperlink" Target="https://drive.google.com/drive/folders/1pmmE0-W-49oLAXWRlJS8dQ3kIJxxAoWJ" TargetMode="External"/><Relationship Id="rId64" Type="http://schemas.openxmlformats.org/officeDocument/2006/relationships/hyperlink" Target="https://drive.google.com/drive/folders/1piG90_9BBx_LO3z6tTIMmuDH3GroM5Tq" TargetMode="External"/><Relationship Id="rId63" Type="http://schemas.openxmlformats.org/officeDocument/2006/relationships/hyperlink" Target="https://drive.google.com/drive/folders/1pmmE0-W-49oLAXWRlJS8dQ3kIJxxAoWJ" TargetMode="External"/><Relationship Id="rId66" Type="http://schemas.openxmlformats.org/officeDocument/2006/relationships/hyperlink" Target="https://drive.google.com/drive/folders/1piG90_9BBx_LO3z6tTIMmuDH3GroM5Tq" TargetMode="External"/><Relationship Id="rId65" Type="http://schemas.openxmlformats.org/officeDocument/2006/relationships/hyperlink" Target="https://drive.google.com/drive/folders/1piG90_9BBx_LO3z6tTIMmuDH3GroM5Tq" TargetMode="External"/><Relationship Id="rId68" Type="http://schemas.openxmlformats.org/officeDocument/2006/relationships/hyperlink" Target="https://drive.google.com/drive/folders/1pV1wh9UZGzdgs0A8PuQF--IaFg1sfQMP" TargetMode="External"/><Relationship Id="rId67" Type="http://schemas.openxmlformats.org/officeDocument/2006/relationships/hyperlink" Target="https://drive.google.com/drive/folders/1pbhPNXX0aU-CMueK_5DMGz9kqQ7dnG18" TargetMode="External"/><Relationship Id="rId60" Type="http://schemas.openxmlformats.org/officeDocument/2006/relationships/hyperlink" Target="https://drive.google.com/drive/folders/1pmmE0-W-49oLAXWRlJS8dQ3kIJxxAoWJ" TargetMode="External"/><Relationship Id="rId69" Type="http://schemas.openxmlformats.org/officeDocument/2006/relationships/hyperlink" Target="https://drive.google.com/drive/folders/1pV1wh9UZGzdgs0A8PuQF--IaFg1sfQMP" TargetMode="External"/><Relationship Id="rId51" Type="http://schemas.openxmlformats.org/officeDocument/2006/relationships/hyperlink" Target="https://drive.google.com/drive/folders/1pwkTnDINvyyI7_X6NKkJh9XkJ-xl7jHi" TargetMode="External"/><Relationship Id="rId50" Type="http://schemas.openxmlformats.org/officeDocument/2006/relationships/hyperlink" Target="https://drive.google.com/drive/folders/1pwkTnDINvyyI7_X6NKkJh9XkJ-xl7jHi" TargetMode="External"/><Relationship Id="rId53" Type="http://schemas.openxmlformats.org/officeDocument/2006/relationships/hyperlink" Target="https://drive.google.com/drive/folders/1q2FF8x99WTZ0k2V08CHiAqG1sQzUJtIu" TargetMode="External"/><Relationship Id="rId52" Type="http://schemas.openxmlformats.org/officeDocument/2006/relationships/hyperlink" Target="https://drive.google.com/drive/folders/1q2FF8x99WTZ0k2V08CHiAqG1sQzUJtIu" TargetMode="External"/><Relationship Id="rId55" Type="http://schemas.openxmlformats.org/officeDocument/2006/relationships/hyperlink" Target="https://drive.google.com/drive/folders/1ppSQMvYmRyHhToo3o7MWSWdd-PTDcJCo" TargetMode="External"/><Relationship Id="rId54" Type="http://schemas.openxmlformats.org/officeDocument/2006/relationships/hyperlink" Target="https://drive.google.com/drive/folders/1ppSQMvYmRyHhToo3o7MWSWdd-PTDcJCo" TargetMode="External"/><Relationship Id="rId57" Type="http://schemas.openxmlformats.org/officeDocument/2006/relationships/hyperlink" Target="https://drive.google.com/drive/folders/1ppSQMvYmRyHhToo3o7MWSWdd-PTDcJCo" TargetMode="External"/><Relationship Id="rId56" Type="http://schemas.openxmlformats.org/officeDocument/2006/relationships/hyperlink" Target="https://drive.google.com/drive/folders/1ppSQMvYmRyHhToo3o7MWSWdd-PTDcJCo" TargetMode="External"/><Relationship Id="rId59" Type="http://schemas.openxmlformats.org/officeDocument/2006/relationships/hyperlink" Target="https://drive.google.com/drive/folders/1pmmE0-W-49oLAXWRlJS8dQ3kIJxxAoWJ" TargetMode="External"/><Relationship Id="rId58" Type="http://schemas.openxmlformats.org/officeDocument/2006/relationships/hyperlink" Target="https://drive.google.com/drive/folders/1pmmE0-W-49oLAXWRlJS8dQ3kIJxxAoWJ" TargetMode="External"/><Relationship Id="rId107" Type="http://schemas.openxmlformats.org/officeDocument/2006/relationships/hyperlink" Target="https://drive.google.com/drive/folders/1rU5bihuJxRcL47KUh_2togWPUTTKNKXV" TargetMode="External"/><Relationship Id="rId106" Type="http://schemas.openxmlformats.org/officeDocument/2006/relationships/hyperlink" Target="https://drive.google.com/drive/folders/1rU5bihuJxRcL47KUh_2togWPUTTKNKXV" TargetMode="External"/><Relationship Id="rId105" Type="http://schemas.openxmlformats.org/officeDocument/2006/relationships/hyperlink" Target="http://yankel.balikpapan.go.id/" TargetMode="External"/><Relationship Id="rId104" Type="http://schemas.openxmlformats.org/officeDocument/2006/relationships/hyperlink" Target="https://drive.google.com/drive/folders/1rUR_8ex8Hp2Hw0f749nj5IJBtL4kMLws" TargetMode="External"/><Relationship Id="rId109" Type="http://schemas.openxmlformats.org/officeDocument/2006/relationships/hyperlink" Target="https://drive.google.com/drive/folders/1qsq-jwjT-J_l2X68V7GaoSKUd8IjhP9-" TargetMode="External"/><Relationship Id="rId108" Type="http://schemas.openxmlformats.org/officeDocument/2006/relationships/hyperlink" Target="https://drive.google.com/drive/folders/1rU5bihuJxRcL47KUh_2togWPUTTKNKXV" TargetMode="External"/><Relationship Id="rId103" Type="http://schemas.openxmlformats.org/officeDocument/2006/relationships/hyperlink" Target="http://simpeg.balikpapan.go.id/" TargetMode="External"/><Relationship Id="rId102" Type="http://schemas.openxmlformats.org/officeDocument/2006/relationships/hyperlink" Target="https://drive.google.com/drive/folders/1rUR_8ex8Hp2Hw0f749nj5IJBtL4kMLws" TargetMode="External"/><Relationship Id="rId101" Type="http://schemas.openxmlformats.org/officeDocument/2006/relationships/hyperlink" Target="http://simantan.balikpapan.go.id/" TargetMode="External"/><Relationship Id="rId100" Type="http://schemas.openxmlformats.org/officeDocument/2006/relationships/hyperlink" Target="https://drive.google.com/drive/folders/1rb9KL8y9EDbpigOt51F3q1eEpMKAssRg" TargetMode="External"/><Relationship Id="rId121" Type="http://schemas.openxmlformats.org/officeDocument/2006/relationships/hyperlink" Target="https://drive.google.com/drive/folders/1rf8PEkt7z4tlVzNoELLYaqmsHpB290T5" TargetMode="External"/><Relationship Id="rId120" Type="http://schemas.openxmlformats.org/officeDocument/2006/relationships/hyperlink" Target="http://simantan.balikpapan.go.id/" TargetMode="External"/><Relationship Id="rId122" Type="http://schemas.openxmlformats.org/officeDocument/2006/relationships/drawing" Target="../drawings/drawing43.xml"/><Relationship Id="rId95" Type="http://schemas.openxmlformats.org/officeDocument/2006/relationships/hyperlink" Target="https://drive.google.com/drive/folders/1r4e0EFsCS3eaMLAMvOnTOg6nTZ96U7Gz" TargetMode="External"/><Relationship Id="rId94" Type="http://schemas.openxmlformats.org/officeDocument/2006/relationships/hyperlink" Target="https://drive.google.com/drive/folders/1qQGXKjDvwbjFYFsYo2F--E3g2AmXNCWQ" TargetMode="External"/><Relationship Id="rId97" Type="http://schemas.openxmlformats.org/officeDocument/2006/relationships/hyperlink" Target="https://drive.google.com/drive/folders/1quxvXIvOZkf4z2uLDRmzn6I0xUO0Pqv0" TargetMode="External"/><Relationship Id="rId96" Type="http://schemas.openxmlformats.org/officeDocument/2006/relationships/hyperlink" Target="https://drive.google.com/drive/folders/1qxjrK2yPhsXApPiFj8hkcS3bGfjz2-Bi" TargetMode="External"/><Relationship Id="rId99" Type="http://schemas.openxmlformats.org/officeDocument/2006/relationships/hyperlink" Target="https://drive.google.com/drive/folders/1rS-6ulZ3ETXYASBn68uom6Ke1LcD1a8p" TargetMode="External"/><Relationship Id="rId98" Type="http://schemas.openxmlformats.org/officeDocument/2006/relationships/hyperlink" Target="https://drive.google.com/drive/folders/1qto82jJYwGP1Fi8V2jVjbPSj-u7A52rG" TargetMode="External"/><Relationship Id="rId91" Type="http://schemas.openxmlformats.org/officeDocument/2006/relationships/hyperlink" Target="http://simantan.balikpapan.go.id/" TargetMode="External"/><Relationship Id="rId90" Type="http://schemas.openxmlformats.org/officeDocument/2006/relationships/hyperlink" Target="https://drive.google.com/drive/folders/1qT2yfRFY0Zq6t67bajQfXS1JmfrQjmTk" TargetMode="External"/><Relationship Id="rId93" Type="http://schemas.openxmlformats.org/officeDocument/2006/relationships/hyperlink" Target="https://drive.google.com/drive/folders/1qQGXKjDvwbjFYFsYo2F--E3g2AmXNCWQ" TargetMode="External"/><Relationship Id="rId92" Type="http://schemas.openxmlformats.org/officeDocument/2006/relationships/hyperlink" Target="http://simantan.balikpapan.go.id/" TargetMode="External"/><Relationship Id="rId118" Type="http://schemas.openxmlformats.org/officeDocument/2006/relationships/hyperlink" Target="https://drive.google.com/drive/folders/1rgFqZxmM1_5lKXADr4SdIKqlax8wMEfM" TargetMode="External"/><Relationship Id="rId117" Type="http://schemas.openxmlformats.org/officeDocument/2006/relationships/hyperlink" Target="https://drive.google.com/drive/folders/1roLaumP9GHZ2huyUKvwjYf3W5f8Gj8_x" TargetMode="External"/><Relationship Id="rId116" Type="http://schemas.openxmlformats.org/officeDocument/2006/relationships/hyperlink" Target="https://drive.google.com/drive/folders/1rrtoHuN73uqbQcVEvqQzamLpgGSDQNkY" TargetMode="External"/><Relationship Id="rId115" Type="http://schemas.openxmlformats.org/officeDocument/2006/relationships/hyperlink" Target="https://drive.google.com/drive/folders/1r8kdteMArsfevnejjsOyfweBwy380BSN" TargetMode="External"/><Relationship Id="rId119" Type="http://schemas.openxmlformats.org/officeDocument/2006/relationships/hyperlink" Target="https://drive.google.com/drive/folders/1rfeHr3zzCLb0Jg9O3PnZZ-aOrFuHI3G2" TargetMode="External"/><Relationship Id="rId110" Type="http://schemas.openxmlformats.org/officeDocument/2006/relationships/hyperlink" Target="https://drive.google.com/drive/folders/1qfUoVtNv0Gr-icxcH1AQgbgoe8NG0tCM" TargetMode="External"/><Relationship Id="rId114" Type="http://schemas.openxmlformats.org/officeDocument/2006/relationships/hyperlink" Target="https://drive.google.com/drive/folders/1r9DSx7ZRTPdT9pPx63JTyNTRztQx2rYi" TargetMode="External"/><Relationship Id="rId113" Type="http://schemas.openxmlformats.org/officeDocument/2006/relationships/hyperlink" Target="https://drive.google.com/drive/folders/1rQltT2giQtmMkOUw6JyRGS6kf2DzZvEp" TargetMode="External"/><Relationship Id="rId112" Type="http://schemas.openxmlformats.org/officeDocument/2006/relationships/hyperlink" Target="https://drive.google.com/drive/folders/1rMxM31B1xg56unJzJq-gC381XbK_8fts" TargetMode="External"/><Relationship Id="rId111" Type="http://schemas.openxmlformats.org/officeDocument/2006/relationships/hyperlink" Target="https://drive.google.com/drive/folders/1qf0VuJ5YbSur7vS_BtiqK6B48bFWJE7q" TargetMode="External"/></Relationships>
</file>

<file path=xl/worksheets/_rels/sheet44.xml.rels><?xml version="1.0" encoding="UTF-8" standalone="yes"?><Relationships xmlns="http://schemas.openxmlformats.org/package/2006/relationships"><Relationship Id="rId40" Type="http://schemas.openxmlformats.org/officeDocument/2006/relationships/hyperlink" Target="https://drive.google.com/drive/folders/1RZ1Lud1CPN24mrnxdu6ec2UOp1DqE4lU" TargetMode="External"/><Relationship Id="rId42" Type="http://schemas.openxmlformats.org/officeDocument/2006/relationships/hyperlink" Target="https://drive.google.com/drive/folders/1RZ1Lud1CPN24mrnxdu6ec2UOp1DqE4lU" TargetMode="External"/><Relationship Id="rId41" Type="http://schemas.openxmlformats.org/officeDocument/2006/relationships/hyperlink" Target="https://drive.google.com/drive/folders/1RZ1Lud1CPN24mrnxdu6ec2UOp1DqE4lU" TargetMode="External"/><Relationship Id="rId44" Type="http://schemas.openxmlformats.org/officeDocument/2006/relationships/hyperlink" Target="https://drive.google.com/drive/folders/1RZ1Lud1CPN24mrnxdu6ec2UOp1DqE4lU" TargetMode="External"/><Relationship Id="rId43" Type="http://schemas.openxmlformats.org/officeDocument/2006/relationships/hyperlink" Target="https://drive.google.com/drive/folders/1RZ1Lud1CPN24mrnxdu6ec2UOp1DqE4lU" TargetMode="External"/><Relationship Id="rId46" Type="http://schemas.openxmlformats.org/officeDocument/2006/relationships/hyperlink" Target="https://drive.google.com/drive/folders/1RXfIAWB6FexV2ftfZrocEdT75RkgR47D" TargetMode="External"/><Relationship Id="rId45" Type="http://schemas.openxmlformats.org/officeDocument/2006/relationships/hyperlink" Target="https://drive.google.com/drive/folders/1RZ1Lud1CPN24mrnxdu6ec2UOp1DqE4lU" TargetMode="External"/><Relationship Id="rId48" Type="http://schemas.openxmlformats.org/officeDocument/2006/relationships/hyperlink" Target="https://drive.google.com/drive/folders/1RPRXPHNqCBava9yRLp4HOSOXqGmLpK63" TargetMode="External"/><Relationship Id="rId47" Type="http://schemas.openxmlformats.org/officeDocument/2006/relationships/hyperlink" Target="https://drive.google.com/drive/folders/1RXfIAWB6FexV2ftfZrocEdT75RkgR47D" TargetMode="External"/><Relationship Id="rId49" Type="http://schemas.openxmlformats.org/officeDocument/2006/relationships/hyperlink" Target="https://drive.google.com/drive/folders/1RPRXPHNqCBava9yRLp4HOSOXqGmLpK63" TargetMode="External"/><Relationship Id="rId31" Type="http://schemas.openxmlformats.org/officeDocument/2006/relationships/hyperlink" Target="https://drive.google.com/drive/folders/1Paxmp81WW4PDv7NQwgr8iQM6J148Cd3G" TargetMode="External"/><Relationship Id="rId30" Type="http://schemas.openxmlformats.org/officeDocument/2006/relationships/hyperlink" Target="https://drive.google.com/drive/folders/1Paxmp81WW4PDv7NQwgr8iQM6J148Cd3G" TargetMode="External"/><Relationship Id="rId33" Type="http://schemas.openxmlformats.org/officeDocument/2006/relationships/hyperlink" Target="https://drive.google.com/drive/folders/1Pc-tGVCgByNgKsYh1KcB8ufROMEaYELG" TargetMode="External"/><Relationship Id="rId32" Type="http://schemas.openxmlformats.org/officeDocument/2006/relationships/hyperlink" Target="https://drive.google.com/drive/folders/1Paxmp81WW4PDv7NQwgr8iQM6J148Cd3G" TargetMode="External"/><Relationship Id="rId35" Type="http://schemas.openxmlformats.org/officeDocument/2006/relationships/hyperlink" Target="https://drive.google.com/drive/folders/1PPBfZkYbFbhZC7Zz501Hwi5rRxYllx-7" TargetMode="External"/><Relationship Id="rId34" Type="http://schemas.openxmlformats.org/officeDocument/2006/relationships/hyperlink" Target="https://drive.google.com/drive/folders/1Pc-tGVCgByNgKsYh1KcB8ufROMEaYELG" TargetMode="External"/><Relationship Id="rId37" Type="http://schemas.openxmlformats.org/officeDocument/2006/relationships/hyperlink" Target="https://drive.google.com/drive/folders/1PPBfZkYbFbhZC7Zz501Hwi5rRxYllx-7" TargetMode="External"/><Relationship Id="rId36" Type="http://schemas.openxmlformats.org/officeDocument/2006/relationships/hyperlink" Target="https://drive.google.com/drive/folders/1PPBfZkYbFbhZC7Zz501Hwi5rRxYllx-7" TargetMode="External"/><Relationship Id="rId39" Type="http://schemas.openxmlformats.org/officeDocument/2006/relationships/hyperlink" Target="https://drive.google.com/drive/folders/1RbBDT5CUTo8xKl5Xjf8Vp_NWYojINN8O" TargetMode="External"/><Relationship Id="rId38" Type="http://schemas.openxmlformats.org/officeDocument/2006/relationships/hyperlink" Target="https://drive.google.com/drive/folders/1RbBDT5CUTo8xKl5Xjf8Vp_NWYojINN8O" TargetMode="External"/><Relationship Id="rId20" Type="http://schemas.openxmlformats.org/officeDocument/2006/relationships/hyperlink" Target="https://drive.google.com/drive/folders/1Q2MtEDHcEmBbrF7CtkTGMyd7628W-UQr" TargetMode="External"/><Relationship Id="rId22" Type="http://schemas.openxmlformats.org/officeDocument/2006/relationships/hyperlink" Target="https://drive.google.com/drive/folders/1Q2MtEDHcEmBbrF7CtkTGMyd7628W-UQr" TargetMode="External"/><Relationship Id="rId21" Type="http://schemas.openxmlformats.org/officeDocument/2006/relationships/hyperlink" Target="https://drive.google.com/drive/folders/1Q2MtEDHcEmBbrF7CtkTGMyd7628W-UQr" TargetMode="External"/><Relationship Id="rId24" Type="http://schemas.openxmlformats.org/officeDocument/2006/relationships/hyperlink" Target="https://drive.google.com/drive/folders/1Q27SxarQtpeH0wbC-gRA18WpLWTY36R_" TargetMode="External"/><Relationship Id="rId23" Type="http://schemas.openxmlformats.org/officeDocument/2006/relationships/hyperlink" Target="https://drive.google.com/drive/folders/1Q27SxarQtpeH0wbC-gRA18WpLWTY36R_" TargetMode="External"/><Relationship Id="rId26" Type="http://schemas.openxmlformats.org/officeDocument/2006/relationships/hyperlink" Target="https://drive.google.com/drive/folders/1Paxmp81WW4PDv7NQwgr8iQM6J148Cd3G" TargetMode="External"/><Relationship Id="rId25" Type="http://schemas.openxmlformats.org/officeDocument/2006/relationships/hyperlink" Target="https://drive.google.com/drive/folders/1Paxmp81WW4PDv7NQwgr8iQM6J148Cd3G" TargetMode="External"/><Relationship Id="rId28" Type="http://schemas.openxmlformats.org/officeDocument/2006/relationships/hyperlink" Target="https://drive.google.com/drive/folders/1Paxmp81WW4PDv7NQwgr8iQM6J148Cd3G" TargetMode="External"/><Relationship Id="rId27" Type="http://schemas.openxmlformats.org/officeDocument/2006/relationships/hyperlink" Target="https://drive.google.com/drive/folders/1Paxmp81WW4PDv7NQwgr8iQM6J148Cd3G" TargetMode="External"/><Relationship Id="rId29" Type="http://schemas.openxmlformats.org/officeDocument/2006/relationships/hyperlink" Target="https://drive.google.com/drive/folders/1Paxmp81WW4PDv7NQwgr8iQM6J148Cd3G" TargetMode="External"/><Relationship Id="rId11" Type="http://schemas.openxmlformats.org/officeDocument/2006/relationships/hyperlink" Target="https://drive.google.com/drive/folders/1Q-PJBlvrG4-3esN9ZkoOSKFM8w-87bme" TargetMode="External"/><Relationship Id="rId10" Type="http://schemas.openxmlformats.org/officeDocument/2006/relationships/hyperlink" Target="https://drive.google.com/drive/folders/1PgO_mk90LSypUcmCrrhK7QlkUpDKhAvm" TargetMode="External"/><Relationship Id="rId13" Type="http://schemas.openxmlformats.org/officeDocument/2006/relationships/hyperlink" Target="https://drive.google.com/drive/folders/1Q2MtEDHcEmBbrF7CtkTGMyd7628W-UQr" TargetMode="External"/><Relationship Id="rId12" Type="http://schemas.openxmlformats.org/officeDocument/2006/relationships/hyperlink" Target="https://drive.google.com/drive/folders/1Q-PJBlvrG4-3esN9ZkoOSKFM8w-87bme" TargetMode="External"/><Relationship Id="rId15" Type="http://schemas.openxmlformats.org/officeDocument/2006/relationships/hyperlink" Target="https://drive.google.com/drive/folders/1Q2MtEDHcEmBbrF7CtkTGMyd7628W-UQr" TargetMode="External"/><Relationship Id="rId14" Type="http://schemas.openxmlformats.org/officeDocument/2006/relationships/hyperlink" Target="https://drive.google.com/drive/folders/1Q2MtEDHcEmBbrF7CtkTGMyd7628W-UQr" TargetMode="External"/><Relationship Id="rId17" Type="http://schemas.openxmlformats.org/officeDocument/2006/relationships/hyperlink" Target="https://drive.google.com/drive/folders/1Q2MtEDHcEmBbrF7CtkTGMyd7628W-UQr" TargetMode="External"/><Relationship Id="rId16" Type="http://schemas.openxmlformats.org/officeDocument/2006/relationships/hyperlink" Target="https://drive.google.com/drive/folders/1Q2MtEDHcEmBbrF7CtkTGMyd7628W-UQr" TargetMode="External"/><Relationship Id="rId19" Type="http://schemas.openxmlformats.org/officeDocument/2006/relationships/hyperlink" Target="https://drive.google.com/drive/folders/1Q2MtEDHcEmBbrF7CtkTGMyd7628W-UQr" TargetMode="External"/><Relationship Id="rId18" Type="http://schemas.openxmlformats.org/officeDocument/2006/relationships/hyperlink" Target="https://drive.google.com/drive/folders/1Q2MtEDHcEmBbrF7CtkTGMyd7628W-UQr" TargetMode="External"/><Relationship Id="rId84" Type="http://schemas.openxmlformats.org/officeDocument/2006/relationships/hyperlink" Target="https://drive.google.com/drive/folders/1ONwOsuQph-uZ0_D02pthVIdFqbwveQ6Q" TargetMode="External"/><Relationship Id="rId83" Type="http://schemas.openxmlformats.org/officeDocument/2006/relationships/hyperlink" Target="https://drive.google.com/drive/folders/1ONwOsuQph-uZ0_D02pthVIdFqbwveQ6Q" TargetMode="External"/><Relationship Id="rId86" Type="http://schemas.openxmlformats.org/officeDocument/2006/relationships/hyperlink" Target="https://drive.google.com/drive/folders/1ONwOsuQph-uZ0_D02pthVIdFqbwveQ6Q" TargetMode="External"/><Relationship Id="rId85" Type="http://schemas.openxmlformats.org/officeDocument/2006/relationships/hyperlink" Target="https://drive.google.com/drive/folders/1ONwOsuQph-uZ0_D02pthVIdFqbwveQ6Q" TargetMode="External"/><Relationship Id="rId88" Type="http://schemas.openxmlformats.org/officeDocument/2006/relationships/hyperlink" Target="https://drive.google.com/drive/folders/1OKyCRsPJ-1HdIcfPRQAUESHdUNPZAhC0" TargetMode="External"/><Relationship Id="rId87" Type="http://schemas.openxmlformats.org/officeDocument/2006/relationships/hyperlink" Target="https://drive.google.com/drive/folders/1OKyCRsPJ-1HdIcfPRQAUESHdUNPZAhC0" TargetMode="External"/><Relationship Id="rId89" Type="http://schemas.openxmlformats.org/officeDocument/2006/relationships/hyperlink" Target="https://drive.google.com/drive/folders/1OKyCRsPJ-1HdIcfPRQAUESHdUNPZAhC0" TargetMode="External"/><Relationship Id="rId80" Type="http://schemas.openxmlformats.org/officeDocument/2006/relationships/hyperlink" Target="https://drive.google.com/drive/folders/1OR_ZWbLa9XADEJwdIv2U8GKjramBASaY" TargetMode="External"/><Relationship Id="rId82" Type="http://schemas.openxmlformats.org/officeDocument/2006/relationships/hyperlink" Target="https://drive.google.com/drive/folders/1OR_ZWbLa9XADEJwdIv2U8GKjramBASaY" TargetMode="External"/><Relationship Id="rId81" Type="http://schemas.openxmlformats.org/officeDocument/2006/relationships/hyperlink" Target="https://drive.google.com/drive/folders/1OR_ZWbLa9XADEJwdIv2U8GKjramBASaY" TargetMode="External"/><Relationship Id="rId1" Type="http://schemas.openxmlformats.org/officeDocument/2006/relationships/hyperlink" Target="https://drive.google.com/drive/folders/1PpVp-4ueYwjiufYhtfIvP97Gavka7Zcj" TargetMode="External"/><Relationship Id="rId2" Type="http://schemas.openxmlformats.org/officeDocument/2006/relationships/hyperlink" Target="https://drive.google.com/drive/folders/1PpVp-4ueYwjiufYhtfIvP97Gavka7Zcj" TargetMode="External"/><Relationship Id="rId3" Type="http://schemas.openxmlformats.org/officeDocument/2006/relationships/hyperlink" Target="https://drive.google.com/drive/folders/1PiPfcbrmOIG90FA9KgQMqywqcI38RQVW" TargetMode="External"/><Relationship Id="rId4" Type="http://schemas.openxmlformats.org/officeDocument/2006/relationships/hyperlink" Target="https://drive.google.com/drive/folders/1PiPfcbrmOIG90FA9KgQMqywqcI38RQVW" TargetMode="External"/><Relationship Id="rId9" Type="http://schemas.openxmlformats.org/officeDocument/2006/relationships/hyperlink" Target="https://drive.google.com/drive/folders/1PgO_mk90LSypUcmCrrhK7QlkUpDKhAvm" TargetMode="External"/><Relationship Id="rId5" Type="http://schemas.openxmlformats.org/officeDocument/2006/relationships/hyperlink" Target="https://drive.google.com/drive/folders/1PiPfcbrmOIG90FA9KgQMqywqcI38RQVW" TargetMode="External"/><Relationship Id="rId6" Type="http://schemas.openxmlformats.org/officeDocument/2006/relationships/hyperlink" Target="https://drive.google.com/drive/folders/1PiH2z3SQq8-FW47ovGu-nTvVk8Nx8F3C" TargetMode="External"/><Relationship Id="rId7" Type="http://schemas.openxmlformats.org/officeDocument/2006/relationships/hyperlink" Target="https://drive.google.com/drive/folders/1PiH2z3SQq8-FW47ovGu-nTvVk8Nx8F3C" TargetMode="External"/><Relationship Id="rId8" Type="http://schemas.openxmlformats.org/officeDocument/2006/relationships/hyperlink" Target="https://drive.google.com/drive/folders/1PiH2z3SQq8-FW47ovGu-nTvVk8Nx8F3C" TargetMode="External"/><Relationship Id="rId73" Type="http://schemas.openxmlformats.org/officeDocument/2006/relationships/hyperlink" Target="https://drive.google.com/drive/folders/1QgPgLz_14BtczRQnM6tllyzXFFusUlIl" TargetMode="External"/><Relationship Id="rId72" Type="http://schemas.openxmlformats.org/officeDocument/2006/relationships/hyperlink" Target="https://drive.google.com/drive/folders/1QhlrKp8T094haBE_0mKk-VAyBEEOAT9k" TargetMode="External"/><Relationship Id="rId75" Type="http://schemas.openxmlformats.org/officeDocument/2006/relationships/hyperlink" Target="https://drive.google.com/drive/folders/1OUCpVYpO-CTbjq20X7119ZiEghLKHxkg" TargetMode="External"/><Relationship Id="rId74" Type="http://schemas.openxmlformats.org/officeDocument/2006/relationships/hyperlink" Target="https://drive.google.com/drive/folders/1OUCpVYpO-CTbjq20X7119ZiEghLKHxkg" TargetMode="External"/><Relationship Id="rId77" Type="http://schemas.openxmlformats.org/officeDocument/2006/relationships/hyperlink" Target="https://drive.google.com/drive/folders/1OR_ZWbLa9XADEJwdIv2U8GKjramBASaY" TargetMode="External"/><Relationship Id="rId76" Type="http://schemas.openxmlformats.org/officeDocument/2006/relationships/hyperlink" Target="https://drive.google.com/drive/folders/1OUCpVYpO-CTbjq20X7119ZiEghLKHxkg" TargetMode="External"/><Relationship Id="rId79" Type="http://schemas.openxmlformats.org/officeDocument/2006/relationships/hyperlink" Target="https://drive.google.com/drive/folders/1OR_ZWbLa9XADEJwdIv2U8GKjramBASaY" TargetMode="External"/><Relationship Id="rId78" Type="http://schemas.openxmlformats.org/officeDocument/2006/relationships/hyperlink" Target="https://drive.google.com/drive/folders/1OR_ZWbLa9XADEJwdIv2U8GKjramBASaY" TargetMode="External"/><Relationship Id="rId71" Type="http://schemas.openxmlformats.org/officeDocument/2006/relationships/hyperlink" Target="https://drive.google.com/drive/folders/1QhlrKp8T094haBE_0mKk-VAyBEEOAT9k" TargetMode="External"/><Relationship Id="rId70" Type="http://schemas.openxmlformats.org/officeDocument/2006/relationships/hyperlink" Target="https://drive.google.com/drive/folders/1QnMD5Jw41KnMsRLN9FG1BjtnSVdvAY_U" TargetMode="External"/><Relationship Id="rId62" Type="http://schemas.openxmlformats.org/officeDocument/2006/relationships/hyperlink" Target="https://drive.google.com/drive/folders/1Qze1-vife7bX85zmeWS-_tYru2XWCCdL" TargetMode="External"/><Relationship Id="rId61" Type="http://schemas.openxmlformats.org/officeDocument/2006/relationships/hyperlink" Target="https://drive.google.com/drive/folders/1Qze1-vife7bX85zmeWS-_tYru2XWCCdL" TargetMode="External"/><Relationship Id="rId64" Type="http://schemas.openxmlformats.org/officeDocument/2006/relationships/hyperlink" Target="https://drive.google.com/drive/folders/1Qv2sPUbx-zNVVogl9-Cm9m6-zMI4utj7" TargetMode="External"/><Relationship Id="rId63" Type="http://schemas.openxmlformats.org/officeDocument/2006/relationships/hyperlink" Target="https://drive.google.com/drive/folders/1Qv2sPUbx-zNVVogl9-Cm9m6-zMI4utj7" TargetMode="External"/><Relationship Id="rId66" Type="http://schemas.openxmlformats.org/officeDocument/2006/relationships/hyperlink" Target="https://drive.google.com/drive/folders/1Qv2sPUbx-zNVVogl9-Cm9m6-zMI4utj7" TargetMode="External"/><Relationship Id="rId65" Type="http://schemas.openxmlformats.org/officeDocument/2006/relationships/hyperlink" Target="https://drive.google.com/drive/folders/1Qv2sPUbx-zNVVogl9-Cm9m6-zMI4utj7" TargetMode="External"/><Relationship Id="rId68" Type="http://schemas.openxmlformats.org/officeDocument/2006/relationships/hyperlink" Target="https://drive.google.com/drive/folders/1QtIFQgRRDTf-xkrNqysDQn_NYyqgc_Rm" TargetMode="External"/><Relationship Id="rId67" Type="http://schemas.openxmlformats.org/officeDocument/2006/relationships/hyperlink" Target="https://drive.google.com/drive/folders/1QtIFQgRRDTf-xkrNqysDQn_NYyqgc_Rm" TargetMode="External"/><Relationship Id="rId60" Type="http://schemas.openxmlformats.org/officeDocument/2006/relationships/hyperlink" Target="https://drive.google.com/drive/folders/1Qze1-vife7bX85zmeWS-_tYru2XWCCdL" TargetMode="External"/><Relationship Id="rId69" Type="http://schemas.openxmlformats.org/officeDocument/2006/relationships/hyperlink" Target="https://drive.google.com/drive/folders/1QtIFQgRRDTf-xkrNqysDQn_NYyqgc_Rm" TargetMode="External"/><Relationship Id="rId51" Type="http://schemas.openxmlformats.org/officeDocument/2006/relationships/hyperlink" Target="https://drive.google.com/drive/folders/1R6_eEzXc-Pk3xs_7j5ll2fVl1bjPjKf7" TargetMode="External"/><Relationship Id="rId50" Type="http://schemas.openxmlformats.org/officeDocument/2006/relationships/hyperlink" Target="https://drive.google.com/drive/folders/1RNHa3aDcl6vc1s5V__pZcuAyKrZEJemx" TargetMode="External"/><Relationship Id="rId53" Type="http://schemas.openxmlformats.org/officeDocument/2006/relationships/hyperlink" Target="https://drive.google.com/drive/folders/1R6_eEzXc-Pk3xs_7j5ll2fVl1bjPjKf7" TargetMode="External"/><Relationship Id="rId52" Type="http://schemas.openxmlformats.org/officeDocument/2006/relationships/hyperlink" Target="https://drive.google.com/drive/folders/1R6_eEzXc-Pk3xs_7j5ll2fVl1bjPjKf7" TargetMode="External"/><Relationship Id="rId55" Type="http://schemas.openxmlformats.org/officeDocument/2006/relationships/hyperlink" Target="https://drive.google.com/drive/folders/1R6_eEzXc-Pk3xs_7j5ll2fVl1bjPjKf7" TargetMode="External"/><Relationship Id="rId54" Type="http://schemas.openxmlformats.org/officeDocument/2006/relationships/hyperlink" Target="https://drive.google.com/drive/folders/1R6_eEzXc-Pk3xs_7j5ll2fVl1bjPjKf7" TargetMode="External"/><Relationship Id="rId57" Type="http://schemas.openxmlformats.org/officeDocument/2006/relationships/hyperlink" Target="https://drive.google.com/drive/folders/1RJ0gXURR-cO-GImhK2ie5nbmqT5oC-DE" TargetMode="External"/><Relationship Id="rId56" Type="http://schemas.openxmlformats.org/officeDocument/2006/relationships/hyperlink" Target="https://drive.google.com/drive/folders/1R6_eEzXc-Pk3xs_7j5ll2fVl1bjPjKf7" TargetMode="External"/><Relationship Id="rId59" Type="http://schemas.openxmlformats.org/officeDocument/2006/relationships/hyperlink" Target="https://drive.google.com/drive/folders/1Qze1-vife7bX85zmeWS-_tYru2XWCCdL" TargetMode="External"/><Relationship Id="rId58" Type="http://schemas.openxmlformats.org/officeDocument/2006/relationships/hyperlink" Target="https://drive.google.com/drive/folders/1RJ0gXURR-cO-GImhK2ie5nbmqT5oC-DE" TargetMode="External"/><Relationship Id="rId107" Type="http://schemas.openxmlformats.org/officeDocument/2006/relationships/hyperlink" Target="https://drive.google.com/drive/folders/1OuHqxQ2so-3Tx40AUOsrXi6cR3Uxcq9v" TargetMode="External"/><Relationship Id="rId106" Type="http://schemas.openxmlformats.org/officeDocument/2006/relationships/hyperlink" Target="https://drive.google.com/drive/folders/1OWivcHwy-3IjJ7-Xefd4tUkRiLX_x6Eg" TargetMode="External"/><Relationship Id="rId105" Type="http://schemas.openxmlformats.org/officeDocument/2006/relationships/hyperlink" Target="https://drive.google.com/drive/folders/1OX9fKWMdiSRJiEDZ5u5tj-6wafpN-AbG" TargetMode="External"/><Relationship Id="rId104" Type="http://schemas.openxmlformats.org/officeDocument/2006/relationships/hyperlink" Target="https://drive.google.com/drive/folders/1OafdAFfYiGwddJPBo8ulSacQzWfS19GZ" TargetMode="External"/><Relationship Id="rId109" Type="http://schemas.openxmlformats.org/officeDocument/2006/relationships/hyperlink" Target="https://drive.google.com/drive/folders/1OuHqxQ2so-3Tx40AUOsrXi6cR3Uxcq9v" TargetMode="External"/><Relationship Id="rId108" Type="http://schemas.openxmlformats.org/officeDocument/2006/relationships/hyperlink" Target="https://drive.google.com/drive/folders/1OuHqxQ2so-3Tx40AUOsrXi6cR3Uxcq9v" TargetMode="External"/><Relationship Id="rId103" Type="http://schemas.openxmlformats.org/officeDocument/2006/relationships/hyperlink" Target="https://drive.google.com/drive/folders/1P7M2Fu-PbAvIu05vegGhEiaOZWd_kUBw" TargetMode="External"/><Relationship Id="rId102" Type="http://schemas.openxmlformats.org/officeDocument/2006/relationships/hyperlink" Target="https://drive.google.com/drive/folders/1P7M2Fu-PbAvIu05vegGhEiaOZWd_kUBw" TargetMode="External"/><Relationship Id="rId101" Type="http://schemas.openxmlformats.org/officeDocument/2006/relationships/hyperlink" Target="https://drive.google.com/drive/folders/1P7M2Fu-PbAvIu05vegGhEiaOZWd_kUBw" TargetMode="External"/><Relationship Id="rId100" Type="http://schemas.openxmlformats.org/officeDocument/2006/relationships/hyperlink" Target="https://drive.google.com/drive/folders/1PGCZstKRlA7luVH4E4g4r4Dt7HU6KWBM" TargetMode="External"/><Relationship Id="rId120" Type="http://schemas.openxmlformats.org/officeDocument/2006/relationships/drawing" Target="../drawings/drawing44.xml"/><Relationship Id="rId95" Type="http://schemas.openxmlformats.org/officeDocument/2006/relationships/hyperlink" Target="https://drive.google.com/drive/folders/1OixZ7FqGq1FQKPaL3-57e8uEEKDHAQYx" TargetMode="External"/><Relationship Id="rId94" Type="http://schemas.openxmlformats.org/officeDocument/2006/relationships/hyperlink" Target="https://drive.google.com/drive/folders/1OlRdBUxUpLukPAIz6CUSP-P3QdsPPEu2" TargetMode="External"/><Relationship Id="rId97" Type="http://schemas.openxmlformats.org/officeDocument/2006/relationships/hyperlink" Target="https://drive.google.com/drive/folders/1P4zetsp-vRRYZpNyk3YSDZQ1xE8C1RUZ" TargetMode="External"/><Relationship Id="rId96" Type="http://schemas.openxmlformats.org/officeDocument/2006/relationships/hyperlink" Target="https://drive.google.com/drive/folders/1Oe48f3yHv5k4lSrAO17L6liOISn1u3ar" TargetMode="External"/><Relationship Id="rId99" Type="http://schemas.openxmlformats.org/officeDocument/2006/relationships/hyperlink" Target="https://drive.google.com/drive/folders/1PGCZstKRlA7luVH4E4g4r4Dt7HU6KWBM" TargetMode="External"/><Relationship Id="rId98" Type="http://schemas.openxmlformats.org/officeDocument/2006/relationships/hyperlink" Target="https://drive.google.com/drive/folders/1PMH01xUbd0BtwV-taAyzgA3bFwY-CgOC" TargetMode="External"/><Relationship Id="rId91" Type="http://schemas.openxmlformats.org/officeDocument/2006/relationships/hyperlink" Target="https://drive.google.com/drive/folders/1OKm-bceok3557RBSh6GNkaHKV_oFE62u" TargetMode="External"/><Relationship Id="rId90" Type="http://schemas.openxmlformats.org/officeDocument/2006/relationships/hyperlink" Target="https://drive.google.com/drive/folders/1OKm-bceok3557RBSh6GNkaHKV_oFE62u" TargetMode="External"/><Relationship Id="rId93" Type="http://schemas.openxmlformats.org/officeDocument/2006/relationships/hyperlink" Target="https://drive.google.com/drive/folders/1OmPMQo9vfAPdbAsDQjUeJHQvd-Vdr9Ur" TargetMode="External"/><Relationship Id="rId92" Type="http://schemas.openxmlformats.org/officeDocument/2006/relationships/hyperlink" Target="https://drive.google.com/drive/folders/1OmPMQo9vfAPdbAsDQjUeJHQvd-Vdr9Ur" TargetMode="External"/><Relationship Id="rId118" Type="http://schemas.openxmlformats.org/officeDocument/2006/relationships/hyperlink" Target="https://drive.google.com/drive/folders/1QElLd8fD8Spi0xHBNxEonmXZedLrQ3pZ" TargetMode="External"/><Relationship Id="rId117" Type="http://schemas.openxmlformats.org/officeDocument/2006/relationships/hyperlink" Target="https://drive.google.com/drive/folders/1QElLd8fD8Spi0xHBNxEonmXZedLrQ3pZ" TargetMode="External"/><Relationship Id="rId116" Type="http://schemas.openxmlformats.org/officeDocument/2006/relationships/hyperlink" Target="https://drive.google.com/drive/folders/1QQ7V2yUg8FCcr8jjYIQkcZTzJ8Fp0sSR" TargetMode="External"/><Relationship Id="rId115" Type="http://schemas.openxmlformats.org/officeDocument/2006/relationships/hyperlink" Target="https://drive.google.com/drive/folders/1QSpjHuO0ysgL_1jF9sXJTD0MYdTXwfNj" TargetMode="External"/><Relationship Id="rId119" Type="http://schemas.openxmlformats.org/officeDocument/2006/relationships/hyperlink" Target="https://drive.google.com/drive/folders/1Q3spZx4MgdrxU4E1MbiVd8OZpEvG7Y2x" TargetMode="External"/><Relationship Id="rId110" Type="http://schemas.openxmlformats.org/officeDocument/2006/relationships/hyperlink" Target="https://drive.google.com/drive/folders/1OuHqxQ2so-3Tx40AUOsrXi6cR3Uxcq9v" TargetMode="External"/><Relationship Id="rId114" Type="http://schemas.openxmlformats.org/officeDocument/2006/relationships/hyperlink" Target="https://drive.google.com/drive/folders/1QUvDbmSi-hB5mSrVBY3X6Kvn1Z5DQF63" TargetMode="External"/><Relationship Id="rId113" Type="http://schemas.openxmlformats.org/officeDocument/2006/relationships/hyperlink" Target="https://drive.google.com/drive/folders/1OoYt88GX-1sRHAuOVWOL4uHIi-ZAyNn4" TargetMode="External"/><Relationship Id="rId112" Type="http://schemas.openxmlformats.org/officeDocument/2006/relationships/hyperlink" Target="https://drive.google.com/drive/folders/1Oqw7opPF-WCJAoLB15qv2Auo0p5bWlTN" TargetMode="External"/><Relationship Id="rId111" Type="http://schemas.openxmlformats.org/officeDocument/2006/relationships/hyperlink" Target="https://drive.google.com/drive/folders/1P1SxHNVXakNQbWBkkhcc5VX_2IUDmh1T" TargetMode="External"/></Relationships>
</file>

<file path=xl/worksheets/_rels/sheet45.xml.rels><?xml version="1.0" encoding="UTF-8" standalone="yes"?><Relationships xmlns="http://schemas.openxmlformats.org/package/2006/relationships"><Relationship Id="rId40" Type="http://schemas.openxmlformats.org/officeDocument/2006/relationships/hyperlink" Target="https://drive.google.com/drive/folders/1Us_qU9gE0lU-JO9FpCL4Z3ZZnKLIPgP_" TargetMode="External"/><Relationship Id="rId42" Type="http://schemas.openxmlformats.org/officeDocument/2006/relationships/hyperlink" Target="https://drive.google.com/drive/folders/1Up4Z42DqENwuBVLmkE_imppFfz4mGNha" TargetMode="External"/><Relationship Id="rId41" Type="http://schemas.openxmlformats.org/officeDocument/2006/relationships/hyperlink" Target="https://drive.google.com/drive/folders/1Us_qU9gE0lU-JO9FpCL4Z3ZZnKLIPgP_" TargetMode="External"/><Relationship Id="rId44" Type="http://schemas.openxmlformats.org/officeDocument/2006/relationships/hyperlink" Target="https://drive.google.com/drive/folders/1Up4Z42DqENwuBVLmkE_imppFfz4mGNha" TargetMode="External"/><Relationship Id="rId43" Type="http://schemas.openxmlformats.org/officeDocument/2006/relationships/hyperlink" Target="https://drive.google.com/drive/folders/1Up4Z42DqENwuBVLmkE_imppFfz4mGNha" TargetMode="External"/><Relationship Id="rId46" Type="http://schemas.openxmlformats.org/officeDocument/2006/relationships/hyperlink" Target="https://drive.google.com/drive/folders/1Up4Z42DqENwuBVLmkE_imppFfz4mGNha" TargetMode="External"/><Relationship Id="rId45" Type="http://schemas.openxmlformats.org/officeDocument/2006/relationships/hyperlink" Target="https://drive.google.com/drive/folders/1Up4Z42DqENwuBVLmkE_imppFfz4mGNha" TargetMode="External"/><Relationship Id="rId48" Type="http://schemas.openxmlformats.org/officeDocument/2006/relationships/hyperlink" Target="https://drive.google.com/drive/folders/1UnzoGHNDMHyaktjWPdHwc_Uq_t5m0rkZ" TargetMode="External"/><Relationship Id="rId47" Type="http://schemas.openxmlformats.org/officeDocument/2006/relationships/hyperlink" Target="https://drive.google.com/drive/folders/1Up4Z42DqENwuBVLmkE_imppFfz4mGNha" TargetMode="External"/><Relationship Id="rId49" Type="http://schemas.openxmlformats.org/officeDocument/2006/relationships/hyperlink" Target="https://drive.google.com/drive/folders/1UnzoGHNDMHyaktjWPdHwc_Uq_t5m0rkZ" TargetMode="External"/><Relationship Id="rId31" Type="http://schemas.openxmlformats.org/officeDocument/2006/relationships/hyperlink" Target="https://drive.google.com/drive/folders/1TWEvTxbd0GMMlNQkkS5u4NPbVviPpvxJ" TargetMode="External"/><Relationship Id="rId30" Type="http://schemas.openxmlformats.org/officeDocument/2006/relationships/hyperlink" Target="https://drive.google.com/drive/folders/1TWEvTxbd0GMMlNQkkS5u4NPbVviPpvxJ" TargetMode="External"/><Relationship Id="rId33" Type="http://schemas.openxmlformats.org/officeDocument/2006/relationships/hyperlink" Target="https://drive.google.com/drive/folders/1TWEvTxbd0GMMlNQkkS5u4NPbVviPpvxJ" TargetMode="External"/><Relationship Id="rId32" Type="http://schemas.openxmlformats.org/officeDocument/2006/relationships/hyperlink" Target="https://drive.google.com/drive/folders/1TWEvTxbd0GMMlNQkkS5u4NPbVviPpvxJ" TargetMode="External"/><Relationship Id="rId35" Type="http://schemas.openxmlformats.org/officeDocument/2006/relationships/hyperlink" Target="https://drive.google.com/drive/folders/1TWEvTxbd0GMMlNQkkS5u4NPbVviPpvxJ" TargetMode="External"/><Relationship Id="rId34" Type="http://schemas.openxmlformats.org/officeDocument/2006/relationships/hyperlink" Target="https://drive.google.com/drive/folders/1TWEvTxbd0GMMlNQkkS5u4NPbVviPpvxJ" TargetMode="External"/><Relationship Id="rId37" Type="http://schemas.openxmlformats.org/officeDocument/2006/relationships/hyperlink" Target="https://drive.google.com/drive/folders/1TMzn_juMsrfx3qJumomViGmjtaVtmYvu" TargetMode="External"/><Relationship Id="rId36" Type="http://schemas.openxmlformats.org/officeDocument/2006/relationships/hyperlink" Target="https://drive.google.com/drive/folders/1TZFwCTgangsMkPgFBSfnZKm5_Ft_o5Yj" TargetMode="External"/><Relationship Id="rId39" Type="http://schemas.openxmlformats.org/officeDocument/2006/relationships/hyperlink" Target="https://drive.google.com/drive/folders/1TMzn_juMsrfx3qJumomViGmjtaVtmYvu" TargetMode="External"/><Relationship Id="rId38" Type="http://schemas.openxmlformats.org/officeDocument/2006/relationships/hyperlink" Target="https://drive.google.com/drive/folders/1TMzn_juMsrfx3qJumomViGmjtaVtmYvu" TargetMode="External"/><Relationship Id="rId20" Type="http://schemas.openxmlformats.org/officeDocument/2006/relationships/hyperlink" Target="https://drive.google.com/drive/folders/1MQ_2XOtZx_Bew6w1orcC5cQWD-HX8elL" TargetMode="External"/><Relationship Id="rId22" Type="http://schemas.openxmlformats.org/officeDocument/2006/relationships/hyperlink" Target="https://drive.google.com/drive/folders/1MQ_2XOtZx_Bew6w1orcC5cQWD-HX8elL" TargetMode="External"/><Relationship Id="rId21" Type="http://schemas.openxmlformats.org/officeDocument/2006/relationships/hyperlink" Target="https://drive.google.com/drive/folders/1MQ_2XOtZx_Bew6w1orcC5cQWD-HX8elL" TargetMode="External"/><Relationship Id="rId24" Type="http://schemas.openxmlformats.org/officeDocument/2006/relationships/hyperlink" Target="https://drive.google.com/drive/folders/1MQ_2XOtZx_Bew6w1orcC5cQWD-HX8elL" TargetMode="External"/><Relationship Id="rId23" Type="http://schemas.openxmlformats.org/officeDocument/2006/relationships/hyperlink" Target="https://drive.google.com/drive/folders/1MQ_2XOtZx_Bew6w1orcC5cQWD-HX8elL" TargetMode="External"/><Relationship Id="rId26" Type="http://schemas.openxmlformats.org/officeDocument/2006/relationships/hyperlink" Target="https://drive.google.com/drive/folders/1TqPc2-hs30fFgJqmnhwzLGerX_jsLdOC" TargetMode="External"/><Relationship Id="rId25" Type="http://schemas.openxmlformats.org/officeDocument/2006/relationships/hyperlink" Target="https://drive.google.com/drive/folders/1TqPc2-hs30fFgJqmnhwzLGerX_jsLdOC" TargetMode="External"/><Relationship Id="rId28" Type="http://schemas.openxmlformats.org/officeDocument/2006/relationships/hyperlink" Target="https://drive.google.com/drive/folders/1TWEvTxbd0GMMlNQkkS5u4NPbVviPpvxJ" TargetMode="External"/><Relationship Id="rId27" Type="http://schemas.openxmlformats.org/officeDocument/2006/relationships/hyperlink" Target="https://drive.google.com/drive/folders/1TWEvTxbd0GMMlNQkkS5u4NPbVviPpvxJ" TargetMode="External"/><Relationship Id="rId29" Type="http://schemas.openxmlformats.org/officeDocument/2006/relationships/hyperlink" Target="https://drive.google.com/drive/folders/1TWEvTxbd0GMMlNQkkS5u4NPbVviPpvxJ" TargetMode="External"/><Relationship Id="rId11" Type="http://schemas.openxmlformats.org/officeDocument/2006/relationships/hyperlink" Target="https://drive.google.com/drive/folders/1TZzSrJD_O7_exu3lrxG6QPBAZiUNJMWA" TargetMode="External"/><Relationship Id="rId10" Type="http://schemas.openxmlformats.org/officeDocument/2006/relationships/hyperlink" Target="https://drive.google.com/drive/folders/1ReLUTsVYbONwrdsmpHZ4cb_B2IEqD5wS" TargetMode="External"/><Relationship Id="rId13" Type="http://schemas.openxmlformats.org/officeDocument/2006/relationships/hyperlink" Target="https://drive.google.com/drive/folders/1TkpET4v_xHFfOnBqlrkqvpWJAygVqkkU" TargetMode="External"/><Relationship Id="rId12" Type="http://schemas.openxmlformats.org/officeDocument/2006/relationships/hyperlink" Target="https://drive.google.com/drive/folders/1TZzSrJD_O7_exu3lrxG6QPBAZiUNJMWA" TargetMode="External"/><Relationship Id="rId15" Type="http://schemas.openxmlformats.org/officeDocument/2006/relationships/hyperlink" Target="https://drive.google.com/drive/folders/1MQ_2XOtZx_Bew6w1orcC5cQWD-HX8elL" TargetMode="External"/><Relationship Id="rId14" Type="http://schemas.openxmlformats.org/officeDocument/2006/relationships/hyperlink" Target="https://drive.google.com/drive/folders/1TkpET4v_xHFfOnBqlrkqvpWJAygVqkkU" TargetMode="External"/><Relationship Id="rId17" Type="http://schemas.openxmlformats.org/officeDocument/2006/relationships/hyperlink" Target="https://drive.google.com/drive/folders/1MQ_2XOtZx_Bew6w1orcC5cQWD-HX8elL" TargetMode="External"/><Relationship Id="rId16" Type="http://schemas.openxmlformats.org/officeDocument/2006/relationships/hyperlink" Target="https://drive.google.com/drive/folders/1MQ_2XOtZx_Bew6w1orcC5cQWD-HX8elL" TargetMode="External"/><Relationship Id="rId19" Type="http://schemas.openxmlformats.org/officeDocument/2006/relationships/hyperlink" Target="https://drive.google.com/drive/folders/1MQ_2XOtZx_Bew6w1orcC5cQWD-HX8elL" TargetMode="External"/><Relationship Id="rId18" Type="http://schemas.openxmlformats.org/officeDocument/2006/relationships/hyperlink" Target="https://drive.google.com/drive/folders/1MQ_2XOtZx_Bew6w1orcC5cQWD-HX8elL" TargetMode="External"/><Relationship Id="rId84" Type="http://schemas.openxmlformats.org/officeDocument/2006/relationships/hyperlink" Target="https://drive.google.com/drive/folders/1SeC44lthQCszVjUC_IfQyjwH2dXPhmTU" TargetMode="External"/><Relationship Id="rId83" Type="http://schemas.openxmlformats.org/officeDocument/2006/relationships/hyperlink" Target="https://drive.google.com/drive/folders/1SeC44lthQCszVjUC_IfQyjwH2dXPhmTU" TargetMode="External"/><Relationship Id="rId86" Type="http://schemas.openxmlformats.org/officeDocument/2006/relationships/hyperlink" Target="https://drive.google.com/drive/folders/1SUSZWQtqeKbADUftDuxNdR8tflxG2g0N" TargetMode="External"/><Relationship Id="rId85" Type="http://schemas.openxmlformats.org/officeDocument/2006/relationships/hyperlink" Target="https://drive.google.com/drive/folders/1SUSZWQtqeKbADUftDuxNdR8tflxG2g0N" TargetMode="External"/><Relationship Id="rId88" Type="http://schemas.openxmlformats.org/officeDocument/2006/relationships/hyperlink" Target="https://drive.google.com/drive/folders/1SUSZWQtqeKbADUftDuxNdR8tflxG2g0N" TargetMode="External"/><Relationship Id="rId87" Type="http://schemas.openxmlformats.org/officeDocument/2006/relationships/hyperlink" Target="https://drive.google.com/drive/folders/1SUSZWQtqeKbADUftDuxNdR8tflxG2g0N" TargetMode="External"/><Relationship Id="rId89" Type="http://schemas.openxmlformats.org/officeDocument/2006/relationships/hyperlink" Target="https://drive.google.com/drive/folders/1SUSZWQtqeKbADUftDuxNdR8tflxG2g0N" TargetMode="External"/><Relationship Id="rId80" Type="http://schemas.openxmlformats.org/officeDocument/2006/relationships/hyperlink" Target="https://drive.google.com/drive/folders/1UOAWv22kjYJAjo0Rx97svXh6tbr9NwPz" TargetMode="External"/><Relationship Id="rId82" Type="http://schemas.openxmlformats.org/officeDocument/2006/relationships/hyperlink" Target="https://drive.google.com/drive/folders/1SeC44lthQCszVjUC_IfQyjwH2dXPhmTU" TargetMode="External"/><Relationship Id="rId81" Type="http://schemas.openxmlformats.org/officeDocument/2006/relationships/hyperlink" Target="https://drive.google.com/drive/folders/1UOAWv22kjYJAjo0Rx97svXh6tbr9NwPz" TargetMode="External"/><Relationship Id="rId1" Type="http://schemas.openxmlformats.org/officeDocument/2006/relationships/hyperlink" Target="https://drive.google.com/drive/folders/1TiHu57PdTEbWVgbwAcPPMeqHwJmd2-uU" TargetMode="External"/><Relationship Id="rId2" Type="http://schemas.openxmlformats.org/officeDocument/2006/relationships/hyperlink" Target="https://drive.google.com/drive/folders/1TiHu57PdTEbWVgbwAcPPMeqHwJmd2-uU" TargetMode="External"/><Relationship Id="rId3" Type="http://schemas.openxmlformats.org/officeDocument/2006/relationships/hyperlink" Target="https://drive.google.com/drive/folders/1TiHu57PdTEbWVgbwAcPPMeqHwJmd2-uU" TargetMode="External"/><Relationship Id="rId4" Type="http://schemas.openxmlformats.org/officeDocument/2006/relationships/hyperlink" Target="https://drive.google.com/drive/folders/1TdJGPt-diSGCeYrqq7vDbcteTJcLHO9j" TargetMode="External"/><Relationship Id="rId9" Type="http://schemas.openxmlformats.org/officeDocument/2006/relationships/hyperlink" Target="https://drive.google.com/drive/folders/1TcdhoElBupKz7JSBdIAiu8EYJWcmzKMZ" TargetMode="External"/><Relationship Id="rId5" Type="http://schemas.openxmlformats.org/officeDocument/2006/relationships/hyperlink" Target="https://drive.google.com/drive/folders/1TdJGPt-diSGCeYrqq7vDbcteTJcLHO9j" TargetMode="External"/><Relationship Id="rId6" Type="http://schemas.openxmlformats.org/officeDocument/2006/relationships/hyperlink" Target="https://drive.google.com/drive/folders/1TdJGPt-diSGCeYrqq7vDbcteTJcLHO9j" TargetMode="External"/><Relationship Id="rId7" Type="http://schemas.openxmlformats.org/officeDocument/2006/relationships/hyperlink" Target="https://drive.google.com/drive/folders/1TcdhoElBupKz7JSBdIAiu8EYJWcmzKMZ" TargetMode="External"/><Relationship Id="rId8" Type="http://schemas.openxmlformats.org/officeDocument/2006/relationships/hyperlink" Target="https://drive.google.com/drive/folders/1TcdhoElBupKz7JSBdIAiu8EYJWcmzKMZ" TargetMode="External"/><Relationship Id="rId73" Type="http://schemas.openxmlformats.org/officeDocument/2006/relationships/hyperlink" Target="https://drive.google.com/drive/folders/1UWtU2UDBrbANBvERajAmPTOxOzk_uOQT" TargetMode="External"/><Relationship Id="rId72" Type="http://schemas.openxmlformats.org/officeDocument/2006/relationships/hyperlink" Target="https://drive.google.com/drive/folders/1UWtU2UDBrbANBvERajAmPTOxOzk_uOQT" TargetMode="External"/><Relationship Id="rId75" Type="http://schemas.openxmlformats.org/officeDocument/2006/relationships/hyperlink" Target="https://drive.google.com/drive/folders/1UU5MotEBQgMRaylqwreTuk9PNawiAX9Z" TargetMode="External"/><Relationship Id="rId74" Type="http://schemas.openxmlformats.org/officeDocument/2006/relationships/hyperlink" Target="https://drive.google.com/drive/folders/1UVeIADZKvvx6GPdJOvQs8tGTiWp3PSOL" TargetMode="External"/><Relationship Id="rId77" Type="http://schemas.openxmlformats.org/officeDocument/2006/relationships/hyperlink" Target="https://drive.google.com/drive/folders/1UU5MotEBQgMRaylqwreTuk9PNawiAX9Z" TargetMode="External"/><Relationship Id="rId76" Type="http://schemas.openxmlformats.org/officeDocument/2006/relationships/hyperlink" Target="https://drive.google.com/drive/folders/1UU5MotEBQgMRaylqwreTuk9PNawiAX9Z" TargetMode="External"/><Relationship Id="rId79" Type="http://schemas.openxmlformats.org/officeDocument/2006/relationships/hyperlink" Target="https://drive.google.com/drive/folders/1UOAWv22kjYJAjo0Rx97svXh6tbr9NwPz" TargetMode="External"/><Relationship Id="rId78" Type="http://schemas.openxmlformats.org/officeDocument/2006/relationships/hyperlink" Target="https://drive.google.com/drive/folders/1UU5MotEBQgMRaylqwreTuk9PNawiAX9Z" TargetMode="External"/><Relationship Id="rId71" Type="http://schemas.openxmlformats.org/officeDocument/2006/relationships/hyperlink" Target="https://drive.google.com/drive/folders/1UWtU2UDBrbANBvERajAmPTOxOzk_uOQT" TargetMode="External"/><Relationship Id="rId70" Type="http://schemas.openxmlformats.org/officeDocument/2006/relationships/hyperlink" Target="https://drive.google.com/drive/folders/1UXJ-F03AxMCIS1eL2EvkBMlCHCdnBiTW" TargetMode="External"/><Relationship Id="rId139" Type="http://schemas.openxmlformats.org/officeDocument/2006/relationships/drawing" Target="../drawings/drawing45.xml"/><Relationship Id="rId138" Type="http://schemas.openxmlformats.org/officeDocument/2006/relationships/hyperlink" Target="https://drive.google.com/drive/folders/1U0OKvi0hPgtqcQEqmYna30lUeBfOn5ue" TargetMode="External"/><Relationship Id="rId137" Type="http://schemas.openxmlformats.org/officeDocument/2006/relationships/hyperlink" Target="https://drive.google.com/drive/folders/1U24LlgztT2JQuHKR5GeF82iW9er7wIwO" TargetMode="External"/><Relationship Id="rId132" Type="http://schemas.openxmlformats.org/officeDocument/2006/relationships/hyperlink" Target="https://drive.google.com/drive/folders/1U74i8zO8GCSSodA4T-yEEoABRrLZSAfQ" TargetMode="External"/><Relationship Id="rId131" Type="http://schemas.openxmlformats.org/officeDocument/2006/relationships/hyperlink" Target="https://drive.google.com/drive/folders/1UD1G_CpKGq605fINFU-RXmkC2P3c2o5E" TargetMode="External"/><Relationship Id="rId130" Type="http://schemas.openxmlformats.org/officeDocument/2006/relationships/hyperlink" Target="https://drive.google.com/drive/folders/1UDOTY80La_PmPTx12XTJ2c3zm4x_MN91" TargetMode="External"/><Relationship Id="rId136" Type="http://schemas.openxmlformats.org/officeDocument/2006/relationships/hyperlink" Target="https://drive.google.com/drive/folders/1U24LlgztT2JQuHKR5GeF82iW9er7wIwO" TargetMode="External"/><Relationship Id="rId135" Type="http://schemas.openxmlformats.org/officeDocument/2006/relationships/hyperlink" Target="http://simantan.balikpapan.go.id/" TargetMode="External"/><Relationship Id="rId134" Type="http://schemas.openxmlformats.org/officeDocument/2006/relationships/hyperlink" Target="https://drive.google.com/drive/folders/1U24LlgztT2JQuHKR5GeF82iW9er7wIwO" TargetMode="External"/><Relationship Id="rId133" Type="http://schemas.openxmlformats.org/officeDocument/2006/relationships/hyperlink" Target="https://drive.google.com/drive/folders/1U24LlgztT2JQuHKR5GeF82iW9er7wIwO" TargetMode="External"/><Relationship Id="rId62" Type="http://schemas.openxmlformats.org/officeDocument/2006/relationships/hyperlink" Target="https://drive.google.com/drive/folders/1UYK6nrRkxNFOO2zLKD3pUo6idI9GUsi6" TargetMode="External"/><Relationship Id="rId61" Type="http://schemas.openxmlformats.org/officeDocument/2006/relationships/hyperlink" Target="https://drive.google.com/drive/folders/1UYK6nrRkxNFOO2zLKD3pUo6idI9GUsi6" TargetMode="External"/><Relationship Id="rId64" Type="http://schemas.openxmlformats.org/officeDocument/2006/relationships/hyperlink" Target="https://drive.google.com/drive/folders/1UYK6nrRkxNFOO2zLKD3pUo6idI9GUsi6" TargetMode="External"/><Relationship Id="rId63" Type="http://schemas.openxmlformats.org/officeDocument/2006/relationships/hyperlink" Target="https://drive.google.com/drive/folders/1UYK6nrRkxNFOO2zLKD3pUo6idI9GUsi6" TargetMode="External"/><Relationship Id="rId66" Type="http://schemas.openxmlformats.org/officeDocument/2006/relationships/hyperlink" Target="https://drive.google.com/drive/folders/1UXJ-F03AxMCIS1eL2EvkBMlCHCdnBiTW" TargetMode="External"/><Relationship Id="rId65" Type="http://schemas.openxmlformats.org/officeDocument/2006/relationships/hyperlink" Target="https://drive.google.com/drive/folders/1UXJ-F03AxMCIS1eL2EvkBMlCHCdnBiTW" TargetMode="External"/><Relationship Id="rId68" Type="http://schemas.openxmlformats.org/officeDocument/2006/relationships/hyperlink" Target="https://drive.google.com/drive/folders/1UXJ-F03AxMCIS1eL2EvkBMlCHCdnBiTW" TargetMode="External"/><Relationship Id="rId67" Type="http://schemas.openxmlformats.org/officeDocument/2006/relationships/hyperlink" Target="https://drive.google.com/drive/folders/1UXJ-F03AxMCIS1eL2EvkBMlCHCdnBiTW" TargetMode="External"/><Relationship Id="rId60" Type="http://schemas.openxmlformats.org/officeDocument/2006/relationships/hyperlink" Target="https://drive.google.com/drive/folders/1Ua4e5HYij5D8Gz9_uKVjBijnyVc37veC" TargetMode="External"/><Relationship Id="rId69" Type="http://schemas.openxmlformats.org/officeDocument/2006/relationships/hyperlink" Target="https://drive.google.com/drive/folders/1UXJ-F03AxMCIS1eL2EvkBMlCHCdnBiTW" TargetMode="External"/><Relationship Id="rId51" Type="http://schemas.openxmlformats.org/officeDocument/2006/relationships/hyperlink" Target="https://drive.google.com/drive/folders/1UjdvL7_-tWky-j4sd5lp-WV5C5bCAEy8" TargetMode="External"/><Relationship Id="rId50" Type="http://schemas.openxmlformats.org/officeDocument/2006/relationships/hyperlink" Target="https://drive.google.com/drive/folders/1UjdvL7_-tWky-j4sd5lp-WV5C5bCAEy8" TargetMode="External"/><Relationship Id="rId53" Type="http://schemas.openxmlformats.org/officeDocument/2006/relationships/hyperlink" Target="https://drive.google.com/drive/folders/1U_nW9mlp87dV_ZLHTGZbvQ1dGylwbfiG" TargetMode="External"/><Relationship Id="rId52" Type="http://schemas.openxmlformats.org/officeDocument/2006/relationships/hyperlink" Target="https://drive.google.com/drive/folders/1UeK2ngrwhgWksaY2QLZhx0kNK6OSDdbo" TargetMode="External"/><Relationship Id="rId55" Type="http://schemas.openxmlformats.org/officeDocument/2006/relationships/hyperlink" Target="https://drive.google.com/drive/folders/1U_nW9mlp87dV_ZLHTGZbvQ1dGylwbfiG" TargetMode="External"/><Relationship Id="rId54" Type="http://schemas.openxmlformats.org/officeDocument/2006/relationships/hyperlink" Target="https://drive.google.com/drive/folders/1U_nW9mlp87dV_ZLHTGZbvQ1dGylwbfiG" TargetMode="External"/><Relationship Id="rId57" Type="http://schemas.openxmlformats.org/officeDocument/2006/relationships/hyperlink" Target="https://drive.google.com/drive/folders/1U_nW9mlp87dV_ZLHTGZbvQ1dGylwbfiG" TargetMode="External"/><Relationship Id="rId56" Type="http://schemas.openxmlformats.org/officeDocument/2006/relationships/hyperlink" Target="https://drive.google.com/drive/folders/1U_nW9mlp87dV_ZLHTGZbvQ1dGylwbfiG" TargetMode="External"/><Relationship Id="rId59" Type="http://schemas.openxmlformats.org/officeDocument/2006/relationships/hyperlink" Target="https://drive.google.com/drive/folders/1Ua4e5HYij5D8Gz9_uKVjBijnyVc37veC" TargetMode="External"/><Relationship Id="rId58" Type="http://schemas.openxmlformats.org/officeDocument/2006/relationships/hyperlink" Target="https://drive.google.com/drive/folders/1U_nW9mlp87dV_ZLHTGZbvQ1dGylwbfiG" TargetMode="External"/><Relationship Id="rId107" Type="http://schemas.openxmlformats.org/officeDocument/2006/relationships/hyperlink" Target="https://drive.google.com/drive/folders/1SsPffKFkok10CUns87eRU_V90T_Q3D36" TargetMode="External"/><Relationship Id="rId106" Type="http://schemas.openxmlformats.org/officeDocument/2006/relationships/hyperlink" Target="https://drive.google.com/drive/folders/1SuybbFQ3UNWRfH5sDTv0kBiJiKtLYcYU" TargetMode="External"/><Relationship Id="rId105" Type="http://schemas.openxmlformats.org/officeDocument/2006/relationships/hyperlink" Target="https://drive.google.com/drive/folders/1SzvH9tBEPC22TrLqd4UwTweR1fmQEspl" TargetMode="External"/><Relationship Id="rId104" Type="http://schemas.openxmlformats.org/officeDocument/2006/relationships/hyperlink" Target="https://drive.google.com/drive/folders/1T1fmBmtkZ4E70sAX0AnuczHSDUbcVxmZ" TargetMode="External"/><Relationship Id="rId109" Type="http://schemas.openxmlformats.org/officeDocument/2006/relationships/hyperlink" Target="https://drive.google.com/drive/folders/1SsPffKFkok10CUns87eRU_V90T_Q3D36" TargetMode="External"/><Relationship Id="rId108" Type="http://schemas.openxmlformats.org/officeDocument/2006/relationships/hyperlink" Target="https://drive.google.com/drive/folders/1SsPffKFkok10CUns87eRU_V90T_Q3D36" TargetMode="External"/><Relationship Id="rId103" Type="http://schemas.openxmlformats.org/officeDocument/2006/relationships/hyperlink" Target="https://drive.google.com/drive/folders/1T1fmBmtkZ4E70sAX0AnuczHSDUbcVxmZ" TargetMode="External"/><Relationship Id="rId102" Type="http://schemas.openxmlformats.org/officeDocument/2006/relationships/hyperlink" Target="https://drive.google.com/drive/folders/1T1fmBmtkZ4E70sAX0AnuczHSDUbcVxmZ" TargetMode="External"/><Relationship Id="rId101" Type="http://schemas.openxmlformats.org/officeDocument/2006/relationships/hyperlink" Target="https://drive.google.com/drive/folders/1T1fmBmtkZ4E70sAX0AnuczHSDUbcVxmZ" TargetMode="External"/><Relationship Id="rId100" Type="http://schemas.openxmlformats.org/officeDocument/2006/relationships/hyperlink" Target="https://drive.google.com/drive/folders/1T1fmBmtkZ4E70sAX0AnuczHSDUbcVxmZ" TargetMode="External"/><Relationship Id="rId129" Type="http://schemas.openxmlformats.org/officeDocument/2006/relationships/hyperlink" Target="https://drive.google.com/drive/folders/1T8Ksai1_gfirw-uCpoh2eorBLmXy8q02" TargetMode="External"/><Relationship Id="rId128" Type="http://schemas.openxmlformats.org/officeDocument/2006/relationships/hyperlink" Target="https://drive.google.com/drive/folders/1T8odCJaUQh3lpAo3vScqCmEuoLQN99hJ" TargetMode="External"/><Relationship Id="rId127" Type="http://schemas.openxmlformats.org/officeDocument/2006/relationships/hyperlink" Target="https://drive.google.com/drive/folders/1TBw1WR06bKsOaXtjE_KKvPUyRZEbIDty" TargetMode="External"/><Relationship Id="rId126" Type="http://schemas.openxmlformats.org/officeDocument/2006/relationships/hyperlink" Target="https://drive.google.com/drive/folders/1TBQQbK4EdKHOIqwUk_naKAKD_vAxw6BX" TargetMode="External"/><Relationship Id="rId121" Type="http://schemas.openxmlformats.org/officeDocument/2006/relationships/hyperlink" Target="https://drive.google.com/drive/folders/1Sf9E24vKMEfCcxK5pI4T9ZGiGpaHS57k" TargetMode="External"/><Relationship Id="rId120" Type="http://schemas.openxmlformats.org/officeDocument/2006/relationships/hyperlink" Target="https://drive.google.com/drive/folders/1Sf9E24vKMEfCcxK5pI4T9ZGiGpaHS57k" TargetMode="External"/><Relationship Id="rId125" Type="http://schemas.openxmlformats.org/officeDocument/2006/relationships/hyperlink" Target="https://drive.google.com/drive/folders/1TBQQbK4EdKHOIqwUk_naKAKD_vAxw6BX" TargetMode="External"/><Relationship Id="rId124" Type="http://schemas.openxmlformats.org/officeDocument/2006/relationships/hyperlink" Target="https://drive.google.com/drive/folders/1TBQQbK4EdKHOIqwUk_naKAKD_vAxw6BX" TargetMode="External"/><Relationship Id="rId123" Type="http://schemas.openxmlformats.org/officeDocument/2006/relationships/hyperlink" Target="https://drive.google.com/drive/folders/1TBQQbK4EdKHOIqwUk_naKAKD_vAxw6BX" TargetMode="External"/><Relationship Id="rId122" Type="http://schemas.openxmlformats.org/officeDocument/2006/relationships/hyperlink" Target="https://drive.google.com/drive/folders/1TBQQbK4EdKHOIqwUk_naKAKD_vAxw6BX" TargetMode="External"/><Relationship Id="rId95" Type="http://schemas.openxmlformats.org/officeDocument/2006/relationships/hyperlink" Target="https://drive.google.com/drive/folders/1ST6666sSpVP22TpVvn6lFN916hLIt7Z7" TargetMode="External"/><Relationship Id="rId94" Type="http://schemas.openxmlformats.org/officeDocument/2006/relationships/hyperlink" Target="https://drive.google.com/drive/folders/1SU3_dAXkMVnyUCk0nVr1N0ntwyxYZ3LI" TargetMode="External"/><Relationship Id="rId97" Type="http://schemas.openxmlformats.org/officeDocument/2006/relationships/hyperlink" Target="https://drive.google.com/drive/folders/1ST6666sSpVP22TpVvn6lFN916hLIt7Z7" TargetMode="External"/><Relationship Id="rId96" Type="http://schemas.openxmlformats.org/officeDocument/2006/relationships/hyperlink" Target="https://drive.google.com/drive/folders/1ST6666sSpVP22TpVvn6lFN916hLIt7Z7" TargetMode="External"/><Relationship Id="rId99" Type="http://schemas.openxmlformats.org/officeDocument/2006/relationships/hyperlink" Target="https://drive.google.com/drive/folders/1SQauk_3zXXpc7tXWpFF1hIf40qbDdG4t" TargetMode="External"/><Relationship Id="rId98" Type="http://schemas.openxmlformats.org/officeDocument/2006/relationships/hyperlink" Target="https://drive.google.com/drive/folders/1SQauk_3zXXpc7tXWpFF1hIf40qbDdG4t" TargetMode="External"/><Relationship Id="rId91" Type="http://schemas.openxmlformats.org/officeDocument/2006/relationships/hyperlink" Target="https://drive.google.com/drive/folders/1SU3_dAXkMVnyUCk0nVr1N0ntwyxYZ3LI" TargetMode="External"/><Relationship Id="rId90" Type="http://schemas.openxmlformats.org/officeDocument/2006/relationships/hyperlink" Target="https://drive.google.com/drive/folders/1SUSZWQtqeKbADUftDuxNdR8tflxG2g0N" TargetMode="External"/><Relationship Id="rId93" Type="http://schemas.openxmlformats.org/officeDocument/2006/relationships/hyperlink" Target="https://drive.google.com/drive/folders/1SU3_dAXkMVnyUCk0nVr1N0ntwyxYZ3LI" TargetMode="External"/><Relationship Id="rId92" Type="http://schemas.openxmlformats.org/officeDocument/2006/relationships/hyperlink" Target="https://drive.google.com/drive/folders/1SU3_dAXkMVnyUCk0nVr1N0ntwyxYZ3LI" TargetMode="External"/><Relationship Id="rId118" Type="http://schemas.openxmlformats.org/officeDocument/2006/relationships/hyperlink" Target="https://drive.google.com/drive/folders/1SntJ2YWg0EWhCZjAzZ1wI6B5QdUHaWau" TargetMode="External"/><Relationship Id="rId117" Type="http://schemas.openxmlformats.org/officeDocument/2006/relationships/hyperlink" Target="https://drive.google.com/drive/folders/1TIAKxAJxYL9pu7G95Fbztj2VNw-OqPp_" TargetMode="External"/><Relationship Id="rId116" Type="http://schemas.openxmlformats.org/officeDocument/2006/relationships/hyperlink" Target="https://drive.google.com/drive/folders/1TIAKxAJxYL9pu7G95Fbztj2VNw-OqPp_" TargetMode="External"/><Relationship Id="rId115" Type="http://schemas.openxmlformats.org/officeDocument/2006/relationships/hyperlink" Target="https://drive.google.com/drive/folders/1TIAKxAJxYL9pu7G95Fbztj2VNw-OqPp_" TargetMode="External"/><Relationship Id="rId119" Type="http://schemas.openxmlformats.org/officeDocument/2006/relationships/hyperlink" Target="https://drive.google.com/drive/folders/1Sn-b7URahvQjdKI3BnJ2zkEqKblP31kU" TargetMode="External"/><Relationship Id="rId110" Type="http://schemas.openxmlformats.org/officeDocument/2006/relationships/hyperlink" Target="https://drive.google.com/drive/folders/1SsPffKFkok10CUns87eRU_V90T_Q3D36" TargetMode="External"/><Relationship Id="rId114" Type="http://schemas.openxmlformats.org/officeDocument/2006/relationships/hyperlink" Target="https://drive.google.com/drive/folders/1TJkZrjRN89jlgj0vymzK0hrMbcDvDPUM" TargetMode="External"/><Relationship Id="rId113" Type="http://schemas.openxmlformats.org/officeDocument/2006/relationships/hyperlink" Target="https://drive.google.com/drive/folders/1TJkZrjRN89jlgj0vymzK0hrMbcDvDPUM" TargetMode="External"/><Relationship Id="rId112" Type="http://schemas.openxmlformats.org/officeDocument/2006/relationships/hyperlink" Target="https://drive.google.com/drive/folders/1TKhdr0s52hn5wazVeiSj5UYMABE5JtAc" TargetMode="External"/><Relationship Id="rId111" Type="http://schemas.openxmlformats.org/officeDocument/2006/relationships/hyperlink" Target="https://drive.google.com/drive/folders/1TGP_isAQl4rFBVh2brzNCf0MAJY4cHi8" TargetMode="Externa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40" Type="http://schemas.openxmlformats.org/officeDocument/2006/relationships/hyperlink" Target="https://drive.google.com/drive/folders/1ZiOulHyf7DkUTb25XlhXRvWaWFs7IsxJ?usp=sharing" TargetMode="External"/><Relationship Id="rId190" Type="http://schemas.openxmlformats.org/officeDocument/2006/relationships/hyperlink" Target="https://drive.google.com/drive/folders/1ewQdT5TaJnBpt4p8W96JlZuua5HznhQ4" TargetMode="External"/><Relationship Id="rId42" Type="http://schemas.openxmlformats.org/officeDocument/2006/relationships/hyperlink" Target="https://drive.google.com/drive/folders/1wm_2hSsniLpV4ScnYr6g1GUeGkT8D4Iz?usp=sharing" TargetMode="External"/><Relationship Id="rId41" Type="http://schemas.openxmlformats.org/officeDocument/2006/relationships/hyperlink" Target="https://drive.google.com/drive/folders/16BQjke5lYZmMMumT6KxyVfkMKWeZJ4Tj?usp=sharing" TargetMode="External"/><Relationship Id="rId44" Type="http://schemas.openxmlformats.org/officeDocument/2006/relationships/hyperlink" Target="https://drive.google.com/drive/folders/1ZPDx2fx3RQfIimwLvxkLl7j_7vfTcow1?usp=sharing" TargetMode="External"/><Relationship Id="rId194" Type="http://schemas.openxmlformats.org/officeDocument/2006/relationships/hyperlink" Target="https://drive.google.com/drive/folders/1jB6434ati4TKHA0eJaTtftjY3S9yXWaF" TargetMode="External"/><Relationship Id="rId43" Type="http://schemas.openxmlformats.org/officeDocument/2006/relationships/hyperlink" Target="https://drive.google.com/drive/folders/1TDWLG60zd2qQiMwjaZxCjLm3Z-42aemF?usp=sharing" TargetMode="External"/><Relationship Id="rId193" Type="http://schemas.openxmlformats.org/officeDocument/2006/relationships/hyperlink" Target="https://drive.google.com/drive/folders/1jB6434ati4TKHA0eJaTtftjY3S9yXWaF" TargetMode="External"/><Relationship Id="rId46" Type="http://schemas.openxmlformats.org/officeDocument/2006/relationships/hyperlink" Target="https://drive.google.com/drive/folders/1sQlm64MuyGb83A3Wb70Cu9FltNMsM88_?usp=sharing" TargetMode="External"/><Relationship Id="rId192" Type="http://schemas.openxmlformats.org/officeDocument/2006/relationships/hyperlink" Target="https://drive.google.com/drive/folders/1j0vCsGQv4pST4E8xrVFq1Li_Uc6rcxTf?usp=sharing" TargetMode="External"/><Relationship Id="rId45" Type="http://schemas.openxmlformats.org/officeDocument/2006/relationships/hyperlink" Target="https://drive.google.com/drive/folders/1zVY1y2X5tcSn6Y1Ywh5zbZGnOFi419-k?usp=sharing" TargetMode="External"/><Relationship Id="rId191" Type="http://schemas.openxmlformats.org/officeDocument/2006/relationships/hyperlink" Target="https://drive.google.com/drive/folders/1j0WfKXo2wq7msPWNLN_mJa9zrOeE3mMf" TargetMode="External"/><Relationship Id="rId48" Type="http://schemas.openxmlformats.org/officeDocument/2006/relationships/hyperlink" Target="https://drive.google.com/drive/folders/1qsxBvwRTmsLApqTXnSY_u_YcKmItq9E1?usp=sharing" TargetMode="External"/><Relationship Id="rId187" Type="http://schemas.openxmlformats.org/officeDocument/2006/relationships/hyperlink" Target="https://drive.google.com/drive/folders/1ig9U4s1042jyUtfHf0cD3O7Y1vD3-I6s" TargetMode="External"/><Relationship Id="rId47" Type="http://schemas.openxmlformats.org/officeDocument/2006/relationships/hyperlink" Target="https://drive.google.com/drive/folders/1zF1oqfpDVSRHenJkXXX2XxZp5p7kx4oZ?usp=sharing" TargetMode="External"/><Relationship Id="rId186" Type="http://schemas.openxmlformats.org/officeDocument/2006/relationships/hyperlink" Target="https://drive.google.com/drive/folders/1ig9U4s1042jyUtfHf0cD3O7Y1vD3-I6s" TargetMode="External"/><Relationship Id="rId185" Type="http://schemas.openxmlformats.org/officeDocument/2006/relationships/hyperlink" Target="https://drive.google.com/file/d/1V5Uvmq5IpprnuyywsuqBUe86DRDfSDq2/view?usp=sharing" TargetMode="External"/><Relationship Id="rId49" Type="http://schemas.openxmlformats.org/officeDocument/2006/relationships/hyperlink" Target="https://drive.google.com/drive/folders/1KQ6k3CbrCS4h3rcDvI1wOutFjm6e32UN?usp=sharing" TargetMode="External"/><Relationship Id="rId184" Type="http://schemas.openxmlformats.org/officeDocument/2006/relationships/hyperlink" Target="http://ekinerja.balikpapan.go.id/" TargetMode="External"/><Relationship Id="rId189" Type="http://schemas.openxmlformats.org/officeDocument/2006/relationships/hyperlink" Target="https://drive.google.com/drive/folders/1f-QMIJdIhWB-P0C-mpffgeCZOCRIEIZg" TargetMode="External"/><Relationship Id="rId188" Type="http://schemas.openxmlformats.org/officeDocument/2006/relationships/hyperlink" Target="https://drive.google.com/drive/folders/1ig9U4s1042jyUtfHf0cD3O7Y1vD3-I6s" TargetMode="External"/><Relationship Id="rId31" Type="http://schemas.openxmlformats.org/officeDocument/2006/relationships/hyperlink" Target="https://drive.google.com/drive/folders/1-WqscrPlvINLXiEBIddkv1sRhQ-3f0f_?usp=sharing" TargetMode="External"/><Relationship Id="rId30" Type="http://schemas.openxmlformats.org/officeDocument/2006/relationships/hyperlink" Target="https://drive.google.com/drive/folders/1-WqscrPlvINLXiEBIddkv1sRhQ-3f0f_?usp=sharing" TargetMode="External"/><Relationship Id="rId33" Type="http://schemas.openxmlformats.org/officeDocument/2006/relationships/hyperlink" Target="https://drive.google.com/drive/folders/1-WqscrPlvINLXiEBIddkv1sRhQ-3f0f_?usp=sharing" TargetMode="External"/><Relationship Id="rId183" Type="http://schemas.openxmlformats.org/officeDocument/2006/relationships/hyperlink" Target="https://drive.google.com/drive/folders/1GQM0LD6yf6yU0ikdfmw9ld5Ntuq3CNBd?usp=sharing" TargetMode="External"/><Relationship Id="rId32" Type="http://schemas.openxmlformats.org/officeDocument/2006/relationships/hyperlink" Target="https://drive.google.com/drive/folders/1-WqscrPlvINLXiEBIddkv1sRhQ-3f0f_?usp=sharing" TargetMode="External"/><Relationship Id="rId182" Type="http://schemas.openxmlformats.org/officeDocument/2006/relationships/hyperlink" Target="https://drive.google.com/drive/folders/1fsUmQK50hEv2-YfEodXN6GQt8wvUrdDR?usp=sharing" TargetMode="External"/><Relationship Id="rId35" Type="http://schemas.openxmlformats.org/officeDocument/2006/relationships/hyperlink" Target="https://drive.google.com/drive/folders/1-WqscrPlvINLXiEBIddkv1sRhQ-3f0f_?usp=sharing" TargetMode="External"/><Relationship Id="rId181" Type="http://schemas.openxmlformats.org/officeDocument/2006/relationships/hyperlink" Target="https://drive.google.com/drive/folders/1fsUmQK50hEv2-YfEodXN6GQt8wvUrdDR?usp=sharing" TargetMode="External"/><Relationship Id="rId34" Type="http://schemas.openxmlformats.org/officeDocument/2006/relationships/hyperlink" Target="https://drive.google.com/drive/folders/1-WqscrPlvINLXiEBIddkv1sRhQ-3f0f_?usp=sharing" TargetMode="External"/><Relationship Id="rId180" Type="http://schemas.openxmlformats.org/officeDocument/2006/relationships/hyperlink" Target="https://drive.google.com/drive/folders/1fsUmQK50hEv2-YfEodXN6GQt8wvUrdDR?usp=sharing" TargetMode="External"/><Relationship Id="rId37" Type="http://schemas.openxmlformats.org/officeDocument/2006/relationships/hyperlink" Target="https://drive.google.com/drive/folders/1hry1tYSb_mREQHRevgrMGUHwupUEEr6J?usp=sharing" TargetMode="External"/><Relationship Id="rId176" Type="http://schemas.openxmlformats.org/officeDocument/2006/relationships/hyperlink" Target="https://drive.google.com/drive/folders/1ifSgL7oPynOvDDUw7QMcMnflw0f0yov_?usp=sharing" TargetMode="External"/><Relationship Id="rId36" Type="http://schemas.openxmlformats.org/officeDocument/2006/relationships/hyperlink" Target="https://drive.google.com/drive/folders/1hry1tYSb_mREQHRevgrMGUHwupUEEr6J?usp=sharing" TargetMode="External"/><Relationship Id="rId175" Type="http://schemas.openxmlformats.org/officeDocument/2006/relationships/hyperlink" Target="https://drive.google.com/drive/folders/1ibrlWIy7XMG_TrXNIdeshpe_GJIc3BK5?usp=sharing" TargetMode="External"/><Relationship Id="rId39" Type="http://schemas.openxmlformats.org/officeDocument/2006/relationships/hyperlink" Target="https://drive.google.com/drive/folders/1ZiOulHyf7DkUTb25XlhXRvWaWFs7IsxJ?usp=sharing" TargetMode="External"/><Relationship Id="rId174" Type="http://schemas.openxmlformats.org/officeDocument/2006/relationships/hyperlink" Target="https://drive.google.com/drive/folders/1ibrlWIy7XMG_TrXNIdeshpe_GJIc3BK5?usp=sharing" TargetMode="External"/><Relationship Id="rId38" Type="http://schemas.openxmlformats.org/officeDocument/2006/relationships/hyperlink" Target="https://drive.google.com/drive/folders/1ZiOulHyf7DkUTb25XlhXRvWaWFs7IsxJ?usp=sharing" TargetMode="External"/><Relationship Id="rId173" Type="http://schemas.openxmlformats.org/officeDocument/2006/relationships/hyperlink" Target="https://drive.google.com/drive/folders/1ia_kT6EioXgYBHvJFHnZ4wJ2cuU91DUc?usp=sharing" TargetMode="External"/><Relationship Id="rId179" Type="http://schemas.openxmlformats.org/officeDocument/2006/relationships/hyperlink" Target="https://drive.google.com/drive/folders/1UQ3dZwa0Iuko7Sc1nfgayl5vpW1xv-6e?usp=sharing" TargetMode="External"/><Relationship Id="rId178" Type="http://schemas.openxmlformats.org/officeDocument/2006/relationships/hyperlink" Target="https://drive.google.com/drive/folders/1Aniqe8G2g-YyU3XnN0AqYwGjHhkAH3Jg?usp=sharing" TargetMode="External"/><Relationship Id="rId177" Type="http://schemas.openxmlformats.org/officeDocument/2006/relationships/hyperlink" Target="https://drive.google.com/drive/folders/1fxbTfZPxQn_XimBrAf8inzGq0s8JsaNl?usp=sharing" TargetMode="External"/><Relationship Id="rId20" Type="http://schemas.openxmlformats.org/officeDocument/2006/relationships/hyperlink" Target="https://drive.google.com/drive/folders/1H914e39aYwmtfdEA03DQd8cNgeNWfFZS?usp=sharing" TargetMode="External"/><Relationship Id="rId22" Type="http://schemas.openxmlformats.org/officeDocument/2006/relationships/hyperlink" Target="https://drive.google.com/drive/folders/1goRl-YixDTxSSp9W7u_ZOwvdY9a8-i37?usp=sharing" TargetMode="External"/><Relationship Id="rId21" Type="http://schemas.openxmlformats.org/officeDocument/2006/relationships/hyperlink" Target="https://drive.google.com/drive/folders/1goRl-YixDTxSSp9W7u_ZOwvdY9a8-i37?usp=sharing" TargetMode="External"/><Relationship Id="rId24" Type="http://schemas.openxmlformats.org/officeDocument/2006/relationships/hyperlink" Target="https://drive.google.com/drive/folders/1tpx_TiSAM0JJnP3lEd-3fqmU6DLy_ZkJ?usp=sharing" TargetMode="External"/><Relationship Id="rId23" Type="http://schemas.openxmlformats.org/officeDocument/2006/relationships/hyperlink" Target="https://drive.google.com/drive/folders/10Kz9dMX2QcmmuuV9bMX4W4w-Gi4-DpuJ?usp=sharing" TargetMode="External"/><Relationship Id="rId26" Type="http://schemas.openxmlformats.org/officeDocument/2006/relationships/hyperlink" Target="https://drive.google.com/drive/folders/1-WqscrPlvINLXiEBIddkv1sRhQ-3f0f_?usp=sharing" TargetMode="External"/><Relationship Id="rId25" Type="http://schemas.openxmlformats.org/officeDocument/2006/relationships/hyperlink" Target="https://drive.google.com/drive/folders/1-WqscrPlvINLXiEBIddkv1sRhQ-3f0f_?usp=sharing" TargetMode="External"/><Relationship Id="rId28" Type="http://schemas.openxmlformats.org/officeDocument/2006/relationships/hyperlink" Target="https://drive.google.com/drive/folders/1-WqscrPlvINLXiEBIddkv1sRhQ-3f0f_?usp=sharing" TargetMode="External"/><Relationship Id="rId27" Type="http://schemas.openxmlformats.org/officeDocument/2006/relationships/hyperlink" Target="https://drive.google.com/drive/folders/1-WqscrPlvINLXiEBIddkv1sRhQ-3f0f_?usp=sharing" TargetMode="External"/><Relationship Id="rId29" Type="http://schemas.openxmlformats.org/officeDocument/2006/relationships/hyperlink" Target="https://drive.google.com/drive/folders/1-WqscrPlvINLXiEBIddkv1sRhQ-3f0f_?usp=sharing" TargetMode="External"/><Relationship Id="rId11" Type="http://schemas.openxmlformats.org/officeDocument/2006/relationships/hyperlink" Target="https://drive.google.com/drive/folders/1g_AxzIFNRDL4o8zT8YAGbTJHnc8W3AWL?usp=sharing" TargetMode="External"/><Relationship Id="rId10" Type="http://schemas.openxmlformats.org/officeDocument/2006/relationships/hyperlink" Target="https://drive.google.com/drive/folders/1g_AxzIFNRDL4o8zT8YAGbTJHnc8W3AWL?usp=sharing" TargetMode="External"/><Relationship Id="rId13" Type="http://schemas.openxmlformats.org/officeDocument/2006/relationships/hyperlink" Target="https://drive.google.com/drive/folders/1g_AxzIFNRDL4o8zT8YAGbTJHnc8W3AWL?usp=sharing" TargetMode="External"/><Relationship Id="rId12" Type="http://schemas.openxmlformats.org/officeDocument/2006/relationships/hyperlink" Target="https://drive.google.com/drive/folders/1g_AxzIFNRDL4o8zT8YAGbTJHnc8W3AWL?usp=sharing" TargetMode="External"/><Relationship Id="rId15" Type="http://schemas.openxmlformats.org/officeDocument/2006/relationships/hyperlink" Target="https://drive.google.com/open?id=1gB0HyRZjGQYJCvdu1flepDeIx2N2Xb3t&amp;authuser=pmprbbpn2021%40gmail.com&amp;usp=drive_fs" TargetMode="External"/><Relationship Id="rId198" Type="http://schemas.openxmlformats.org/officeDocument/2006/relationships/hyperlink" Target="https://drive.google.com/drive/folders/1fhShZZvIJOv7Ig17dCV7uEr7Ta9q4nMt?usp=sharing" TargetMode="External"/><Relationship Id="rId14" Type="http://schemas.openxmlformats.org/officeDocument/2006/relationships/hyperlink" Target="https://drive.google.com/open?id=1gB0HyRZjGQYJCvdu1flepDeIx2N2Xb3t&amp;authuser=pmprbbpn2021%40gmail.com&amp;usp=drive_fs" TargetMode="External"/><Relationship Id="rId197" Type="http://schemas.openxmlformats.org/officeDocument/2006/relationships/hyperlink" Target="https://drive.google.com/drive/folders/1fhShZZvIJOv7Ig17dCV7uEr7Ta9q4nMt?usp=sharing" TargetMode="External"/><Relationship Id="rId17" Type="http://schemas.openxmlformats.org/officeDocument/2006/relationships/hyperlink" Target="https://drive.google.com/drive/folders/1iX2pJDf8-4L31_zzPlC7LGOFHm0esaRJ?usp=sharing" TargetMode="External"/><Relationship Id="rId196" Type="http://schemas.openxmlformats.org/officeDocument/2006/relationships/hyperlink" Target="https://drive.google.com/drive/folders/1fhShZZvIJOv7Ig17dCV7uEr7Ta9q4nMt?usp=sharing" TargetMode="External"/><Relationship Id="rId16" Type="http://schemas.openxmlformats.org/officeDocument/2006/relationships/hyperlink" Target="https://drive.google.com/open?id=1gB0HyRZjGQYJCvdu1flepDeIx2N2Xb3t&amp;authuser=pmprbbpn2021%40gmail.com&amp;usp=drive_fs" TargetMode="External"/><Relationship Id="rId195" Type="http://schemas.openxmlformats.org/officeDocument/2006/relationships/hyperlink" Target="https://drive.google.com/drive/folders/1fhShZZvIJOv7Ig17dCV7uEr7Ta9q4nMt?usp=sharing" TargetMode="External"/><Relationship Id="rId19" Type="http://schemas.openxmlformats.org/officeDocument/2006/relationships/hyperlink" Target="https://drive.google.com/drive/folders/1zZPI8VgG5_5C9CWSoDd9sGK73r84VR5_?usp=sharing" TargetMode="External"/><Relationship Id="rId18" Type="http://schemas.openxmlformats.org/officeDocument/2006/relationships/hyperlink" Target="https://drive.google.com/drive/folders/19DqZBjVA4FuvzcIu5hpnOC2DuCMYl-Ix?usp=sharing" TargetMode="External"/><Relationship Id="rId199" Type="http://schemas.openxmlformats.org/officeDocument/2006/relationships/hyperlink" Target="https://drive.google.com/drive/folders/1fhShZZvIJOv7Ig17dCV7uEr7Ta9q4nMt?usp=sharing" TargetMode="External"/><Relationship Id="rId84" Type="http://schemas.openxmlformats.org/officeDocument/2006/relationships/hyperlink" Target="https://drive.google.com/drive/folders/1VBopj7d1y4hh0ra_TAy0USc8ndwRGMAJ?usp=sharing" TargetMode="External"/><Relationship Id="rId83" Type="http://schemas.openxmlformats.org/officeDocument/2006/relationships/hyperlink" Target="https://drive.google.com/drive/folders/1GnDqkBlUVNnZDA837gtaDSYKcpnCl5cV?usp=sharing" TargetMode="External"/><Relationship Id="rId86" Type="http://schemas.openxmlformats.org/officeDocument/2006/relationships/hyperlink" Target="https://drive.google.com/drive/folders/1yfwzsZ-gBo5TwV2AVxUjdrvoXx3lJlJp?usp=sharing" TargetMode="External"/><Relationship Id="rId85" Type="http://schemas.openxmlformats.org/officeDocument/2006/relationships/hyperlink" Target="https://drive.google.com/drive/folders/1heTBdQL0djR8I2wQRoTpjLGw_1k7Nfbf?usp=sharing" TargetMode="External"/><Relationship Id="rId88" Type="http://schemas.openxmlformats.org/officeDocument/2006/relationships/hyperlink" Target="https://drive.google.com/drive/folders/1Mt4tWv2VE0Z0YL2ucm-6MTc2Pm8wGpr1?usp=sharing" TargetMode="External"/><Relationship Id="rId150" Type="http://schemas.openxmlformats.org/officeDocument/2006/relationships/hyperlink" Target="https://drive.google.com/drive/folders/17iDGyPlow6o8SmJ2-XCujZ3K8XA1IFZO" TargetMode="External"/><Relationship Id="rId87" Type="http://schemas.openxmlformats.org/officeDocument/2006/relationships/hyperlink" Target="https://drive.google.com/drive/folders/1XTKKPqgaOlcL5_wZYiOcdAGsW_W_JVkz?usp=sharing" TargetMode="External"/><Relationship Id="rId89" Type="http://schemas.openxmlformats.org/officeDocument/2006/relationships/hyperlink" Target="https://drive.google.com/drive/folders/1OdI0sEueh944fBzKvxPzbB7JtSK8oX-z?usp=sharing" TargetMode="External"/><Relationship Id="rId80" Type="http://schemas.openxmlformats.org/officeDocument/2006/relationships/hyperlink" Target="https://drive.google.com/drive/folders/1lspU9xo_-1iZ5dsD7da7_O2WX620E3vd?usp=sharing" TargetMode="External"/><Relationship Id="rId82" Type="http://schemas.openxmlformats.org/officeDocument/2006/relationships/hyperlink" Target="https://drive.google.com/drive/folders/1mkCSV5YfpzV7iMEO0WJ_2nu00tfRWFMT?usp=sharing" TargetMode="External"/><Relationship Id="rId81" Type="http://schemas.openxmlformats.org/officeDocument/2006/relationships/hyperlink" Target="https://drive.google.com/drive/folders/1Hpq2MmB3WULh6461XzivgVAIgZmvFQZ3?usp=sharing" TargetMode="External"/><Relationship Id="rId1" Type="http://schemas.openxmlformats.org/officeDocument/2006/relationships/hyperlink" Target="https://drive.google.com/drive/folders/1ge7Qf0XyvHRBUxuAip3Vs6YgKKvB6Lkz?usp=sharing" TargetMode="External"/><Relationship Id="rId2" Type="http://schemas.openxmlformats.org/officeDocument/2006/relationships/hyperlink" Target="https://drive.google.com/drive/folders/1ge7Qf0XyvHRBUxuAip3Vs6YgKKvB6Lkz?usp=sharing" TargetMode="External"/><Relationship Id="rId3" Type="http://schemas.openxmlformats.org/officeDocument/2006/relationships/hyperlink" Target="https://drive.google.com/drive/folders/1ge7Qf0XyvHRBUxuAip3Vs6YgKKvB6Lkz?usp=sharing" TargetMode="External"/><Relationship Id="rId149" Type="http://schemas.openxmlformats.org/officeDocument/2006/relationships/hyperlink" Target="https://drive.google.com/drive/folders/17iDGyPlow6o8SmJ2-XCujZ3K8XA1IFZO" TargetMode="External"/><Relationship Id="rId4" Type="http://schemas.openxmlformats.org/officeDocument/2006/relationships/hyperlink" Target="https://drive.google.com/drive/folders/1gbnwH0T22AIvAQ3Xq8jOTrGe0j6v_nYE?usp=sharing" TargetMode="External"/><Relationship Id="rId148" Type="http://schemas.openxmlformats.org/officeDocument/2006/relationships/hyperlink" Target="https://drive.google.com/drive/folders/17iDGyPlow6o8SmJ2-XCujZ3K8XA1IFZO" TargetMode="External"/><Relationship Id="rId9" Type="http://schemas.openxmlformats.org/officeDocument/2006/relationships/hyperlink" Target="https://drive.google.com/drive/folders/1g_AxzIFNRDL4o8zT8YAGbTJHnc8W3AWL?usp=sharing" TargetMode="External"/><Relationship Id="rId143" Type="http://schemas.openxmlformats.org/officeDocument/2006/relationships/hyperlink" Target="https://drive.google.com/drive/folders/1NaJaWmxYrcd9HNYepFF77PjNDpW39W9t?usp=sharing" TargetMode="External"/><Relationship Id="rId142" Type="http://schemas.openxmlformats.org/officeDocument/2006/relationships/hyperlink" Target="https://drive.google.com/drive/folders/1fYI-ZHKupmEhwF1UY1nFaA9enTMy79yo?usp=sharing" TargetMode="External"/><Relationship Id="rId141" Type="http://schemas.openxmlformats.org/officeDocument/2006/relationships/hyperlink" Target="https://drive.google.com/drive/folders/1i7vqo9EbN_2aVVkxh8xiF3zN6S8e6Dgx?usp=sharing" TargetMode="External"/><Relationship Id="rId140" Type="http://schemas.openxmlformats.org/officeDocument/2006/relationships/hyperlink" Target="https://drive.google.com/drive/folders/1bNCaJOVfOS7nOWI4l69N8KHjEhRrvCKS?usp=sharing" TargetMode="External"/><Relationship Id="rId5" Type="http://schemas.openxmlformats.org/officeDocument/2006/relationships/hyperlink" Target="https://drive.google.com/drive/folders/1gbnwH0T22AIvAQ3Xq8jOTrGe0j6v_nYE?usp=sharing" TargetMode="External"/><Relationship Id="rId147" Type="http://schemas.openxmlformats.org/officeDocument/2006/relationships/hyperlink" Target="https://drive.google.com/drive/folders/1-w78gNa0tpIMCAe28GGrn50z_EK_Jp_W?usp=sharing" TargetMode="External"/><Relationship Id="rId6" Type="http://schemas.openxmlformats.org/officeDocument/2006/relationships/hyperlink" Target="https://drive.google.com/drive/folders/1gbnwH0T22AIvAQ3Xq8jOTrGe0j6v_nYE?usp=sharing" TargetMode="External"/><Relationship Id="rId146" Type="http://schemas.openxmlformats.org/officeDocument/2006/relationships/hyperlink" Target="https://drive.google.com/drive/folders/1P4x4Fc9ZLORBuLbuxBX_a9Z08A9vE5tj?usp=sharing" TargetMode="External"/><Relationship Id="rId7" Type="http://schemas.openxmlformats.org/officeDocument/2006/relationships/hyperlink" Target="https://drive.google.com/drive/folders/1gbnwH0T22AIvAQ3Xq8jOTrGe0j6v_nYE?usp=sharing" TargetMode="External"/><Relationship Id="rId145" Type="http://schemas.openxmlformats.org/officeDocument/2006/relationships/hyperlink" Target="https://drive.google.com/drive/folders/12unSO8cOev5kvve1L6PTTJAovCfLQjPR?usp=sharing" TargetMode="External"/><Relationship Id="rId8" Type="http://schemas.openxmlformats.org/officeDocument/2006/relationships/hyperlink" Target="https://drive.google.com/drive/folders/1gbnwH0T22AIvAQ3Xq8jOTrGe0j6v_nYE?usp=sharing" TargetMode="External"/><Relationship Id="rId144" Type="http://schemas.openxmlformats.org/officeDocument/2006/relationships/hyperlink" Target="https://drive.google.com/drive/folders/1_9jPJo7Y3B8kS87F8xJiMSvJSeXRCva3?usp=sharing" TargetMode="External"/><Relationship Id="rId73" Type="http://schemas.openxmlformats.org/officeDocument/2006/relationships/hyperlink" Target="https://drive.google.com/drive/folders/1hZ3MpZAygDNUZ5_DQMaBk8AlFsYBSSig" TargetMode="External"/><Relationship Id="rId72" Type="http://schemas.openxmlformats.org/officeDocument/2006/relationships/hyperlink" Target="https://drive.google.com/drive/folders/1hZ3MpZAygDNUZ5_DQMaBk8AlFsYBSSig" TargetMode="External"/><Relationship Id="rId75" Type="http://schemas.openxmlformats.org/officeDocument/2006/relationships/hyperlink" Target="https://drive.google.com/open?id=18uKXBrM4pW5-bZLWXU5jQMJxpb35PuEa&amp;authuser=pmprbbpn2021%40gmail.com&amp;usp=drive_fs" TargetMode="External"/><Relationship Id="rId74" Type="http://schemas.openxmlformats.org/officeDocument/2006/relationships/hyperlink" Target="http://ekinerja.balikpapan.go.id/" TargetMode="External"/><Relationship Id="rId77" Type="http://schemas.openxmlformats.org/officeDocument/2006/relationships/hyperlink" Target="https://drive.google.com/open?id=192Hp8WylcYt0ymUXQX3xPUJPKTJBE6In&amp;authuser=pmprbbpn2021%40gmail.com&amp;usp=drive_fs" TargetMode="External"/><Relationship Id="rId76" Type="http://schemas.openxmlformats.org/officeDocument/2006/relationships/hyperlink" Target="https://drive.google.com/open?id=18zs_QwFwKulzdLSNjIGuhGIOPtYoXCQH&amp;authuser=pmprbbpn2021%40gmail.com&amp;usp=drive_fs" TargetMode="External"/><Relationship Id="rId79" Type="http://schemas.openxmlformats.org/officeDocument/2006/relationships/hyperlink" Target="https://drive.google.com/open?id=194AlxjazcvnjLVxjoVoqv4FpbrbBlfru&amp;authuser=pmprbbpn2021%40gmail.com&amp;usp=drive_fs" TargetMode="External"/><Relationship Id="rId78" Type="http://schemas.openxmlformats.org/officeDocument/2006/relationships/hyperlink" Target="http://esakip.balikpapan.go.id/" TargetMode="External"/><Relationship Id="rId71" Type="http://schemas.openxmlformats.org/officeDocument/2006/relationships/hyperlink" Target="https://drive.google.com/drive/folders/1hZ3MpZAygDNUZ5_DQMaBk8AlFsYBSSig" TargetMode="External"/><Relationship Id="rId70" Type="http://schemas.openxmlformats.org/officeDocument/2006/relationships/hyperlink" Target="https://drive.google.com/drive/folders/1hZ3MpZAygDNUZ5_DQMaBk8AlFsYBSSig" TargetMode="External"/><Relationship Id="rId139" Type="http://schemas.openxmlformats.org/officeDocument/2006/relationships/hyperlink" Target="https://drive.google.com/drive/folders/1bNCaJOVfOS7nOWI4l69N8KHjEhRrvCKS?usp=sharing" TargetMode="External"/><Relationship Id="rId138" Type="http://schemas.openxmlformats.org/officeDocument/2006/relationships/hyperlink" Target="https://drive.google.com/drive/folders/1i4uDoeoss6lnNYNJ3JuUo9luOSjznZVY" TargetMode="External"/><Relationship Id="rId137" Type="http://schemas.openxmlformats.org/officeDocument/2006/relationships/hyperlink" Target="https://drive.google.com/drive/folders/1i4uDoeoss6lnNYNJ3JuUo9luOSjznZVY" TargetMode="External"/><Relationship Id="rId132" Type="http://schemas.openxmlformats.org/officeDocument/2006/relationships/hyperlink" Target="https://drive.google.com/drive/folders/1h5BRlbfMH26Q4VOQKPW8mZ2AlegEAmdX" TargetMode="External"/><Relationship Id="rId131" Type="http://schemas.openxmlformats.org/officeDocument/2006/relationships/hyperlink" Target="https://drive.google.com/drive/folders/1h5BRlbfMH26Q4VOQKPW8mZ2AlegEAmdX" TargetMode="External"/><Relationship Id="rId130" Type="http://schemas.openxmlformats.org/officeDocument/2006/relationships/hyperlink" Target="https://drive.google.com/drive/folders/1h5BRlbfMH26Q4VOQKPW8mZ2AlegEAmdX" TargetMode="External"/><Relationship Id="rId136" Type="http://schemas.openxmlformats.org/officeDocument/2006/relationships/hyperlink" Target="https://drive.google.com/drive/folders/1i4uDoeoss6lnNYNJ3JuUo9luOSjznZVY" TargetMode="External"/><Relationship Id="rId135" Type="http://schemas.openxmlformats.org/officeDocument/2006/relationships/hyperlink" Target="https://drive.google.com/drive/folders/1i4uDoeoss6lnNYNJ3JuUo9luOSjznZVY" TargetMode="External"/><Relationship Id="rId134" Type="http://schemas.openxmlformats.org/officeDocument/2006/relationships/hyperlink" Target="https://drive.google.com/drive/folders/1h5BRlbfMH26Q4VOQKPW8mZ2AlegEAmdX" TargetMode="External"/><Relationship Id="rId133" Type="http://schemas.openxmlformats.org/officeDocument/2006/relationships/hyperlink" Target="https://drive.google.com/drive/folders/1h5BRlbfMH26Q4VOQKPW8mZ2AlegEAmdX" TargetMode="External"/><Relationship Id="rId62" Type="http://schemas.openxmlformats.org/officeDocument/2006/relationships/hyperlink" Target="https://drive.google.com/drive/folders/1hjQvpAuarKO6ZAmh8vqrAePW2A2e1ajm" TargetMode="External"/><Relationship Id="rId61" Type="http://schemas.openxmlformats.org/officeDocument/2006/relationships/hyperlink" Target="https://drive.google.com/drive/folders/1hjQvpAuarKO6ZAmh8vqrAePW2A2e1ajm" TargetMode="External"/><Relationship Id="rId64" Type="http://schemas.openxmlformats.org/officeDocument/2006/relationships/hyperlink" Target="https://drive.google.com/drive/folders/1hjQvpAuarKO6ZAmh8vqrAePW2A2e1ajm" TargetMode="External"/><Relationship Id="rId63" Type="http://schemas.openxmlformats.org/officeDocument/2006/relationships/hyperlink" Target="https://drive.google.com/drive/folders/1hjQvpAuarKO6ZAmh8vqrAePW2A2e1ajm" TargetMode="External"/><Relationship Id="rId66" Type="http://schemas.openxmlformats.org/officeDocument/2006/relationships/hyperlink" Target="https://drive.google.com/drive/folders/1jCyRqjdApaPz_lUkoTaOsiRzxHmaZY6_" TargetMode="External"/><Relationship Id="rId172" Type="http://schemas.openxmlformats.org/officeDocument/2006/relationships/hyperlink" Target="https://drive.google.com/drive/folders/1ia_kT6EioXgYBHvJFHnZ4wJ2cuU91DUc?usp=sharing" TargetMode="External"/><Relationship Id="rId65" Type="http://schemas.openxmlformats.org/officeDocument/2006/relationships/hyperlink" Target="https://drive.google.com/drive/folders/1fUAfuMz51xc_8X3UEDnf_ZZnDUykTL1k?usp=sharing" TargetMode="External"/><Relationship Id="rId171" Type="http://schemas.openxmlformats.org/officeDocument/2006/relationships/hyperlink" Target="https://drive.google.com/drive/folders/1ia_kT6EioXgYBHvJFHnZ4wJ2cuU91DUc?usp=sharing" TargetMode="External"/><Relationship Id="rId68" Type="http://schemas.openxmlformats.org/officeDocument/2006/relationships/hyperlink" Target="https://drive.google.com/drive/folders/195oGKLzPegIGiHF9fX2nZgHbh0pGOAX9" TargetMode="External"/><Relationship Id="rId170" Type="http://schemas.openxmlformats.org/officeDocument/2006/relationships/hyperlink" Target="https://drive.google.com/drive/folders/1ia_kT6EioXgYBHvJFHnZ4wJ2cuU91DUc?usp=sharing" TargetMode="External"/><Relationship Id="rId67" Type="http://schemas.openxmlformats.org/officeDocument/2006/relationships/hyperlink" Target="https://drive.google.com/drive/folders/1GZy9W7AJLWTPX8NTtr46X4FTqnSxXyIs" TargetMode="External"/><Relationship Id="rId60" Type="http://schemas.openxmlformats.org/officeDocument/2006/relationships/hyperlink" Target="https://drive.google.com/drive/folders/1hjQvpAuarKO6ZAmh8vqrAePW2A2e1ajm" TargetMode="External"/><Relationship Id="rId165" Type="http://schemas.openxmlformats.org/officeDocument/2006/relationships/hyperlink" Target="https://drive.google.com/drive/folders/1fRHGs4wuThHizpcnMQxWFMW7IdIR_8k2?usp=sharing" TargetMode="External"/><Relationship Id="rId69" Type="http://schemas.openxmlformats.org/officeDocument/2006/relationships/hyperlink" Target="https://drive.google.com/drive/folders/1DdsoRjKpQaGJIzKllU2gkloSPk8tB6ih" TargetMode="External"/><Relationship Id="rId164" Type="http://schemas.openxmlformats.org/officeDocument/2006/relationships/hyperlink" Target="https://drive.google.com/drive/folders/1fRHGs4wuThHizpcnMQxWFMW7IdIR_8k2?usp=sharing" TargetMode="External"/><Relationship Id="rId163" Type="http://schemas.openxmlformats.org/officeDocument/2006/relationships/hyperlink" Target="https://drive.google.com/drive/folders/1-koz-ID9igoMOmzF6l3vXNEw3It8Y-wq?usp=sharing" TargetMode="External"/><Relationship Id="rId162" Type="http://schemas.openxmlformats.org/officeDocument/2006/relationships/hyperlink" Target="https://drive.google.com/file/d/16X2gBBSHl7jhXzzsfwwwa9ZtWeyJvVsm/view?usp=sharing" TargetMode="External"/><Relationship Id="rId169" Type="http://schemas.openxmlformats.org/officeDocument/2006/relationships/hyperlink" Target="https://drive.google.com/drive/folders/1f9PP8drT06BVjra74tFDI7FW6JwJWCUN?usp=sharing" TargetMode="External"/><Relationship Id="rId168" Type="http://schemas.openxmlformats.org/officeDocument/2006/relationships/hyperlink" Target="https://drive.google.com/drive/folders/1f9PP8drT06BVjra74tFDI7FW6JwJWCUN?usp=sharing" TargetMode="External"/><Relationship Id="rId167" Type="http://schemas.openxmlformats.org/officeDocument/2006/relationships/hyperlink" Target="https://drive.google.com/drive/folders/1BUhaRcMfljBgkDI9bGIt0MHXuWoQ97LH?usp=sharing" TargetMode="External"/><Relationship Id="rId166" Type="http://schemas.openxmlformats.org/officeDocument/2006/relationships/hyperlink" Target="https://drive.google.com/drive/folders/1fP9HXs4q-7vHJJT6rbS7LHbtZGRMn6-T?usp=sharing" TargetMode="External"/><Relationship Id="rId51" Type="http://schemas.openxmlformats.org/officeDocument/2006/relationships/hyperlink" Target="https://drive.google.com/drive/folders/1lbY-Q7eXFuOiLeQ9CqszKXXlYkeYOPnU?usp=sharing" TargetMode="External"/><Relationship Id="rId50" Type="http://schemas.openxmlformats.org/officeDocument/2006/relationships/hyperlink" Target="https://drive.google.com/drive/folders/1iL_hoWT4mc9Ci4J22gQm08nd_nmlTNeM?usp=sharing" TargetMode="External"/><Relationship Id="rId53" Type="http://schemas.openxmlformats.org/officeDocument/2006/relationships/hyperlink" Target="https://drive.google.com/drive/folders/1SqIo24Rc0dKDHGB0zfXIUba6nhLs4u92?usp=sharing" TargetMode="External"/><Relationship Id="rId52" Type="http://schemas.openxmlformats.org/officeDocument/2006/relationships/hyperlink" Target="https://drive.google.com/drive/folders/1yXATzYHB4wrr6T1lW6dM3b4PhW4KVK2i?usp=sharing" TargetMode="External"/><Relationship Id="rId55" Type="http://schemas.openxmlformats.org/officeDocument/2006/relationships/hyperlink" Target="https://drive.google.com/drive/folders/19kTEGEEpnaQhkkKg1FtjpanaCetZ8gCY?usp=sharing" TargetMode="External"/><Relationship Id="rId161" Type="http://schemas.openxmlformats.org/officeDocument/2006/relationships/hyperlink" Target="https://drive.google.com/file/d/1ynF870apXguqFKMYU58PaCgJF-iY5JIt/view?usp=sharing" TargetMode="External"/><Relationship Id="rId54" Type="http://schemas.openxmlformats.org/officeDocument/2006/relationships/hyperlink" Target="https://drive.google.com/drive/folders/1vgSuHjNUHkbciQ8fBtyXcht4OWMdQZ9r?usp=sharing" TargetMode="External"/><Relationship Id="rId160" Type="http://schemas.openxmlformats.org/officeDocument/2006/relationships/hyperlink" Target="https://drive.google.com/file/d/15mHZANivwDDinveE5fngb4YxhFb4cbJr/view?usp=sharing" TargetMode="External"/><Relationship Id="rId57" Type="http://schemas.openxmlformats.org/officeDocument/2006/relationships/hyperlink" Target="https://drive.google.com/drive/folders/1h6gqpQOinhDvaHUFp4TgGzsgMUnPPQb5?usp=sharing" TargetMode="External"/><Relationship Id="rId56" Type="http://schemas.openxmlformats.org/officeDocument/2006/relationships/hyperlink" Target="https://drive.google.com/drive/folders/1g1OlqUsJIdodAAJLiYchoGGSOfXfrab0" TargetMode="External"/><Relationship Id="rId159" Type="http://schemas.openxmlformats.org/officeDocument/2006/relationships/hyperlink" Target="https://ip-jasn.bkn.go.id/" TargetMode="External"/><Relationship Id="rId59" Type="http://schemas.openxmlformats.org/officeDocument/2006/relationships/hyperlink" Target="https://drive.google.com/drive/folders/1h6gqpQOinhDvaHUFp4TgGzsgMUnPPQb5?usp=sharing" TargetMode="External"/><Relationship Id="rId154" Type="http://schemas.openxmlformats.org/officeDocument/2006/relationships/hyperlink" Target="https://drive.google.com/drive/folders/1Cq-t1Jmc24S8PYclN0tWJ5FnB6gbkRty?usp=sharing" TargetMode="External"/><Relationship Id="rId58" Type="http://schemas.openxmlformats.org/officeDocument/2006/relationships/hyperlink" Target="https://drive.google.com/drive/folders/1h6gqpQOinhDvaHUFp4TgGzsgMUnPPQb5?usp=sharing" TargetMode="External"/><Relationship Id="rId153" Type="http://schemas.openxmlformats.org/officeDocument/2006/relationships/hyperlink" Target="http://balikpapan.go.id/" TargetMode="External"/><Relationship Id="rId152" Type="http://schemas.openxmlformats.org/officeDocument/2006/relationships/hyperlink" Target="https://drive.google.com/drive/folders/1-ttor54bhOZGtG2cYLpDuHsX4RhAa9Hq?usp=sharing" TargetMode="External"/><Relationship Id="rId151" Type="http://schemas.openxmlformats.org/officeDocument/2006/relationships/hyperlink" Target="https://drive.google.com/drive/folders/17iDGyPlow6o8SmJ2-XCujZ3K8XA1IFZO" TargetMode="External"/><Relationship Id="rId158" Type="http://schemas.openxmlformats.org/officeDocument/2006/relationships/hyperlink" Target="https://drive.google.com/file/d/1nVhF1ofPSgG4IjWDRLy2ZhPnJ_orJ_W-/view?usp=sharing" TargetMode="External"/><Relationship Id="rId157" Type="http://schemas.openxmlformats.org/officeDocument/2006/relationships/hyperlink" Target="https://drive.google.com/open?id=1emLTiece-pYj7OpqtOdKrMT_v-v8-qHO&amp;authuser=pmprbbpn2021%40gmail.com&amp;usp=drive_fs" TargetMode="External"/><Relationship Id="rId156" Type="http://schemas.openxmlformats.org/officeDocument/2006/relationships/hyperlink" Target="http://capil.balikpapan.go.id/" TargetMode="External"/><Relationship Id="rId155" Type="http://schemas.openxmlformats.org/officeDocument/2006/relationships/hyperlink" Target="https://drive.google.com/drive/folders/1NQRxcMWMbt6KL94mE_TCH-e_l-wVXDX2?usp=sharing" TargetMode="External"/><Relationship Id="rId107" Type="http://schemas.openxmlformats.org/officeDocument/2006/relationships/hyperlink" Target="https://drive.google.com/drive/folders/1hGCZka-V3nBS1GRJXohsHmJNviIf-Kbq" TargetMode="External"/><Relationship Id="rId228" Type="http://schemas.openxmlformats.org/officeDocument/2006/relationships/hyperlink" Target="https://drive.google.com/drive/folders/1groLPQiMd8SCpY3r810vsH6VU2TGANGx?usp=sharing" TargetMode="External"/><Relationship Id="rId106" Type="http://schemas.openxmlformats.org/officeDocument/2006/relationships/hyperlink" Target="https://drive.google.com/drive/folders/1hGCZka-V3nBS1GRJXohsHmJNviIf-Kbq" TargetMode="External"/><Relationship Id="rId227" Type="http://schemas.openxmlformats.org/officeDocument/2006/relationships/hyperlink" Target="https://drive.google.com/drive/folders/1groLPQiMd8SCpY3r810vsH6VU2TGANGx?usp=sharing" TargetMode="External"/><Relationship Id="rId105" Type="http://schemas.openxmlformats.org/officeDocument/2006/relationships/hyperlink" Target="https://drive.google.com/drive/folders/1hK6kFCjHbcwANFStgPZYToD3rKAxUETk" TargetMode="External"/><Relationship Id="rId226" Type="http://schemas.openxmlformats.org/officeDocument/2006/relationships/hyperlink" Target="https://drive.google.com/drive/folders/1YwyqSLEIiODVwKVqHRLQ3NeaVfFSg_Id?usp=sharing" TargetMode="External"/><Relationship Id="rId104" Type="http://schemas.openxmlformats.org/officeDocument/2006/relationships/hyperlink" Target="https://drive.google.com/drive/folders/1hK6kFCjHbcwANFStgPZYToD3rKAxUETk" TargetMode="External"/><Relationship Id="rId225" Type="http://schemas.openxmlformats.org/officeDocument/2006/relationships/hyperlink" Target="https://drive.google.com/drive/folders/1vg_A_Sp-QjqV9qbcpaTuaHdu9lFKeQpW?usp=sharing" TargetMode="External"/><Relationship Id="rId109" Type="http://schemas.openxmlformats.org/officeDocument/2006/relationships/hyperlink" Target="https://drive.google.com/drive/folders/1hGCZka-V3nBS1GRJXohsHmJNviIf-Kbq" TargetMode="External"/><Relationship Id="rId108" Type="http://schemas.openxmlformats.org/officeDocument/2006/relationships/hyperlink" Target="https://drive.google.com/drive/folders/1hGCZka-V3nBS1GRJXohsHmJNviIf-Kbq" TargetMode="External"/><Relationship Id="rId229" Type="http://schemas.openxmlformats.org/officeDocument/2006/relationships/hyperlink" Target="https://drive.google.com/file/d/1CZCHiArrPniOPGUiIjMvIWhTpM1aNRdJ/view?usp=sharing" TargetMode="External"/><Relationship Id="rId220" Type="http://schemas.openxmlformats.org/officeDocument/2006/relationships/hyperlink" Target="https://drive.google.com/drive/folders/1jHzvwL3tRB7y8SuQWiMe32KcwVnd_R_3" TargetMode="External"/><Relationship Id="rId103" Type="http://schemas.openxmlformats.org/officeDocument/2006/relationships/hyperlink" Target="https://drive.google.com/drive/folders/1hK6kFCjHbcwANFStgPZYToD3rKAxUETk" TargetMode="External"/><Relationship Id="rId224" Type="http://schemas.openxmlformats.org/officeDocument/2006/relationships/hyperlink" Target="https://drive.google.com/drive/folders/1vg_A_Sp-QjqV9qbcpaTuaHdu9lFKeQpW?usp=sharing" TargetMode="External"/><Relationship Id="rId102" Type="http://schemas.openxmlformats.org/officeDocument/2006/relationships/hyperlink" Target="https://drive.google.com/drive/folders/1hK6kFCjHbcwANFStgPZYToD3rKAxUETk" TargetMode="External"/><Relationship Id="rId223" Type="http://schemas.openxmlformats.org/officeDocument/2006/relationships/hyperlink" Target="https://drive.google.com/drive/folders/1vg_A_Sp-QjqV9qbcpaTuaHdu9lFKeQpW?usp=sharing" TargetMode="External"/><Relationship Id="rId101" Type="http://schemas.openxmlformats.org/officeDocument/2006/relationships/hyperlink" Target="https://drive.google.com/drive/folders/1hK6kFCjHbcwANFStgPZYToD3rKAxUETk" TargetMode="External"/><Relationship Id="rId222" Type="http://schemas.openxmlformats.org/officeDocument/2006/relationships/hyperlink" Target="https://drive.google.com/drive/folders/1jOAeKufLp_dgTj9qlHxGpWj9Efv_PsCX" TargetMode="External"/><Relationship Id="rId100" Type="http://schemas.openxmlformats.org/officeDocument/2006/relationships/hyperlink" Target="https://drive.google.com/drive/folders/1JwbyO8T-so77W9Kc4w7xW9ZDASF-oqk_?usp=sharing" TargetMode="External"/><Relationship Id="rId221" Type="http://schemas.openxmlformats.org/officeDocument/2006/relationships/hyperlink" Target="https://drive.google.com/drive/folders/1jHzvwL3tRB7y8SuQWiMe32KcwVnd_R_3" TargetMode="External"/><Relationship Id="rId217" Type="http://schemas.openxmlformats.org/officeDocument/2006/relationships/hyperlink" Target="https://drive.google.com/drive/folders/1jHzvwL3tRB7y8SuQWiMe32KcwVnd_R_3" TargetMode="External"/><Relationship Id="rId216" Type="http://schemas.openxmlformats.org/officeDocument/2006/relationships/hyperlink" Target="https://drive.google.com/drive/folders/1jHzvwL3tRB7y8SuQWiMe32KcwVnd_R_3" TargetMode="External"/><Relationship Id="rId215" Type="http://schemas.openxmlformats.org/officeDocument/2006/relationships/hyperlink" Target="https://drive.google.com/drive/folders/1jHzvwL3tRB7y8SuQWiMe32KcwVnd_R_3" TargetMode="External"/><Relationship Id="rId214" Type="http://schemas.openxmlformats.org/officeDocument/2006/relationships/hyperlink" Target="https://drive.google.com/drive/folders/1jHzvwL3tRB7y8SuQWiMe32KcwVnd_R_3" TargetMode="External"/><Relationship Id="rId219" Type="http://schemas.openxmlformats.org/officeDocument/2006/relationships/hyperlink" Target="https://drive.google.com/drive/folders/1jHzvwL3tRB7y8SuQWiMe32KcwVnd_R_3" TargetMode="External"/><Relationship Id="rId218" Type="http://schemas.openxmlformats.org/officeDocument/2006/relationships/hyperlink" Target="https://drive.google.com/drive/folders/1jHzvwL3tRB7y8SuQWiMe32KcwVnd_R_3" TargetMode="External"/><Relationship Id="rId213" Type="http://schemas.openxmlformats.org/officeDocument/2006/relationships/hyperlink" Target="https://drive.google.com/drive/folders/1jBE05ql6yKkWR0gOyTOCS6H86T-CDoeC?usp=sharing" TargetMode="External"/><Relationship Id="rId212" Type="http://schemas.openxmlformats.org/officeDocument/2006/relationships/hyperlink" Target="https://drive.google.com/drive/folders/1jBE05ql6yKkWR0gOyTOCS6H86T-CDoeC?usp=sharing" TargetMode="External"/><Relationship Id="rId211" Type="http://schemas.openxmlformats.org/officeDocument/2006/relationships/hyperlink" Target="https://drive.google.com/drive/folders/1jBE05ql6yKkWR0gOyTOCS6H86T-CDoeC?usp=sharing" TargetMode="External"/><Relationship Id="rId210" Type="http://schemas.openxmlformats.org/officeDocument/2006/relationships/hyperlink" Target="https://drive.google.com/drive/folders/1jBE05ql6yKkWR0gOyTOCS6H86T-CDoeC?usp=sharing" TargetMode="External"/><Relationship Id="rId129" Type="http://schemas.openxmlformats.org/officeDocument/2006/relationships/hyperlink" Target="https://drive.google.com/drive/folders/1h5g5todC9QF8ip_VzzvUkxMTWe0y_mb9" TargetMode="External"/><Relationship Id="rId128" Type="http://schemas.openxmlformats.org/officeDocument/2006/relationships/hyperlink" Target="https://drive.google.com/drive/folders/1h5g5todC9QF8ip_VzzvUkxMTWe0y_mb9" TargetMode="External"/><Relationship Id="rId127" Type="http://schemas.openxmlformats.org/officeDocument/2006/relationships/hyperlink" Target="https://drive.google.com/drive/folders/1h5g5todC9QF8ip_VzzvUkxMTWe0y_mb9" TargetMode="External"/><Relationship Id="rId126" Type="http://schemas.openxmlformats.org/officeDocument/2006/relationships/hyperlink" Target="https://drive.google.com/drive/folders/1h5g5todC9QF8ip_VzzvUkxMTWe0y_mb9" TargetMode="External"/><Relationship Id="rId121" Type="http://schemas.openxmlformats.org/officeDocument/2006/relationships/hyperlink" Target="https://drive.google.com/drive/folders/1hC7U0PvaRr5F5D6QFpcexqU73trIO1_b" TargetMode="External"/><Relationship Id="rId120" Type="http://schemas.openxmlformats.org/officeDocument/2006/relationships/hyperlink" Target="https://drive.google.com/drive/folders/1hC7U0PvaRr5F5D6QFpcexqU73trIO1_b" TargetMode="External"/><Relationship Id="rId125" Type="http://schemas.openxmlformats.org/officeDocument/2006/relationships/hyperlink" Target="https://drive.google.com/drive/folders/1h5g5todC9QF8ip_VzzvUkxMTWe0y_mb9" TargetMode="External"/><Relationship Id="rId124" Type="http://schemas.openxmlformats.org/officeDocument/2006/relationships/hyperlink" Target="https://drive.google.com/drive/folders/1hC7U0PvaRr5F5D6QFpcexqU73trIO1_b" TargetMode="External"/><Relationship Id="rId123" Type="http://schemas.openxmlformats.org/officeDocument/2006/relationships/hyperlink" Target="https://drive.google.com/drive/folders/1hC7U0PvaRr5F5D6QFpcexqU73trIO1_b" TargetMode="External"/><Relationship Id="rId122" Type="http://schemas.openxmlformats.org/officeDocument/2006/relationships/hyperlink" Target="https://drive.google.com/drive/folders/1hC7U0PvaRr5F5D6QFpcexqU73trIO1_b" TargetMode="External"/><Relationship Id="rId95" Type="http://schemas.openxmlformats.org/officeDocument/2006/relationships/hyperlink" Target="https://drive.google.com/drive/folders/1hRX1nrRwYFOfT8_BFNUUk0QVF1NfMiON?usp=sharing" TargetMode="External"/><Relationship Id="rId94" Type="http://schemas.openxmlformats.org/officeDocument/2006/relationships/hyperlink" Target="https://drive.google.com/drive/folders/1hRX1nrRwYFOfT8_BFNUUk0QVF1NfMiON?usp=sharing" TargetMode="External"/><Relationship Id="rId97" Type="http://schemas.openxmlformats.org/officeDocument/2006/relationships/hyperlink" Target="https://drive.google.com/drive/folders/18pBj-fPuBGckenhvkohHNkdWpXHWzXjP?usp=sharing" TargetMode="External"/><Relationship Id="rId96" Type="http://schemas.openxmlformats.org/officeDocument/2006/relationships/hyperlink" Target="https://drive.google.com/drive/folders/1hRX1nrRwYFOfT8_BFNUUk0QVF1NfMiON?usp=sharing" TargetMode="External"/><Relationship Id="rId99" Type="http://schemas.openxmlformats.org/officeDocument/2006/relationships/hyperlink" Target="http://esakip.balikpapan.go.id/" TargetMode="External"/><Relationship Id="rId98" Type="http://schemas.openxmlformats.org/officeDocument/2006/relationships/hyperlink" Target="https://drive.google.com/drive/folders/1EKfRJj4FO0k9jZhHWnjIkaQP9JTxAR_z?usp=sharing" TargetMode="External"/><Relationship Id="rId91" Type="http://schemas.openxmlformats.org/officeDocument/2006/relationships/hyperlink" Target="https://drive.google.com/drive/folders/1hRX1nrRwYFOfT8_BFNUUk0QVF1NfMiON?usp=sharing" TargetMode="External"/><Relationship Id="rId90" Type="http://schemas.openxmlformats.org/officeDocument/2006/relationships/hyperlink" Target="https://drive.google.com/drive/folders/1TratLnr6AwhyPmSBelV8THTSNrQcqZBk?usp=sharing" TargetMode="External"/><Relationship Id="rId93" Type="http://schemas.openxmlformats.org/officeDocument/2006/relationships/hyperlink" Target="https://drive.google.com/drive/folders/1hRX1nrRwYFOfT8_BFNUUk0QVF1NfMiON?usp=sharing" TargetMode="External"/><Relationship Id="rId92" Type="http://schemas.openxmlformats.org/officeDocument/2006/relationships/hyperlink" Target="https://drive.google.com/drive/folders/1hRX1nrRwYFOfT8_BFNUUk0QVF1NfMiON?usp=sharing" TargetMode="External"/><Relationship Id="rId118" Type="http://schemas.openxmlformats.org/officeDocument/2006/relationships/hyperlink" Target="https://drive.google.com/drive/folders/17iDGyPlow6o8SmJ2-XCujZ3K8XA1IFZO?usp=sharing" TargetMode="External"/><Relationship Id="rId117" Type="http://schemas.openxmlformats.org/officeDocument/2006/relationships/hyperlink" Target="https://drive.google.com/drive/folders/17iDGyPlow6o8SmJ2-XCujZ3K8XA1IFZO?usp=sharing" TargetMode="External"/><Relationship Id="rId116" Type="http://schemas.openxmlformats.org/officeDocument/2006/relationships/hyperlink" Target="https://drive.google.com/drive/folders/17iDGyPlow6o8SmJ2-XCujZ3K8XA1IFZO?usp=sharing" TargetMode="External"/><Relationship Id="rId115" Type="http://schemas.openxmlformats.org/officeDocument/2006/relationships/hyperlink" Target="https://drive.google.com/drive/folders/1hDUGVVp6QzRA9TzP6Xmq_ZI26RDJ7axd" TargetMode="External"/><Relationship Id="rId119" Type="http://schemas.openxmlformats.org/officeDocument/2006/relationships/hyperlink" Target="https://drive.google.com/drive/folders/17iDGyPlow6o8SmJ2-XCujZ3K8XA1IFZO?usp=sharing" TargetMode="External"/><Relationship Id="rId110" Type="http://schemas.openxmlformats.org/officeDocument/2006/relationships/hyperlink" Target="https://drive.google.com/drive/folders/1hGCZka-V3nBS1GRJXohsHmJNviIf-Kbq" TargetMode="External"/><Relationship Id="rId231" Type="http://schemas.openxmlformats.org/officeDocument/2006/relationships/drawing" Target="../drawings/drawing6.xml"/><Relationship Id="rId230" Type="http://schemas.openxmlformats.org/officeDocument/2006/relationships/hyperlink" Target="https://drive.google.com/file/d/1CySZ7sROlii50RGiYg_b_9bepnwV2ON7/view?usp=sharing" TargetMode="External"/><Relationship Id="rId114" Type="http://schemas.openxmlformats.org/officeDocument/2006/relationships/hyperlink" Target="https://drive.google.com/drive/folders/17iDGyPlow6o8SmJ2-XCujZ3K8XA1IFZO?usp=sharing" TargetMode="External"/><Relationship Id="rId113" Type="http://schemas.openxmlformats.org/officeDocument/2006/relationships/hyperlink" Target="https://drive.google.com/drive/folders/1hDUGVVp6QzRA9TzP6Xmq_ZI26RDJ7axd" TargetMode="External"/><Relationship Id="rId112" Type="http://schemas.openxmlformats.org/officeDocument/2006/relationships/hyperlink" Target="https://drive.google.com/drive/folders/1hGCZka-V3nBS1GRJXohsHmJNviIf-Kbq" TargetMode="External"/><Relationship Id="rId111" Type="http://schemas.openxmlformats.org/officeDocument/2006/relationships/hyperlink" Target="https://drive.google.com/drive/folders/1hGCZka-V3nBS1GRJXohsHmJNviIf-Kbq" TargetMode="External"/><Relationship Id="rId206" Type="http://schemas.openxmlformats.org/officeDocument/2006/relationships/hyperlink" Target="https://drive.google.com/drive/folders/1fToLEnAaPHLGRI5baAT8NC8lLlbeXhaq?usp=sharing" TargetMode="External"/><Relationship Id="rId205" Type="http://schemas.openxmlformats.org/officeDocument/2006/relationships/hyperlink" Target="https://drive.google.com/drive/folders/1fd2Ge0YMqeAPjZ4bkYNt4zNh63Y1v8G-?usp=sharing" TargetMode="External"/><Relationship Id="rId204" Type="http://schemas.openxmlformats.org/officeDocument/2006/relationships/hyperlink" Target="https://drive.google.com/drive/folders/1flVjCktLPCyGgPr9EDAbQlDbIjC84Sul?usp=sharing" TargetMode="External"/><Relationship Id="rId203" Type="http://schemas.openxmlformats.org/officeDocument/2006/relationships/hyperlink" Target="http://esakip.balikpapan.go.id/" TargetMode="External"/><Relationship Id="rId209" Type="http://schemas.openxmlformats.org/officeDocument/2006/relationships/hyperlink" Target="https://drive.google.com/drive/folders/1gwzYUXTSASvMRCD9OBnj3fhYhKfCMHWz" TargetMode="External"/><Relationship Id="rId208" Type="http://schemas.openxmlformats.org/officeDocument/2006/relationships/hyperlink" Target="https://drive.google.com/drive/folders/1h3zcGoiQ_WqwTV-yaUWkzrlH0v-qtCYt" TargetMode="External"/><Relationship Id="rId207" Type="http://schemas.openxmlformats.org/officeDocument/2006/relationships/hyperlink" Target="https://drive.google.com/drive/folders/1h4TzipqfUfB5HEp-lBwjXRwLT_l3enzg?usp=sharing" TargetMode="External"/><Relationship Id="rId202" Type="http://schemas.openxmlformats.org/officeDocument/2006/relationships/hyperlink" Target="https://drive.google.com/file/d/1ltu8HeTZRdOsj0ZaCRFQMeNn82c66w9y/view?usp=drivesdk" TargetMode="External"/><Relationship Id="rId201" Type="http://schemas.openxmlformats.org/officeDocument/2006/relationships/hyperlink" Target="https://drive.google.com/file/d/1ltu8HeTZRdOsj0ZaCRFQMeNn82c66w9y/view?usp=drivesdk" TargetMode="External"/><Relationship Id="rId200" Type="http://schemas.openxmlformats.org/officeDocument/2006/relationships/hyperlink" Target="https://drive.google.com/drive/folders/1fhShZZvIJOv7Ig17dCV7uEr7Ta9q4nMt?usp=sharing"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40" Type="http://schemas.openxmlformats.org/officeDocument/2006/relationships/hyperlink" Target="https://drive.google.com/drive/folders/15qPx2JtTrLmznHUm3v7w-hONZjv76h6q?usp=sharing" TargetMode="External"/><Relationship Id="rId42" Type="http://schemas.openxmlformats.org/officeDocument/2006/relationships/hyperlink" Target="https://drive.google.com/drive/folders/1rm5tuCwrlkxzOcBW8Q3jQn75J8_BKj9w?usp=sharing" TargetMode="External"/><Relationship Id="rId41" Type="http://schemas.openxmlformats.org/officeDocument/2006/relationships/hyperlink" Target="https://drive.google.com/drive/folders/1IfL5JH1fmGGBeBR6LQOfz39hs470nvCb?usp=sharing" TargetMode="External"/><Relationship Id="rId44" Type="http://schemas.openxmlformats.org/officeDocument/2006/relationships/drawing" Target="../drawings/drawing8.xml"/><Relationship Id="rId43" Type="http://schemas.openxmlformats.org/officeDocument/2006/relationships/hyperlink" Target="https://drive.google.com/drive/folders/1rm5tuCwrlkxzOcBW8Q3jQn75J8_BKj9w?usp=sharing" TargetMode="External"/><Relationship Id="rId31" Type="http://schemas.openxmlformats.org/officeDocument/2006/relationships/hyperlink" Target="https://drive.google.com/drive/folders/1ZhBo1I1-N4bSDS__DlBbVsgFQkY3r2Km?usp=sharing)" TargetMode="External"/><Relationship Id="rId30" Type="http://schemas.openxmlformats.org/officeDocument/2006/relationships/hyperlink" Target="https://drive.google.com/drive/folders/1ZhBo1I1-N4bSDS__DlBbVsgFQkY3r2Km?usp=sharing" TargetMode="External"/><Relationship Id="rId33" Type="http://schemas.openxmlformats.org/officeDocument/2006/relationships/hyperlink" Target="https://drive.google.com/drive/folders/1ZhBo1I1-N4bSDS__DlBbVsgFQkY3r2Km?usp=sharing" TargetMode="External"/><Relationship Id="rId32" Type="http://schemas.openxmlformats.org/officeDocument/2006/relationships/hyperlink" Target="https://drive.google.com/drive/folders/1ZhBo1I1-N4bSDS__DlBbVsgFQkY3r2Km?usp=sharing" TargetMode="External"/><Relationship Id="rId35" Type="http://schemas.openxmlformats.org/officeDocument/2006/relationships/hyperlink" Target="https://drive.google.com/drive/folders/19tOPP4iWcdLcu9E55ux4C3Uqvf5EwRI4?usp=sharing)" TargetMode="External"/><Relationship Id="rId34" Type="http://schemas.openxmlformats.org/officeDocument/2006/relationships/hyperlink" Target="https://drive.google.com/drive/folders/1ZhBo1I1-N4bSDS__DlBbVsgFQkY3r2Km?usp=sharing" TargetMode="External"/><Relationship Id="rId37" Type="http://schemas.openxmlformats.org/officeDocument/2006/relationships/hyperlink" Target="https://drive.google.com/drive/folders/10bL4fJqP-BmYkds1eSiklW0E5pfk8HBG?usp=sharing" TargetMode="External"/><Relationship Id="rId36" Type="http://schemas.openxmlformats.org/officeDocument/2006/relationships/hyperlink" Target="https://drive.google.com/drive/folders/19tOPP4iWcdLcu9E55ux4C3Uqvf5EwRI4?usp=sharing)" TargetMode="External"/><Relationship Id="rId39" Type="http://schemas.openxmlformats.org/officeDocument/2006/relationships/hyperlink" Target="https://drive.google.com/drive/folders/1YukclX0SIUhHmaKZW3bulOsvPNVDd8n0?usp=sharing" TargetMode="External"/><Relationship Id="rId38" Type="http://schemas.openxmlformats.org/officeDocument/2006/relationships/hyperlink" Target="https://drive.google.com/drive/folders/1YMPohQ8ea0NXmEB7mJMcaFfWtaVIeY06?usp=sharing" TargetMode="External"/><Relationship Id="rId20" Type="http://schemas.openxmlformats.org/officeDocument/2006/relationships/hyperlink" Target="https://drive.google.com/drive/folders/192cbVTpymGuXFxbhFIjzTkQIa6UedZbh?usp=sharing" TargetMode="External"/><Relationship Id="rId22" Type="http://schemas.openxmlformats.org/officeDocument/2006/relationships/hyperlink" Target="https://drive.google.com/drive/folders/1_GtEEWWAs6ZBtP8YtF4erZx5mtjG7GWb?usp=sharing)" TargetMode="External"/><Relationship Id="rId21" Type="http://schemas.openxmlformats.org/officeDocument/2006/relationships/hyperlink" Target="https://drive.google.com/drive/folders/192cbVTpymGuXFxbhFIjzTkQIa6UedZbh?usp=sharing" TargetMode="External"/><Relationship Id="rId24" Type="http://schemas.openxmlformats.org/officeDocument/2006/relationships/hyperlink" Target="https://drive.google.com/drive/folders/1mK-LbuDHGSJYanOhvO_X3HYRnwNT3DbJ?usp=sharing" TargetMode="External"/><Relationship Id="rId23" Type="http://schemas.openxmlformats.org/officeDocument/2006/relationships/hyperlink" Target="https://drive.google.com/drive/folders/1mK-LbuDHGSJYanOhvO_X3HYRnwNT3DbJ?usp=sharing" TargetMode="External"/><Relationship Id="rId26" Type="http://schemas.openxmlformats.org/officeDocument/2006/relationships/hyperlink" Target="https://drive.google.com/drive/folders/13EfgPBFTpiX8KMCWSQ9iMj09sV7xFQZi?usp=sharing" TargetMode="External"/><Relationship Id="rId25" Type="http://schemas.openxmlformats.org/officeDocument/2006/relationships/hyperlink" Target="https://drive.google.com/drive/folders/1gmYW9qJMjd99i4AuXqVa4p8xYZXPYHHL?usp=sharing" TargetMode="External"/><Relationship Id="rId28" Type="http://schemas.openxmlformats.org/officeDocument/2006/relationships/hyperlink" Target="https://drive.google.com/drive/folders/1ZhBo1I1-N4bSDS__DlBbVsgFQkY3r2Km?usp=sharing)" TargetMode="External"/><Relationship Id="rId27" Type="http://schemas.openxmlformats.org/officeDocument/2006/relationships/hyperlink" Target="https://drive.google.com/drive/folders/1ZhBo1I1-N4bSDS__DlBbVsgFQkY3r2Km?usp=sharing)" TargetMode="External"/><Relationship Id="rId29" Type="http://schemas.openxmlformats.org/officeDocument/2006/relationships/hyperlink" Target="https://drive.google.com/drive/folders/1ZhBo1I1-N4bSDS__DlBbVsgFQkY3r2Km?usp=sharing" TargetMode="External"/><Relationship Id="rId11" Type="http://schemas.openxmlformats.org/officeDocument/2006/relationships/hyperlink" Target="https://drive.google.com/drive/folders/1RvdijVF5FelAqXiP1rYGWEu5Z9MPau5X?usp=sharing" TargetMode="External"/><Relationship Id="rId10" Type="http://schemas.openxmlformats.org/officeDocument/2006/relationships/hyperlink" Target="https://drive.google.com/drive/folders/1RvdijVF5FelAqXiP1rYGWEu5Z9MPau5X?usp=sharing" TargetMode="External"/><Relationship Id="rId13" Type="http://schemas.openxmlformats.org/officeDocument/2006/relationships/hyperlink" Target="https://drive.google.com/drive/folders/1VXXoqCTFwoJZo2x218wH1HQ8wJqh5Ayq?usp=sharing" TargetMode="External"/><Relationship Id="rId12" Type="http://schemas.openxmlformats.org/officeDocument/2006/relationships/hyperlink" Target="https://drive.google.com/drive/folders/1RvdijVF5FelAqXiP1rYGWEu5Z9MPau5X?usp=sharing" TargetMode="External"/><Relationship Id="rId15" Type="http://schemas.openxmlformats.org/officeDocument/2006/relationships/hyperlink" Target="https://drive.google.com/drive/folders/14-nZYutmUAaKvnwhWZrhFPE-F0TiTeiQ?usp=sharing" TargetMode="External"/><Relationship Id="rId14" Type="http://schemas.openxmlformats.org/officeDocument/2006/relationships/hyperlink" Target="https://drive.google.com/drive/folders/1VXXoqCTFwoJZo2x218wH1HQ8wJqh5Ayq?usp=sharing" TargetMode="External"/><Relationship Id="rId17" Type="http://schemas.openxmlformats.org/officeDocument/2006/relationships/hyperlink" Target="https://drive.google.com/drive/folders/192cbVTpymGuXFxbhFIjzTkQIa6UedZbh?usp=sharing" TargetMode="External"/><Relationship Id="rId16" Type="http://schemas.openxmlformats.org/officeDocument/2006/relationships/hyperlink" Target="https://drive.google.com/drive/folders/1hzSSunp7vX8XJx3JixCDWXXJ-dAPX6L-?usp=sharing" TargetMode="External"/><Relationship Id="rId19" Type="http://schemas.openxmlformats.org/officeDocument/2006/relationships/hyperlink" Target="https://drive.google.com/drive/folders/192cbVTpymGuXFxbhFIjzTkQIa6UedZbh?usp=sharing" TargetMode="External"/><Relationship Id="rId18" Type="http://schemas.openxmlformats.org/officeDocument/2006/relationships/hyperlink" Target="https://drive.google.com/drive/folders/192cbVTpymGuXFxbhFIjzTkQIa6UedZbh?usp=sharing" TargetMode="External"/><Relationship Id="rId1" Type="http://schemas.openxmlformats.org/officeDocument/2006/relationships/hyperlink" Target="https://drive.google.com/drive/folders/1VOpp6ERZjZTF7hK-wjA67l7VmDFHm2yt?usp=sharing" TargetMode="External"/><Relationship Id="rId2" Type="http://schemas.openxmlformats.org/officeDocument/2006/relationships/hyperlink" Target="https://drive.google.com/drive/folders/1VOpp6ERZjZTF7hK-wjA67l7VmDFHm2yt?usp=sharing" TargetMode="External"/><Relationship Id="rId3" Type="http://schemas.openxmlformats.org/officeDocument/2006/relationships/hyperlink" Target="https://drive.google.com/drive/folders/1VOpp6ERZjZTF7hK-wjA67l7VmDFHm2yt?usp=sharing" TargetMode="External"/><Relationship Id="rId4" Type="http://schemas.openxmlformats.org/officeDocument/2006/relationships/hyperlink" Target="https://drive.google.com/drive/folders/1VOpp6ERZjZTF7hK-wjA67l7VmDFHm2yt?usp=sharing" TargetMode="External"/><Relationship Id="rId9" Type="http://schemas.openxmlformats.org/officeDocument/2006/relationships/hyperlink" Target="https://drive.google.com/drive/folders/1R4N9Pf7gmcQMbWFGwS-ocfDGVbvKWyqJ?usp=sharing" TargetMode="External"/><Relationship Id="rId5" Type="http://schemas.openxmlformats.org/officeDocument/2006/relationships/hyperlink" Target="https://drive.google.com/drive/folders/1VOpp6ERZjZTF7hK-wjA67l7VmDFHm2yt?usp=sharing" TargetMode="External"/><Relationship Id="rId6" Type="http://schemas.openxmlformats.org/officeDocument/2006/relationships/hyperlink" Target="https://drive.google.com/drive/folders/1VOpp6ERZjZTF7hK-wjA67l7VmDFHm2yt?usp=sharing" TargetMode="External"/><Relationship Id="rId7" Type="http://schemas.openxmlformats.org/officeDocument/2006/relationships/hyperlink" Target="https://drive.google.com/drive/folders/1VOpp6ERZjZTF7hK-wjA67l7VmDFHm2yt?usp=sharing" TargetMode="External"/><Relationship Id="rId8" Type="http://schemas.openxmlformats.org/officeDocument/2006/relationships/hyperlink" Target="https://drive.google.com/drive/folders/1R4N9Pf7gmcQMbWFGwS-ocfDGVbvKWyqJ?usp=sharing" TargetMode="External"/></Relationships>
</file>

<file path=xl/worksheets/_rels/sheet9.xml.rels><?xml version="1.0" encoding="UTF-8" standalone="yes"?><Relationships xmlns="http://schemas.openxmlformats.org/package/2006/relationships"><Relationship Id="rId40" Type="http://schemas.openxmlformats.org/officeDocument/2006/relationships/hyperlink" Target="https://drive.google.com/drive/folders/1jTLAul8WO8aoJ_c2VA0M_qaEJnEtT9dD" TargetMode="External"/><Relationship Id="rId42" Type="http://schemas.openxmlformats.org/officeDocument/2006/relationships/hyperlink" Target="https://drive.google.com/drive/folders/1j1qofAXIJjVYwVVPIcqdzOdCl414kvP-" TargetMode="External"/><Relationship Id="rId41" Type="http://schemas.openxmlformats.org/officeDocument/2006/relationships/hyperlink" Target="https://drive.google.com/drive/folders/1j1qofAXIJjVYwVVPIcqdzOdCl414kvP-" TargetMode="External"/><Relationship Id="rId44" Type="http://schemas.openxmlformats.org/officeDocument/2006/relationships/hyperlink" Target="https://drive.google.com/drive/folders/1j1qofAXIJjVYwVVPIcqdzOdCl414kvP-" TargetMode="External"/><Relationship Id="rId43" Type="http://schemas.openxmlformats.org/officeDocument/2006/relationships/hyperlink" Target="https://drive.google.com/drive/folders/1j1qofAXIJjVYwVVPIcqdzOdCl414kvP-" TargetMode="External"/><Relationship Id="rId46" Type="http://schemas.openxmlformats.org/officeDocument/2006/relationships/hyperlink" Target="https://drive.google.com/drive/folders/1j1qofAXIJjVYwVVPIcqdzOdCl414kvP-" TargetMode="External"/><Relationship Id="rId45" Type="http://schemas.openxmlformats.org/officeDocument/2006/relationships/hyperlink" Target="https://drive.google.com/drive/folders/1j1qofAXIJjVYwVVPIcqdzOdCl414kvP-" TargetMode="External"/><Relationship Id="rId48" Type="http://schemas.openxmlformats.org/officeDocument/2006/relationships/hyperlink" Target="https://drive.google.com/drive/folders/1j-iD8pHXHP7Gcy_5tmrtxBAmR92Pp5T8" TargetMode="External"/><Relationship Id="rId47" Type="http://schemas.openxmlformats.org/officeDocument/2006/relationships/hyperlink" Target="https://drive.google.com/drive/folders/1j-iD8pHXHP7Gcy_5tmrtxBAmR92Pp5T8" TargetMode="External"/><Relationship Id="rId49" Type="http://schemas.openxmlformats.org/officeDocument/2006/relationships/hyperlink" Target="https://drive.google.com/drive/folders/1mK-LbuDHGSJYanOhvO_X3HYRnwNT3DbJ" TargetMode="External"/><Relationship Id="rId31" Type="http://schemas.openxmlformats.org/officeDocument/2006/relationships/hyperlink" Target="https://drive.google.com/drive/folders/1hC_aigEqCR36SFQDBKRUNcIba_rDVXO1" TargetMode="External"/><Relationship Id="rId30" Type="http://schemas.openxmlformats.org/officeDocument/2006/relationships/hyperlink" Target="https://drive.google.com/drive/folders/1hC_aigEqCR36SFQDBKRUNcIba_rDVXO1" TargetMode="External"/><Relationship Id="rId33" Type="http://schemas.openxmlformats.org/officeDocument/2006/relationships/hyperlink" Target="https://drive.google.com/drive/folders/1hC_aigEqCR36SFQDBKRUNcIba_rDVXO1" TargetMode="External"/><Relationship Id="rId32" Type="http://schemas.openxmlformats.org/officeDocument/2006/relationships/hyperlink" Target="https://drive.google.com/drive/folders/1hC_aigEqCR36SFQDBKRUNcIba_rDVXO1" TargetMode="External"/><Relationship Id="rId35" Type="http://schemas.openxmlformats.org/officeDocument/2006/relationships/hyperlink" Target="https://drive.google.com/drive/folders/1hJUd4KbsVX1a98S6pQoBdsUwhP4BizqM" TargetMode="External"/><Relationship Id="rId34" Type="http://schemas.openxmlformats.org/officeDocument/2006/relationships/hyperlink" Target="https://drive.google.com/drive/folders/1hJUd4KbsVX1a98S6pQoBdsUwhP4BizqM" TargetMode="External"/><Relationship Id="rId37" Type="http://schemas.openxmlformats.org/officeDocument/2006/relationships/hyperlink" Target="https://drive.google.com/drive/folders/1h5wFMq-WUT-hEYsnY4YbPIGcFcYNVbUc" TargetMode="External"/><Relationship Id="rId36" Type="http://schemas.openxmlformats.org/officeDocument/2006/relationships/hyperlink" Target="https://drive.google.com/drive/folders/1h5wFMq-WUT-hEYsnY4YbPIGcFcYNVbUc" TargetMode="External"/><Relationship Id="rId39" Type="http://schemas.openxmlformats.org/officeDocument/2006/relationships/hyperlink" Target="https://drive.google.com/drive/folders/1jTLAul8WO8aoJ_c2VA0M_qaEJnEtT9dD" TargetMode="External"/><Relationship Id="rId38" Type="http://schemas.openxmlformats.org/officeDocument/2006/relationships/hyperlink" Target="https://drive.google.com/drive/folders/1h5wFMq-WUT-hEYsnY4YbPIGcFcYNVbUc" TargetMode="External"/><Relationship Id="rId20" Type="http://schemas.openxmlformats.org/officeDocument/2006/relationships/hyperlink" Target="https://drive.google.com/drive/folders/1hs9wpWBMqvOKx0NgG8_xX1SMSrHeJ4Rz" TargetMode="External"/><Relationship Id="rId22" Type="http://schemas.openxmlformats.org/officeDocument/2006/relationships/hyperlink" Target="https://drive.google.com/drive/folders/1hs9wpWBMqvOKx0NgG8_xX1SMSrHeJ4Rz" TargetMode="External"/><Relationship Id="rId21" Type="http://schemas.openxmlformats.org/officeDocument/2006/relationships/hyperlink" Target="https://drive.google.com/drive/folders/1hs9wpWBMqvOKx0NgG8_xX1SMSrHeJ4Rz" TargetMode="External"/><Relationship Id="rId24" Type="http://schemas.openxmlformats.org/officeDocument/2006/relationships/hyperlink" Target="https://drive.google.com/drive/folders/1hs9wpWBMqvOKx0NgG8_xX1SMSrHeJ4Rz" TargetMode="External"/><Relationship Id="rId23" Type="http://schemas.openxmlformats.org/officeDocument/2006/relationships/hyperlink" Target="https://drive.google.com/drive/folders/1hs9wpWBMqvOKx0NgG8_xX1SMSrHeJ4Rz" TargetMode="External"/><Relationship Id="rId26" Type="http://schemas.openxmlformats.org/officeDocument/2006/relationships/hyperlink" Target="https://drive.google.com/drive/folders/1hd7aySv-T1TSb-HxcMzNatvQzz5jjpYz" TargetMode="External"/><Relationship Id="rId25" Type="http://schemas.openxmlformats.org/officeDocument/2006/relationships/hyperlink" Target="https://drive.google.com/drive/folders/1hd7aySv-T1TSb-HxcMzNatvQzz5jjpYz" TargetMode="External"/><Relationship Id="rId28" Type="http://schemas.openxmlformats.org/officeDocument/2006/relationships/hyperlink" Target="https://drive.google.com/drive/folders/1hC_aigEqCR36SFQDBKRUNcIba_rDVXO1" TargetMode="External"/><Relationship Id="rId27" Type="http://schemas.openxmlformats.org/officeDocument/2006/relationships/hyperlink" Target="https://drive.google.com/drive/folders/1hC_aigEqCR36SFQDBKRUNcIba_rDVXO1" TargetMode="External"/><Relationship Id="rId29" Type="http://schemas.openxmlformats.org/officeDocument/2006/relationships/hyperlink" Target="https://drive.google.com/drive/folders/1hC_aigEqCR36SFQDBKRUNcIba_rDVXO1" TargetMode="External"/><Relationship Id="rId11" Type="http://schemas.openxmlformats.org/officeDocument/2006/relationships/hyperlink" Target="https://drive.google.com/drive/folders/1hKUAha45OYyntrMqwHmEsgqBCdwDE5cY" TargetMode="External"/><Relationship Id="rId10" Type="http://schemas.openxmlformats.org/officeDocument/2006/relationships/hyperlink" Target="https://drive.google.com/drive/folders/1hVCGFP-IngXtnTJoosJi63yhf3SaE86Z" TargetMode="External"/><Relationship Id="rId13" Type="http://schemas.openxmlformats.org/officeDocument/2006/relationships/hyperlink" Target="https://drive.google.com/drive/folders/1h_yW7jTG_7qF5jW7NYK5em6uqVa7w9MZ" TargetMode="External"/><Relationship Id="rId12" Type="http://schemas.openxmlformats.org/officeDocument/2006/relationships/hyperlink" Target="https://drive.google.com/drive/folders/1hKUAha45OYyntrMqwHmEsgqBCdwDE5cY" TargetMode="External"/><Relationship Id="rId15" Type="http://schemas.openxmlformats.org/officeDocument/2006/relationships/hyperlink" Target="https://drive.google.com/drive/folders/1hs9wpWBMqvOKx0NgG8_xX1SMSrHeJ4Rz" TargetMode="External"/><Relationship Id="rId14" Type="http://schemas.openxmlformats.org/officeDocument/2006/relationships/hyperlink" Target="https://drive.google.com/drive/folders/1h_yW7jTG_7qF5jW7NYK5em6uqVa7w9MZ" TargetMode="External"/><Relationship Id="rId17" Type="http://schemas.openxmlformats.org/officeDocument/2006/relationships/hyperlink" Target="https://drive.google.com/drive/folders/1hs9wpWBMqvOKx0NgG8_xX1SMSrHeJ4Rz" TargetMode="External"/><Relationship Id="rId16" Type="http://schemas.openxmlformats.org/officeDocument/2006/relationships/hyperlink" Target="https://drive.google.com/drive/folders/1hs9wpWBMqvOKx0NgG8_xX1SMSrHeJ4Rz" TargetMode="External"/><Relationship Id="rId19" Type="http://schemas.openxmlformats.org/officeDocument/2006/relationships/hyperlink" Target="https://drive.google.com/drive/folders/1hs9wpWBMqvOKx0NgG8_xX1SMSrHeJ4Rz" TargetMode="External"/><Relationship Id="rId18" Type="http://schemas.openxmlformats.org/officeDocument/2006/relationships/hyperlink" Target="https://drive.google.com/drive/folders/1hs9wpWBMqvOKx0NgG8_xX1SMSrHeJ4Rz" TargetMode="External"/><Relationship Id="rId84" Type="http://schemas.openxmlformats.org/officeDocument/2006/relationships/hyperlink" Target="https://drive.google.com/drive/folders/1g1cncj3yIqMEXsrDu0p8BqjdSGz7gOBS" TargetMode="External"/><Relationship Id="rId83" Type="http://schemas.openxmlformats.org/officeDocument/2006/relationships/hyperlink" Target="https://drive.google.com/drive/folders/1g1cncj3yIqMEXsrDu0p8BqjdSGz7gOBS" TargetMode="External"/><Relationship Id="rId86" Type="http://schemas.openxmlformats.org/officeDocument/2006/relationships/hyperlink" Target="https://drive.google.com/drive/folders/1ftmFVcABhETXlTwiGOb1I22jeUkXXnja" TargetMode="External"/><Relationship Id="rId85" Type="http://schemas.openxmlformats.org/officeDocument/2006/relationships/hyperlink" Target="http://bappedalitbang.balikpapan.go.id/" TargetMode="External"/><Relationship Id="rId88" Type="http://schemas.openxmlformats.org/officeDocument/2006/relationships/hyperlink" Target="https://drive.google.com/drive/folders/1ftmFVcABhETXlTwiGOb1I22jeUkXXnja" TargetMode="External"/><Relationship Id="rId87" Type="http://schemas.openxmlformats.org/officeDocument/2006/relationships/hyperlink" Target="https://drive.google.com/drive/folders/1ftmFVcABhETXlTwiGOb1I22jeUkXXnja" TargetMode="External"/><Relationship Id="rId89" Type="http://schemas.openxmlformats.org/officeDocument/2006/relationships/hyperlink" Target="https://drive.google.com/drive/folders/1ftmFVcABhETXlTwiGOb1I22jeUkXXnja" TargetMode="External"/><Relationship Id="rId80" Type="http://schemas.openxmlformats.org/officeDocument/2006/relationships/hyperlink" Target="https://drive.google.com/drive/folders/1g1cncj3yIqMEXsrDu0p8BqjdSGz7gOBS" TargetMode="External"/><Relationship Id="rId82" Type="http://schemas.openxmlformats.org/officeDocument/2006/relationships/hyperlink" Target="https://drive.google.com/drive/folders/1g1cncj3yIqMEXsrDu0p8BqjdSGz7gOBS" TargetMode="External"/><Relationship Id="rId81" Type="http://schemas.openxmlformats.org/officeDocument/2006/relationships/hyperlink" Target="http://bappedalitbang.balikpapan.go.id/" TargetMode="External"/><Relationship Id="rId1" Type="http://schemas.openxmlformats.org/officeDocument/2006/relationships/hyperlink" Target="https://drive.google.com/drive/folders/1hYwV3WbWSaVeUpj8o-ZXVkxnv-N1Nsyd" TargetMode="External"/><Relationship Id="rId2" Type="http://schemas.openxmlformats.org/officeDocument/2006/relationships/hyperlink" Target="https://drive.google.com/drive/folders/1hYwV3WbWSaVeUpj8o-ZXVkxnv-N1Nsyd" TargetMode="External"/><Relationship Id="rId3" Type="http://schemas.openxmlformats.org/officeDocument/2006/relationships/hyperlink" Target="https://drive.google.com/drive/folders/1hYwV3WbWSaVeUpj8o-ZXVkxnv-N1Nsyd" TargetMode="External"/><Relationship Id="rId4" Type="http://schemas.openxmlformats.org/officeDocument/2006/relationships/hyperlink" Target="https://drive.google.com/drive/folders/1hWkz-7CuS9p8yP0Y_zDIJEXS8aTL_rNn" TargetMode="External"/><Relationship Id="rId9" Type="http://schemas.openxmlformats.org/officeDocument/2006/relationships/hyperlink" Target="https://drive.google.com/drive/folders/1hVCGFP-IngXtnTJoosJi63yhf3SaE86Z" TargetMode="External"/><Relationship Id="rId5" Type="http://schemas.openxmlformats.org/officeDocument/2006/relationships/hyperlink" Target="https://drive.google.com/drive/folders/1hWkz-7CuS9p8yP0Y_zDIJEXS8aTL_rNn" TargetMode="External"/><Relationship Id="rId6" Type="http://schemas.openxmlformats.org/officeDocument/2006/relationships/hyperlink" Target="https://drive.google.com/drive/folders/1hWkz-7CuS9p8yP0Y_zDIJEXS8aTL_rNn" TargetMode="External"/><Relationship Id="rId7" Type="http://schemas.openxmlformats.org/officeDocument/2006/relationships/hyperlink" Target="https://drive.google.com/drive/folders/1hVCGFP-IngXtnTJoosJi63yhf3SaE86Z" TargetMode="External"/><Relationship Id="rId8" Type="http://schemas.openxmlformats.org/officeDocument/2006/relationships/hyperlink" Target="https://drive.google.com/drive/folders/1hVCGFP-IngXtnTJoosJi63yhf3SaE86Z" TargetMode="External"/><Relationship Id="rId73" Type="http://schemas.openxmlformats.org/officeDocument/2006/relationships/hyperlink" Target="https://drive.google.com/drive/folders/1iPq8NVlECLtamt37k3d-g7WCKcSpdTNt" TargetMode="External"/><Relationship Id="rId72" Type="http://schemas.openxmlformats.org/officeDocument/2006/relationships/hyperlink" Target="https://drive.google.com/drive/folders/1iXM7dp7FfKBEqoGlbQ-M4y5FoHQldtEP" TargetMode="External"/><Relationship Id="rId75" Type="http://schemas.openxmlformats.org/officeDocument/2006/relationships/hyperlink" Target="https://drive.google.com/drive/folders/1iPq8NVlECLtamt37k3d-g7WCKcSpdTNt" TargetMode="External"/><Relationship Id="rId74" Type="http://schemas.openxmlformats.org/officeDocument/2006/relationships/hyperlink" Target="https://drive.google.com/drive/folders/1iPq8NVlECLtamt37k3d-g7WCKcSpdTNt" TargetMode="External"/><Relationship Id="rId77" Type="http://schemas.openxmlformats.org/officeDocument/2006/relationships/hyperlink" Target="https://drive.google.com/drive/folders/1g3VtjBsWfSm3BwaaqICsEHzeMkuxzt-m" TargetMode="External"/><Relationship Id="rId76" Type="http://schemas.openxmlformats.org/officeDocument/2006/relationships/hyperlink" Target="https://drive.google.com/drive/folders/1iMlfZlzjiAjiQ9Vjd0hwczzNtCSttbSA" TargetMode="External"/><Relationship Id="rId79" Type="http://schemas.openxmlformats.org/officeDocument/2006/relationships/hyperlink" Target="https://drive.google.com/drive/folders/1g3VtjBsWfSm3BwaaqICsEHzeMkuxzt-m" TargetMode="External"/><Relationship Id="rId78" Type="http://schemas.openxmlformats.org/officeDocument/2006/relationships/hyperlink" Target="https://drive.google.com/drive/folders/1g3VtjBsWfSm3BwaaqICsEHzeMkuxzt-m" TargetMode="External"/><Relationship Id="rId71" Type="http://schemas.openxmlformats.org/officeDocument/2006/relationships/hyperlink" Target="https://drive.google.com/drive/folders/1ijKj3JaqAkm6xyPbmjHQfnUAshdxHm3L" TargetMode="External"/><Relationship Id="rId70" Type="http://schemas.openxmlformats.org/officeDocument/2006/relationships/hyperlink" Target="https://drive.google.com/drive/folders/1ijKj3JaqAkm6xyPbmjHQfnUAshdxHm3L" TargetMode="External"/><Relationship Id="rId130" Type="http://schemas.openxmlformats.org/officeDocument/2006/relationships/drawing" Target="../drawings/drawing9.xml"/><Relationship Id="rId62" Type="http://schemas.openxmlformats.org/officeDocument/2006/relationships/hyperlink" Target="https://drive.google.com/drive/folders/1is2M0hi3rO7wNQjd9aUItB7iwW5f-Xui" TargetMode="External"/><Relationship Id="rId61" Type="http://schemas.openxmlformats.org/officeDocument/2006/relationships/hyperlink" Target="https://drive.google.com/drive/folders/1is2M0hi3rO7wNQjd9aUItB7iwW5f-Xui" TargetMode="External"/><Relationship Id="rId64" Type="http://schemas.openxmlformats.org/officeDocument/2006/relationships/hyperlink" Target="https://drive.google.com/drive/folders/1ir5JQDmo6CO7PgYIseuGS81bAQ2Q2myV" TargetMode="External"/><Relationship Id="rId63" Type="http://schemas.openxmlformats.org/officeDocument/2006/relationships/hyperlink" Target="https://drive.google.com/drive/folders/1ir5JQDmo6CO7PgYIseuGS81bAQ2Q2myV" TargetMode="External"/><Relationship Id="rId66" Type="http://schemas.openxmlformats.org/officeDocument/2006/relationships/hyperlink" Target="https://drive.google.com/drive/folders/1ir5JQDmo6CO7PgYIseuGS81bAQ2Q2myV" TargetMode="External"/><Relationship Id="rId65" Type="http://schemas.openxmlformats.org/officeDocument/2006/relationships/hyperlink" Target="https://drive.google.com/drive/folders/1ir5JQDmo6CO7PgYIseuGS81bAQ2Q2myV" TargetMode="External"/><Relationship Id="rId68" Type="http://schemas.openxmlformats.org/officeDocument/2006/relationships/hyperlink" Target="https://drive.google.com/drive/folders/1ir5JQDmo6CO7PgYIseuGS81bAQ2Q2myV" TargetMode="External"/><Relationship Id="rId67" Type="http://schemas.openxmlformats.org/officeDocument/2006/relationships/hyperlink" Target="https://drive.google.com/drive/folders/1ir5JQDmo6CO7PgYIseuGS81bAQ2Q2myV" TargetMode="External"/><Relationship Id="rId60" Type="http://schemas.openxmlformats.org/officeDocument/2006/relationships/hyperlink" Target="https://drive.google.com/drive/folders/1is2M0hi3rO7wNQjd9aUItB7iwW5f-Xui" TargetMode="External"/><Relationship Id="rId69" Type="http://schemas.openxmlformats.org/officeDocument/2006/relationships/hyperlink" Target="https://drive.google.com/drive/folders/1ijKj3JaqAkm6xyPbmjHQfnUAshdxHm3L" TargetMode="External"/><Relationship Id="rId51" Type="http://schemas.openxmlformats.org/officeDocument/2006/relationships/hyperlink" Target="https://drive.google.com/drive/folders/1izC53FJgIhNb1tPdzDVOErKNh0RiceiR" TargetMode="External"/><Relationship Id="rId50" Type="http://schemas.openxmlformats.org/officeDocument/2006/relationships/hyperlink" Target="https://drive.google.com/drive/folders/1mK-LbuDHGSJYanOhvO_X3HYRnwNT3DbJ" TargetMode="External"/><Relationship Id="rId53" Type="http://schemas.openxmlformats.org/officeDocument/2006/relationships/hyperlink" Target="https://drive.google.com/drive/folders/1iwLhzPhWZbOoslU_Cxe38usg1-OljhVR" TargetMode="External"/><Relationship Id="rId52" Type="http://schemas.openxmlformats.org/officeDocument/2006/relationships/hyperlink" Target="https://drive.google.com/drive/folders/1iwLhzPhWZbOoslU_Cxe38usg1-OljhVR" TargetMode="External"/><Relationship Id="rId55" Type="http://schemas.openxmlformats.org/officeDocument/2006/relationships/hyperlink" Target="https://drive.google.com/drive/folders/1iwLhzPhWZbOoslU_Cxe38usg1-OljhVR" TargetMode="External"/><Relationship Id="rId54" Type="http://schemas.openxmlformats.org/officeDocument/2006/relationships/hyperlink" Target="https://drive.google.com/drive/folders/1iwLhzPhWZbOoslU_Cxe38usg1-OljhVR" TargetMode="External"/><Relationship Id="rId57" Type="http://schemas.openxmlformats.org/officeDocument/2006/relationships/hyperlink" Target="https://drive.google.com/drive/folders/1iy0y1ZcyuwgBtNSVchrNhJMQRmQAh9fj" TargetMode="External"/><Relationship Id="rId56" Type="http://schemas.openxmlformats.org/officeDocument/2006/relationships/hyperlink" Target="https://drive.google.com/drive/folders/1iwLhzPhWZbOoslU_Cxe38usg1-OljhVR" TargetMode="External"/><Relationship Id="rId59" Type="http://schemas.openxmlformats.org/officeDocument/2006/relationships/hyperlink" Target="https://drive.google.com/drive/folders/1is2M0hi3rO7wNQjd9aUItB7iwW5f-Xui" TargetMode="External"/><Relationship Id="rId58" Type="http://schemas.openxmlformats.org/officeDocument/2006/relationships/hyperlink" Target="https://drive.google.com/drive/folders/1iy0y1ZcyuwgBtNSVchrNhJMQRmQAh9fj" TargetMode="External"/><Relationship Id="rId107" Type="http://schemas.openxmlformats.org/officeDocument/2006/relationships/hyperlink" Target="https://drive.google.com/drive/folders/1gJOl1gUT_cBqUTFpdZQyohZDAc5X-oua" TargetMode="External"/><Relationship Id="rId106" Type="http://schemas.openxmlformats.org/officeDocument/2006/relationships/hyperlink" Target="https://drive.google.com/drive/folders/1gMFdDTurUMrl1Z8lg9WFXtdivZqrtz9s" TargetMode="External"/><Relationship Id="rId105" Type="http://schemas.openxmlformats.org/officeDocument/2006/relationships/hyperlink" Target="https://drive.google.com/drive/folders/1guqo_pvg8B9V8s0bkP5Oat7Ya0EmUpnv" TargetMode="External"/><Relationship Id="rId104" Type="http://schemas.openxmlformats.org/officeDocument/2006/relationships/hyperlink" Target="https://drive.google.com/drive/folders/1guqo_pvg8B9V8s0bkP5Oat7Ya0EmUpnv" TargetMode="External"/><Relationship Id="rId109" Type="http://schemas.openxmlformats.org/officeDocument/2006/relationships/hyperlink" Target="https://drive.google.com/drive/folders/1gFoV_4QKiaiR89A9v3p-VFo0yccid0Ti" TargetMode="External"/><Relationship Id="rId108" Type="http://schemas.openxmlformats.org/officeDocument/2006/relationships/hyperlink" Target="https://drive.google.com/drive/folders/1gFoV_4QKiaiR89A9v3p-VFo0yccid0Ti" TargetMode="External"/><Relationship Id="rId103" Type="http://schemas.openxmlformats.org/officeDocument/2006/relationships/hyperlink" Target="https://drive.google.com/drive/folders/1h35FdpxFBVhWSGOH1ZEqnaWYtgbhLfh1" TargetMode="External"/><Relationship Id="rId102" Type="http://schemas.openxmlformats.org/officeDocument/2006/relationships/hyperlink" Target="https://drive.google.com/drive/folders/1gsm4pAVYDjmPH8a8nVJO-fiE4ifME6HI" TargetMode="External"/><Relationship Id="rId101" Type="http://schemas.openxmlformats.org/officeDocument/2006/relationships/hyperlink" Target="https://drive.google.com/drive/folders/1gNItMB0u_6Np7FOLA1cndHSaDSTHhfR9" TargetMode="External"/><Relationship Id="rId100" Type="http://schemas.openxmlformats.org/officeDocument/2006/relationships/hyperlink" Target="https://drive.google.com/drive/folders/1gNItMB0u_6Np7FOLA1cndHSaDSTHhfR9" TargetMode="External"/><Relationship Id="rId129" Type="http://schemas.openxmlformats.org/officeDocument/2006/relationships/hyperlink" Target="http://bappedalitbang.balikpapan.go.id/" TargetMode="External"/><Relationship Id="rId128" Type="http://schemas.openxmlformats.org/officeDocument/2006/relationships/hyperlink" Target="https://drive.google.com/drive/folders/1hx9gvbfxkxw7mJwJu-N8m98sXpR4-T6c" TargetMode="External"/><Relationship Id="rId127" Type="http://schemas.openxmlformats.org/officeDocument/2006/relationships/hyperlink" Target="https://drive.google.com/drive/folders/1hx9gvbfxkxw7mJwJu-N8m98sXpR4-T6c" TargetMode="External"/><Relationship Id="rId126" Type="http://schemas.openxmlformats.org/officeDocument/2006/relationships/hyperlink" Target="http://bappedalitbang.balikpapan.go.id/" TargetMode="External"/><Relationship Id="rId121" Type="http://schemas.openxmlformats.org/officeDocument/2006/relationships/hyperlink" Target="https://drive.google.com/drive/folders/1iEK3hYeslgSkW9y17BJn4eO0c6uJUr9W" TargetMode="External"/><Relationship Id="rId120" Type="http://schemas.openxmlformats.org/officeDocument/2006/relationships/hyperlink" Target="https://drive.google.com/drive/folders/1gakaGcTTyt0R6AoJEFg2zynAyI37C_RZ" TargetMode="External"/><Relationship Id="rId125" Type="http://schemas.openxmlformats.org/officeDocument/2006/relationships/hyperlink" Target="https://lapor.go.id/" TargetMode="External"/><Relationship Id="rId124" Type="http://schemas.openxmlformats.org/officeDocument/2006/relationships/hyperlink" Target="https://lapor.go.id/" TargetMode="External"/><Relationship Id="rId123" Type="http://schemas.openxmlformats.org/officeDocument/2006/relationships/hyperlink" Target="https://lapor.go.id/" TargetMode="External"/><Relationship Id="rId122" Type="http://schemas.openxmlformats.org/officeDocument/2006/relationships/hyperlink" Target="https://drive.google.com/drive/folders/1i8bzzedo8WBsW1YVdkcyZ7JFbHxpeh3F" TargetMode="External"/><Relationship Id="rId95" Type="http://schemas.openxmlformats.org/officeDocument/2006/relationships/hyperlink" Target="https://drive.google.com/drive/folders/1gYdUxfYUIipXnehGuTHGEDHe87asUwtK" TargetMode="External"/><Relationship Id="rId94" Type="http://schemas.openxmlformats.org/officeDocument/2006/relationships/hyperlink" Target="https://drive.google.com/drive/folders/1ficCGyENSFhUrFS5bECMlIrjbHG2gQs8" TargetMode="External"/><Relationship Id="rId97" Type="http://schemas.openxmlformats.org/officeDocument/2006/relationships/hyperlink" Target="https://drive.google.com/drive/folders/1gYHMVzzUXCOwNJqGFakMyULvWGMF8vuu" TargetMode="External"/><Relationship Id="rId96" Type="http://schemas.openxmlformats.org/officeDocument/2006/relationships/hyperlink" Target="https://drive.google.com/drive/folders/1gYdUxfYUIipXnehGuTHGEDHe87asUwtK" TargetMode="External"/><Relationship Id="rId99" Type="http://schemas.openxmlformats.org/officeDocument/2006/relationships/hyperlink" Target="https://drive.google.com/drive/folders/1gNItMB0u_6Np7FOLA1cndHSaDSTHhfR9" TargetMode="External"/><Relationship Id="rId98" Type="http://schemas.openxmlformats.org/officeDocument/2006/relationships/hyperlink" Target="https://drive.google.com/drive/folders/1gQtR9LHKCYdaNj19srm-5XPyFUNRzRpl" TargetMode="External"/><Relationship Id="rId91" Type="http://schemas.openxmlformats.org/officeDocument/2006/relationships/hyperlink" Target="https://drive.google.com/drive/folders/1fmODDiMjECkkwW51eJn-2iXGQBmbsofX" TargetMode="External"/><Relationship Id="rId90" Type="http://schemas.openxmlformats.org/officeDocument/2006/relationships/hyperlink" Target="https://drive.google.com/drive/folders/1fmODDiMjECkkwW51eJn-2iXGQBmbsofX" TargetMode="External"/><Relationship Id="rId93" Type="http://schemas.openxmlformats.org/officeDocument/2006/relationships/hyperlink" Target="https://drive.google.com/drive/folders/1ficCGyENSFhUrFS5bECMlIrjbHG2gQs8" TargetMode="External"/><Relationship Id="rId92" Type="http://schemas.openxmlformats.org/officeDocument/2006/relationships/hyperlink" Target="https://drive.google.com/drive/folders/1fmODDiMjECkkwW51eJn-2iXGQBmbsofX" TargetMode="External"/><Relationship Id="rId118" Type="http://schemas.openxmlformats.org/officeDocument/2006/relationships/hyperlink" Target="https://drive.google.com/drive/folders/1gnaLUTVWM1fF--m_wquh35TEjSzxFOpr" TargetMode="External"/><Relationship Id="rId117" Type="http://schemas.openxmlformats.org/officeDocument/2006/relationships/hyperlink" Target="https://drive.google.com/drive/folders/1gljTGVebM962GIjEF_AaukDhy1gFl5YN" TargetMode="External"/><Relationship Id="rId116" Type="http://schemas.openxmlformats.org/officeDocument/2006/relationships/hyperlink" Target="https://drive.google.com/drive/folders/1gljTGVebM962GIjEF_AaukDhy1gFl5YN" TargetMode="External"/><Relationship Id="rId115" Type="http://schemas.openxmlformats.org/officeDocument/2006/relationships/hyperlink" Target="https://drive.google.com/drive/folders/1gljTGVebM962GIjEF_AaukDhy1gFl5YN" TargetMode="External"/><Relationship Id="rId119" Type="http://schemas.openxmlformats.org/officeDocument/2006/relationships/hyperlink" Target="https://drive.google.com/drive/folders/1giwfxdp6rq64TXbmL_Sz6ydrbwgfGXo9" TargetMode="External"/><Relationship Id="rId110" Type="http://schemas.openxmlformats.org/officeDocument/2006/relationships/hyperlink" Target="https://drive.google.com/drive/folders/1gljTGVebM962GIjEF_AaukDhy1gFl5YN" TargetMode="External"/><Relationship Id="rId114" Type="http://schemas.openxmlformats.org/officeDocument/2006/relationships/hyperlink" Target="https://drive.google.com/drive/folders/1gljTGVebM962GIjEF_AaukDhy1gFl5YN" TargetMode="External"/><Relationship Id="rId113" Type="http://schemas.openxmlformats.org/officeDocument/2006/relationships/hyperlink" Target="https://drive.google.com/drive/folders/1gljTGVebM962GIjEF_AaukDhy1gFl5YN" TargetMode="External"/><Relationship Id="rId112" Type="http://schemas.openxmlformats.org/officeDocument/2006/relationships/hyperlink" Target="https://drive.google.com/drive/folders/1gljTGVebM962GIjEF_AaukDhy1gFl5YN" TargetMode="External"/><Relationship Id="rId111" Type="http://schemas.openxmlformats.org/officeDocument/2006/relationships/hyperlink" Target="https://drive.google.com/drive/folders/1gljTGVebM962GIjEF_AaukDhy1gFl5YN"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8.86"/>
    <col customWidth="1" min="2" max="2" width="3.29"/>
    <col customWidth="1" min="3" max="6" width="4.0"/>
    <col customWidth="1" min="7" max="7" width="36.86"/>
    <col customWidth="1" min="8" max="8" width="10.14"/>
    <col customWidth="1" min="9" max="9" width="1.86"/>
    <col customWidth="1" min="10" max="11" width="14.29"/>
    <col customWidth="1" min="12" max="12" width="1.86"/>
    <col customWidth="1" min="13" max="13" width="14.29"/>
    <col customWidth="1" min="14" max="26" width="8.86"/>
  </cols>
  <sheetData>
    <row r="1">
      <c r="A1" s="1">
        <v>1.0</v>
      </c>
      <c r="B1" s="2" t="s">
        <v>0</v>
      </c>
      <c r="C1" s="3"/>
      <c r="D1" s="3"/>
      <c r="E1" s="3"/>
      <c r="F1" s="3"/>
      <c r="G1" s="4"/>
      <c r="H1" s="5" t="s">
        <v>1</v>
      </c>
      <c r="J1" s="5" t="s">
        <v>2</v>
      </c>
      <c r="K1" s="5" t="s">
        <v>3</v>
      </c>
      <c r="M1" s="5" t="s">
        <v>4</v>
      </c>
    </row>
    <row r="2">
      <c r="A2" s="1"/>
      <c r="B2" s="6"/>
      <c r="C2" s="6"/>
      <c r="D2" s="7"/>
      <c r="E2" s="7"/>
      <c r="F2" s="7"/>
      <c r="G2" s="7"/>
      <c r="H2" s="8"/>
      <c r="I2" s="1"/>
      <c r="J2" s="8"/>
      <c r="K2" s="8"/>
      <c r="L2" s="1"/>
      <c r="M2" s="8"/>
      <c r="N2" s="1"/>
      <c r="O2" s="1"/>
      <c r="P2" s="1"/>
      <c r="Q2" s="1"/>
      <c r="R2" s="1"/>
      <c r="S2" s="1"/>
      <c r="T2" s="1"/>
      <c r="U2" s="1"/>
      <c r="V2" s="1"/>
      <c r="W2" s="1"/>
      <c r="X2" s="1"/>
      <c r="Y2" s="1"/>
      <c r="Z2" s="1"/>
    </row>
    <row r="3">
      <c r="A3" s="1">
        <v>2.0</v>
      </c>
      <c r="B3" s="9" t="s">
        <v>5</v>
      </c>
      <c r="C3" s="10" t="s">
        <v>6</v>
      </c>
      <c r="D3" s="11"/>
      <c r="E3" s="11"/>
      <c r="F3" s="11"/>
      <c r="G3" s="12"/>
      <c r="H3" s="13">
        <v>60.0</v>
      </c>
      <c r="J3" s="14"/>
      <c r="K3" s="14"/>
      <c r="M3" s="14"/>
    </row>
    <row r="4">
      <c r="A4" s="1">
        <v>3.0</v>
      </c>
      <c r="B4" s="15"/>
      <c r="C4" s="15" t="s">
        <v>7</v>
      </c>
      <c r="D4" s="16" t="s">
        <v>8</v>
      </c>
      <c r="E4" s="16"/>
      <c r="F4" s="16"/>
      <c r="G4" s="16"/>
      <c r="H4" s="17"/>
      <c r="J4" s="18"/>
      <c r="K4" s="18"/>
      <c r="M4" s="18"/>
    </row>
    <row r="5">
      <c r="A5" s="1">
        <v>4.0</v>
      </c>
      <c r="B5" s="19"/>
      <c r="C5" s="20"/>
      <c r="D5" s="21">
        <v>1.0</v>
      </c>
      <c r="E5" s="22" t="s">
        <v>9</v>
      </c>
      <c r="F5" s="3"/>
      <c r="G5" s="4"/>
      <c r="H5" s="23">
        <f>SUM(H6:H9)</f>
        <v>5</v>
      </c>
      <c r="J5" s="24"/>
      <c r="K5" s="24"/>
      <c r="M5" s="24"/>
    </row>
    <row r="6" ht="14.25" customHeight="1">
      <c r="A6" s="1">
        <v>5.0</v>
      </c>
      <c r="B6" s="25"/>
      <c r="C6" s="26"/>
      <c r="D6" s="27"/>
      <c r="E6" s="27" t="s">
        <v>10</v>
      </c>
      <c r="F6" s="28" t="s">
        <v>11</v>
      </c>
      <c r="G6" s="4"/>
      <c r="H6" s="29">
        <v>1.0</v>
      </c>
      <c r="J6" s="30"/>
      <c r="K6" s="30"/>
      <c r="M6" s="30"/>
    </row>
    <row r="7">
      <c r="A7" s="1">
        <v>6.0</v>
      </c>
      <c r="B7" s="31"/>
      <c r="C7" s="31"/>
      <c r="D7" s="31"/>
      <c r="E7" s="31" t="s">
        <v>12</v>
      </c>
      <c r="F7" s="32" t="s">
        <v>13</v>
      </c>
      <c r="G7" s="4"/>
      <c r="H7" s="29">
        <v>1.0</v>
      </c>
      <c r="J7" s="30"/>
      <c r="K7" s="30"/>
      <c r="M7" s="30"/>
    </row>
    <row r="8">
      <c r="A8" s="1">
        <v>7.0</v>
      </c>
      <c r="B8" s="33"/>
      <c r="C8" s="27"/>
      <c r="D8" s="27"/>
      <c r="E8" s="31" t="s">
        <v>14</v>
      </c>
      <c r="F8" s="32" t="s">
        <v>15</v>
      </c>
      <c r="G8" s="4"/>
      <c r="H8" s="29">
        <v>2.0</v>
      </c>
      <c r="J8" s="30"/>
      <c r="K8" s="30"/>
      <c r="M8" s="30"/>
    </row>
    <row r="9" ht="14.25" customHeight="1">
      <c r="A9" s="1">
        <v>8.0</v>
      </c>
      <c r="B9" s="33"/>
      <c r="C9" s="27"/>
      <c r="D9" s="27"/>
      <c r="E9" s="31" t="s">
        <v>16</v>
      </c>
      <c r="F9" s="32" t="s">
        <v>17</v>
      </c>
      <c r="G9" s="4"/>
      <c r="H9" s="29">
        <v>1.0</v>
      </c>
      <c r="J9" s="30"/>
      <c r="K9" s="30"/>
      <c r="M9" s="30"/>
    </row>
    <row r="10">
      <c r="A10" s="1">
        <v>9.0</v>
      </c>
      <c r="B10" s="34"/>
      <c r="C10" s="35"/>
      <c r="D10" s="35">
        <v>2.0</v>
      </c>
      <c r="E10" s="36" t="s">
        <v>18</v>
      </c>
      <c r="F10" s="3"/>
      <c r="G10" s="4"/>
      <c r="H10" s="37">
        <f>SUM(H11:H12)</f>
        <v>5</v>
      </c>
      <c r="J10" s="38"/>
      <c r="K10" s="38"/>
      <c r="M10" s="38"/>
    </row>
    <row r="11" ht="14.25" customHeight="1">
      <c r="A11" s="1">
        <v>10.0</v>
      </c>
      <c r="B11" s="33"/>
      <c r="C11" s="27"/>
      <c r="D11" s="27"/>
      <c r="E11" s="27" t="s">
        <v>10</v>
      </c>
      <c r="F11" s="28" t="s">
        <v>19</v>
      </c>
      <c r="G11" s="4"/>
      <c r="H11" s="29">
        <v>2.5</v>
      </c>
      <c r="J11" s="39"/>
      <c r="K11" s="39"/>
      <c r="M11" s="39"/>
    </row>
    <row r="12" ht="30.75" customHeight="1">
      <c r="A12" s="1">
        <v>11.0</v>
      </c>
      <c r="B12" s="33"/>
      <c r="C12" s="27"/>
      <c r="D12" s="27"/>
      <c r="E12" s="27" t="s">
        <v>12</v>
      </c>
      <c r="F12" s="28" t="s">
        <v>20</v>
      </c>
      <c r="G12" s="4"/>
      <c r="H12" s="29">
        <v>2.5</v>
      </c>
      <c r="J12" s="39"/>
      <c r="K12" s="39"/>
      <c r="M12" s="39"/>
    </row>
    <row r="13">
      <c r="A13" s="1">
        <v>12.0</v>
      </c>
      <c r="B13" s="34"/>
      <c r="C13" s="34"/>
      <c r="D13" s="35">
        <v>3.0</v>
      </c>
      <c r="E13" s="36" t="s">
        <v>21</v>
      </c>
      <c r="F13" s="3"/>
      <c r="G13" s="4"/>
      <c r="H13" s="37">
        <f>SUM(H14:H15)</f>
        <v>6</v>
      </c>
      <c r="J13" s="38"/>
      <c r="K13" s="38"/>
      <c r="M13" s="38"/>
    </row>
    <row r="14">
      <c r="A14" s="1">
        <v>13.0</v>
      </c>
      <c r="B14" s="33"/>
      <c r="C14" s="27"/>
      <c r="D14" s="33"/>
      <c r="E14" s="40" t="s">
        <v>10</v>
      </c>
      <c r="F14" s="41" t="s">
        <v>22</v>
      </c>
      <c r="G14" s="4"/>
      <c r="H14" s="29">
        <v>3.0</v>
      </c>
      <c r="J14" s="39"/>
      <c r="K14" s="39"/>
      <c r="M14" s="39"/>
    </row>
    <row r="15">
      <c r="A15" s="1">
        <v>14.0</v>
      </c>
      <c r="B15" s="33"/>
      <c r="C15" s="27"/>
      <c r="D15" s="27"/>
      <c r="E15" s="40" t="s">
        <v>12</v>
      </c>
      <c r="F15" s="41" t="s">
        <v>23</v>
      </c>
      <c r="G15" s="4"/>
      <c r="H15" s="42">
        <v>3.0</v>
      </c>
      <c r="J15" s="39"/>
      <c r="K15" s="39"/>
      <c r="M15" s="39"/>
    </row>
    <row r="16">
      <c r="A16" s="1">
        <v>15.0</v>
      </c>
      <c r="B16" s="43"/>
      <c r="C16" s="44"/>
      <c r="D16" s="44"/>
      <c r="E16" s="45" t="s">
        <v>14</v>
      </c>
      <c r="F16" s="46" t="s">
        <v>24</v>
      </c>
      <c r="G16" s="47"/>
      <c r="H16" s="48"/>
      <c r="I16" s="1"/>
      <c r="J16" s="49"/>
      <c r="K16" s="49"/>
      <c r="L16" s="1"/>
      <c r="M16" s="49"/>
      <c r="N16" s="1"/>
      <c r="O16" s="1"/>
      <c r="P16" s="1"/>
      <c r="Q16" s="1"/>
      <c r="R16" s="1"/>
      <c r="S16" s="1"/>
      <c r="T16" s="1"/>
      <c r="U16" s="1"/>
      <c r="V16" s="1"/>
      <c r="W16" s="1"/>
      <c r="X16" s="1"/>
      <c r="Y16" s="1"/>
      <c r="Z16" s="1"/>
    </row>
    <row r="17">
      <c r="A17" s="1">
        <v>16.0</v>
      </c>
      <c r="B17" s="34"/>
      <c r="C17" s="34"/>
      <c r="D17" s="35">
        <v>4.0</v>
      </c>
      <c r="E17" s="36" t="s">
        <v>25</v>
      </c>
      <c r="F17" s="3"/>
      <c r="G17" s="4"/>
      <c r="H17" s="37">
        <f>SUM(H18:H20)</f>
        <v>5</v>
      </c>
      <c r="J17" s="38"/>
      <c r="K17" s="38"/>
      <c r="M17" s="38"/>
    </row>
    <row r="18">
      <c r="A18" s="1">
        <v>17.0</v>
      </c>
      <c r="B18" s="33"/>
      <c r="C18" s="27"/>
      <c r="D18" s="27"/>
      <c r="E18" s="27" t="s">
        <v>10</v>
      </c>
      <c r="F18" s="32" t="s">
        <v>26</v>
      </c>
      <c r="G18" s="4"/>
      <c r="H18" s="29">
        <v>1.5</v>
      </c>
      <c r="J18" s="39"/>
      <c r="K18" s="39"/>
      <c r="M18" s="39"/>
    </row>
    <row r="19" ht="14.25" customHeight="1">
      <c r="A19" s="1">
        <v>18.0</v>
      </c>
      <c r="B19" s="33"/>
      <c r="C19" s="27"/>
      <c r="D19" s="27"/>
      <c r="E19" s="27" t="s">
        <v>12</v>
      </c>
      <c r="F19" s="32" t="s">
        <v>27</v>
      </c>
      <c r="G19" s="4"/>
      <c r="H19" s="29">
        <v>2.0</v>
      </c>
      <c r="J19" s="39"/>
      <c r="K19" s="39"/>
      <c r="M19" s="39"/>
    </row>
    <row r="20" ht="14.25" customHeight="1">
      <c r="A20" s="1">
        <v>19.0</v>
      </c>
      <c r="B20" s="33"/>
      <c r="C20" s="27"/>
      <c r="D20" s="27"/>
      <c r="E20" s="27" t="s">
        <v>14</v>
      </c>
      <c r="F20" s="32" t="s">
        <v>28</v>
      </c>
      <c r="G20" s="4"/>
      <c r="H20" s="29">
        <v>1.5</v>
      </c>
      <c r="J20" s="39"/>
      <c r="K20" s="39"/>
      <c r="M20" s="39"/>
    </row>
    <row r="21" ht="15.75" customHeight="1">
      <c r="A21" s="1">
        <v>20.0</v>
      </c>
      <c r="B21" s="34"/>
      <c r="C21" s="34"/>
      <c r="D21" s="35">
        <v>5.0</v>
      </c>
      <c r="E21" s="36" t="s">
        <v>29</v>
      </c>
      <c r="F21" s="3"/>
      <c r="G21" s="4"/>
      <c r="H21" s="37">
        <f>SUM(H22:H29)</f>
        <v>15</v>
      </c>
      <c r="J21" s="38"/>
      <c r="K21" s="38"/>
      <c r="M21" s="38"/>
    </row>
    <row r="22" ht="30.0" customHeight="1">
      <c r="A22" s="1">
        <v>21.0</v>
      </c>
      <c r="B22" s="33"/>
      <c r="C22" s="27"/>
      <c r="D22" s="27"/>
      <c r="E22" s="27" t="s">
        <v>10</v>
      </c>
      <c r="F22" s="32" t="s">
        <v>30</v>
      </c>
      <c r="G22" s="4"/>
      <c r="H22" s="29">
        <v>1.0</v>
      </c>
      <c r="J22" s="30"/>
      <c r="K22" s="30"/>
      <c r="M22" s="30"/>
    </row>
    <row r="23" ht="30.0" customHeight="1">
      <c r="A23" s="1">
        <v>22.0</v>
      </c>
      <c r="B23" s="33"/>
      <c r="C23" s="27"/>
      <c r="D23" s="27"/>
      <c r="E23" s="27" t="s">
        <v>12</v>
      </c>
      <c r="F23" s="32" t="s">
        <v>31</v>
      </c>
      <c r="G23" s="4"/>
      <c r="H23" s="29">
        <v>2.0</v>
      </c>
      <c r="J23" s="30"/>
      <c r="K23" s="30"/>
      <c r="M23" s="30"/>
    </row>
    <row r="24" ht="15.75" customHeight="1">
      <c r="A24" s="1">
        <v>23.0</v>
      </c>
      <c r="B24" s="33"/>
      <c r="C24" s="27"/>
      <c r="D24" s="27"/>
      <c r="E24" s="27" t="s">
        <v>14</v>
      </c>
      <c r="F24" s="32" t="s">
        <v>32</v>
      </c>
      <c r="G24" s="4"/>
      <c r="H24" s="29">
        <v>1.0</v>
      </c>
      <c r="J24" s="30"/>
      <c r="K24" s="30"/>
      <c r="M24" s="30"/>
    </row>
    <row r="25" ht="14.25" customHeight="1">
      <c r="A25" s="1">
        <v>24.0</v>
      </c>
      <c r="B25" s="33"/>
      <c r="C25" s="27"/>
      <c r="D25" s="27"/>
      <c r="E25" s="27" t="s">
        <v>16</v>
      </c>
      <c r="F25" s="32" t="s">
        <v>33</v>
      </c>
      <c r="G25" s="4"/>
      <c r="H25" s="29">
        <v>6.0</v>
      </c>
      <c r="J25" s="30"/>
      <c r="K25" s="30"/>
      <c r="M25" s="30"/>
    </row>
    <row r="26" ht="14.25" customHeight="1">
      <c r="A26" s="1">
        <v>25.0</v>
      </c>
      <c r="B26" s="33"/>
      <c r="C26" s="27"/>
      <c r="D26" s="27"/>
      <c r="E26" s="27" t="s">
        <v>34</v>
      </c>
      <c r="F26" s="32" t="s">
        <v>35</v>
      </c>
      <c r="G26" s="4"/>
      <c r="H26" s="29">
        <v>2.0</v>
      </c>
      <c r="J26" s="30"/>
      <c r="K26" s="30"/>
      <c r="M26" s="30"/>
    </row>
    <row r="27" ht="27.0" customHeight="1">
      <c r="A27" s="1">
        <v>26.0</v>
      </c>
      <c r="B27" s="33"/>
      <c r="C27" s="27"/>
      <c r="D27" s="27"/>
      <c r="E27" s="27" t="s">
        <v>36</v>
      </c>
      <c r="F27" s="32" t="s">
        <v>37</v>
      </c>
      <c r="G27" s="4"/>
      <c r="H27" s="29">
        <v>1.0</v>
      </c>
      <c r="J27" s="30"/>
      <c r="K27" s="30"/>
      <c r="M27" s="30"/>
    </row>
    <row r="28" ht="14.25" customHeight="1">
      <c r="A28" s="1">
        <v>27.0</v>
      </c>
      <c r="B28" s="33"/>
      <c r="C28" s="27"/>
      <c r="D28" s="27"/>
      <c r="E28" s="27" t="s">
        <v>38</v>
      </c>
      <c r="F28" s="32" t="s">
        <v>39</v>
      </c>
      <c r="G28" s="4"/>
      <c r="H28" s="29">
        <v>1.0</v>
      </c>
      <c r="J28" s="30"/>
      <c r="K28" s="30"/>
      <c r="M28" s="30"/>
    </row>
    <row r="29" ht="14.25" customHeight="1">
      <c r="A29" s="1">
        <v>28.0</v>
      </c>
      <c r="B29" s="33"/>
      <c r="C29" s="27"/>
      <c r="D29" s="27"/>
      <c r="E29" s="27" t="s">
        <v>40</v>
      </c>
      <c r="F29" s="32" t="s">
        <v>41</v>
      </c>
      <c r="G29" s="4"/>
      <c r="H29" s="29">
        <v>1.0</v>
      </c>
      <c r="J29" s="30"/>
      <c r="K29" s="30"/>
      <c r="M29" s="30"/>
    </row>
    <row r="30" ht="15.75" customHeight="1">
      <c r="A30" s="1">
        <v>29.0</v>
      </c>
      <c r="B30" s="34"/>
      <c r="C30" s="34"/>
      <c r="D30" s="35">
        <v>6.0</v>
      </c>
      <c r="E30" s="50" t="s">
        <v>42</v>
      </c>
      <c r="F30" s="51"/>
      <c r="G30" s="38"/>
      <c r="H30" s="37">
        <f>SUM(H31:H32)</f>
        <v>6</v>
      </c>
      <c r="J30" s="38"/>
      <c r="K30" s="38"/>
      <c r="M30" s="38"/>
    </row>
    <row r="31" ht="14.25" customHeight="1">
      <c r="A31" s="1">
        <v>30.0</v>
      </c>
      <c r="B31" s="33"/>
      <c r="C31" s="27"/>
      <c r="D31" s="27"/>
      <c r="E31" s="27" t="s">
        <v>10</v>
      </c>
      <c r="F31" s="32" t="s">
        <v>43</v>
      </c>
      <c r="G31" s="4"/>
      <c r="H31" s="29">
        <v>2.0</v>
      </c>
      <c r="J31" s="39"/>
      <c r="K31" s="39"/>
      <c r="M31" s="39"/>
    </row>
    <row r="32" ht="14.25" customHeight="1">
      <c r="A32" s="1">
        <v>31.0</v>
      </c>
      <c r="B32" s="33"/>
      <c r="C32" s="27"/>
      <c r="D32" s="27"/>
      <c r="E32" s="27" t="s">
        <v>12</v>
      </c>
      <c r="F32" s="32" t="s">
        <v>44</v>
      </c>
      <c r="G32" s="4"/>
      <c r="H32" s="29">
        <v>4.0</v>
      </c>
      <c r="J32" s="39"/>
      <c r="K32" s="39"/>
      <c r="M32" s="39"/>
    </row>
    <row r="33" ht="15.75" customHeight="1">
      <c r="A33" s="1">
        <v>32.0</v>
      </c>
      <c r="B33" s="34"/>
      <c r="C33" s="34"/>
      <c r="D33" s="35">
        <v>7.0</v>
      </c>
      <c r="E33" s="36" t="s">
        <v>45</v>
      </c>
      <c r="F33" s="3"/>
      <c r="G33" s="4"/>
      <c r="H33" s="37">
        <f>SUM(H34:H40)</f>
        <v>12</v>
      </c>
      <c r="J33" s="38"/>
      <c r="K33" s="38"/>
      <c r="M33" s="38"/>
    </row>
    <row r="34" ht="14.25" customHeight="1">
      <c r="A34" s="1">
        <v>33.0</v>
      </c>
      <c r="B34" s="33"/>
      <c r="C34" s="27"/>
      <c r="D34" s="27"/>
      <c r="E34" s="27" t="s">
        <v>10</v>
      </c>
      <c r="F34" s="32" t="s">
        <v>46</v>
      </c>
      <c r="G34" s="4"/>
      <c r="H34" s="29">
        <v>1.5</v>
      </c>
      <c r="J34" s="39"/>
      <c r="K34" s="39"/>
      <c r="M34" s="39"/>
    </row>
    <row r="35" ht="14.25" customHeight="1">
      <c r="A35" s="1">
        <v>34.0</v>
      </c>
      <c r="B35" s="33"/>
      <c r="C35" s="27"/>
      <c r="D35" s="27"/>
      <c r="E35" s="27" t="s">
        <v>12</v>
      </c>
      <c r="F35" s="32" t="s">
        <v>47</v>
      </c>
      <c r="G35" s="4"/>
      <c r="H35" s="29">
        <v>1.5</v>
      </c>
      <c r="J35" s="39"/>
      <c r="K35" s="39"/>
      <c r="M35" s="39"/>
    </row>
    <row r="36" ht="14.25" customHeight="1">
      <c r="A36" s="1">
        <v>35.0</v>
      </c>
      <c r="B36" s="33"/>
      <c r="C36" s="27"/>
      <c r="D36" s="27"/>
      <c r="E36" s="27" t="s">
        <v>14</v>
      </c>
      <c r="F36" s="32" t="s">
        <v>48</v>
      </c>
      <c r="G36" s="4"/>
      <c r="H36" s="29">
        <v>2.0</v>
      </c>
      <c r="J36" s="39"/>
      <c r="K36" s="39"/>
      <c r="M36" s="39"/>
    </row>
    <row r="37" ht="14.25" customHeight="1">
      <c r="A37" s="1">
        <v>36.0</v>
      </c>
      <c r="B37" s="33"/>
      <c r="C37" s="27"/>
      <c r="D37" s="27"/>
      <c r="E37" s="27" t="s">
        <v>16</v>
      </c>
      <c r="F37" s="32" t="s">
        <v>49</v>
      </c>
      <c r="G37" s="4"/>
      <c r="H37" s="29">
        <v>1.5</v>
      </c>
      <c r="J37" s="39"/>
      <c r="K37" s="39"/>
      <c r="M37" s="39"/>
    </row>
    <row r="38" ht="14.25" customHeight="1">
      <c r="A38" s="1">
        <v>37.0</v>
      </c>
      <c r="B38" s="33"/>
      <c r="C38" s="27"/>
      <c r="D38" s="27"/>
      <c r="E38" s="27" t="s">
        <v>34</v>
      </c>
      <c r="F38" s="32" t="s">
        <v>50</v>
      </c>
      <c r="G38" s="4"/>
      <c r="H38" s="29">
        <v>1.5</v>
      </c>
      <c r="J38" s="39"/>
      <c r="K38" s="39"/>
      <c r="M38" s="39"/>
    </row>
    <row r="39" ht="14.25" customHeight="1">
      <c r="A39" s="1">
        <v>38.0</v>
      </c>
      <c r="B39" s="33"/>
      <c r="C39" s="27"/>
      <c r="D39" s="27"/>
      <c r="E39" s="27" t="s">
        <v>36</v>
      </c>
      <c r="F39" s="32" t="s">
        <v>51</v>
      </c>
      <c r="G39" s="4"/>
      <c r="H39" s="29">
        <v>2.5</v>
      </c>
      <c r="J39" s="39"/>
      <c r="K39" s="39"/>
      <c r="M39" s="39"/>
    </row>
    <row r="40" ht="14.25" customHeight="1">
      <c r="A40" s="1">
        <v>39.0</v>
      </c>
      <c r="B40" s="33"/>
      <c r="C40" s="27"/>
      <c r="D40" s="27"/>
      <c r="E40" s="27" t="s">
        <v>38</v>
      </c>
      <c r="F40" s="32" t="s">
        <v>52</v>
      </c>
      <c r="G40" s="4"/>
      <c r="H40" s="29">
        <v>1.5</v>
      </c>
      <c r="J40" s="39"/>
      <c r="K40" s="39"/>
      <c r="M40" s="39"/>
    </row>
    <row r="41" ht="15.75" customHeight="1">
      <c r="A41" s="1">
        <v>40.0</v>
      </c>
      <c r="B41" s="52"/>
      <c r="C41" s="52"/>
      <c r="D41" s="35">
        <v>8.0</v>
      </c>
      <c r="E41" s="36" t="s">
        <v>53</v>
      </c>
      <c r="F41" s="3"/>
      <c r="G41" s="4"/>
      <c r="H41" s="53">
        <f>SUM(H42:H46)</f>
        <v>6</v>
      </c>
      <c r="J41" s="54"/>
      <c r="K41" s="54"/>
      <c r="M41" s="54"/>
    </row>
    <row r="42" ht="14.25" customHeight="1">
      <c r="A42" s="1">
        <v>41.0</v>
      </c>
      <c r="B42" s="33"/>
      <c r="C42" s="27"/>
      <c r="D42" s="27"/>
      <c r="E42" s="27" t="s">
        <v>10</v>
      </c>
      <c r="F42" s="32" t="s">
        <v>54</v>
      </c>
      <c r="G42" s="4"/>
      <c r="H42" s="55">
        <v>1.0</v>
      </c>
      <c r="J42" s="39"/>
      <c r="K42" s="39"/>
      <c r="M42" s="39"/>
    </row>
    <row r="43" ht="14.25" customHeight="1">
      <c r="A43" s="1">
        <v>42.0</v>
      </c>
      <c r="B43" s="33"/>
      <c r="C43" s="27"/>
      <c r="D43" s="27"/>
      <c r="E43" s="27" t="s">
        <v>12</v>
      </c>
      <c r="F43" s="32" t="s">
        <v>55</v>
      </c>
      <c r="G43" s="4"/>
      <c r="H43" s="29">
        <v>1.0</v>
      </c>
      <c r="J43" s="39"/>
      <c r="K43" s="39"/>
      <c r="M43" s="39"/>
    </row>
    <row r="44" ht="14.25" customHeight="1">
      <c r="A44" s="1">
        <v>43.0</v>
      </c>
      <c r="B44" s="33"/>
      <c r="C44" s="27"/>
      <c r="D44" s="27"/>
      <c r="E44" s="27" t="s">
        <v>14</v>
      </c>
      <c r="F44" s="32" t="s">
        <v>56</v>
      </c>
      <c r="G44" s="4"/>
      <c r="H44" s="29">
        <v>1.5</v>
      </c>
      <c r="J44" s="39"/>
      <c r="K44" s="39"/>
      <c r="M44" s="39"/>
    </row>
    <row r="45" ht="14.25" customHeight="1">
      <c r="A45" s="1">
        <v>44.0</v>
      </c>
      <c r="B45" s="33"/>
      <c r="C45" s="27"/>
      <c r="D45" s="27"/>
      <c r="E45" s="27" t="s">
        <v>16</v>
      </c>
      <c r="F45" s="32" t="s">
        <v>57</v>
      </c>
      <c r="G45" s="4"/>
      <c r="H45" s="29">
        <v>1.5</v>
      </c>
      <c r="J45" s="39"/>
      <c r="K45" s="39"/>
      <c r="M45" s="39"/>
    </row>
    <row r="46" ht="14.25" customHeight="1">
      <c r="A46" s="1">
        <v>45.0</v>
      </c>
      <c r="B46" s="33"/>
      <c r="C46" s="27"/>
      <c r="D46" s="27"/>
      <c r="E46" s="27" t="s">
        <v>34</v>
      </c>
      <c r="F46" s="32" t="s">
        <v>58</v>
      </c>
      <c r="G46" s="4"/>
      <c r="H46" s="29">
        <v>1.0</v>
      </c>
      <c r="J46" s="39"/>
      <c r="K46" s="39"/>
      <c r="M46" s="39"/>
    </row>
    <row r="47" ht="15.75" customHeight="1">
      <c r="A47" s="1">
        <v>46.0</v>
      </c>
      <c r="B47" s="15"/>
      <c r="C47" s="15" t="s">
        <v>59</v>
      </c>
      <c r="D47" s="16" t="s">
        <v>60</v>
      </c>
      <c r="E47" s="16"/>
      <c r="F47" s="16"/>
      <c r="G47" s="16"/>
      <c r="H47" s="17"/>
      <c r="J47" s="18"/>
      <c r="K47" s="18"/>
      <c r="M47" s="18"/>
    </row>
    <row r="48" ht="15.0" customHeight="1">
      <c r="A48" s="1">
        <v>47.0</v>
      </c>
      <c r="B48" s="33"/>
      <c r="C48" s="27"/>
      <c r="D48" s="27"/>
      <c r="E48" s="27" t="s">
        <v>10</v>
      </c>
      <c r="F48" s="56" t="s">
        <v>61</v>
      </c>
      <c r="G48" s="4"/>
      <c r="H48" s="57"/>
      <c r="J48" s="58"/>
      <c r="K48" s="58"/>
      <c r="M48" s="58"/>
    </row>
    <row r="49" ht="15.0" customHeight="1">
      <c r="A49" s="1">
        <v>48.0</v>
      </c>
      <c r="B49" s="33"/>
      <c r="C49" s="27"/>
      <c r="D49" s="27"/>
      <c r="E49" s="27" t="s">
        <v>12</v>
      </c>
      <c r="F49" s="32" t="s">
        <v>62</v>
      </c>
      <c r="G49" s="4"/>
      <c r="H49" s="57"/>
      <c r="J49" s="58"/>
      <c r="K49" s="58"/>
      <c r="M49" s="58"/>
    </row>
    <row r="50" ht="15.0" customHeight="1">
      <c r="A50" s="1">
        <v>49.0</v>
      </c>
      <c r="B50" s="33"/>
      <c r="C50" s="27"/>
      <c r="D50" s="27"/>
      <c r="E50" s="27" t="s">
        <v>14</v>
      </c>
      <c r="F50" s="56" t="s">
        <v>63</v>
      </c>
      <c r="G50" s="4"/>
      <c r="H50" s="57"/>
      <c r="J50" s="58"/>
      <c r="K50" s="58"/>
      <c r="M50" s="58"/>
    </row>
    <row r="51" ht="15.0" customHeight="1">
      <c r="A51" s="1">
        <v>50.0</v>
      </c>
      <c r="B51" s="33"/>
      <c r="C51" s="27"/>
      <c r="D51" s="27"/>
      <c r="E51" s="27" t="s">
        <v>16</v>
      </c>
      <c r="F51" s="56" t="s">
        <v>64</v>
      </c>
      <c r="G51" s="4"/>
      <c r="H51" s="57"/>
      <c r="J51" s="58"/>
      <c r="K51" s="58"/>
      <c r="M51" s="58"/>
    </row>
    <row r="52" ht="14.25" customHeight="1">
      <c r="A52" s="1">
        <v>51.0</v>
      </c>
      <c r="B52" s="33"/>
      <c r="C52" s="27"/>
      <c r="D52" s="27"/>
      <c r="E52" s="27" t="s">
        <v>34</v>
      </c>
      <c r="F52" s="56" t="s">
        <v>65</v>
      </c>
      <c r="G52" s="4"/>
      <c r="H52" s="57"/>
      <c r="J52" s="58"/>
      <c r="K52" s="58"/>
      <c r="M52" s="58"/>
    </row>
    <row r="53" ht="14.25" customHeight="1">
      <c r="A53" s="1">
        <v>52.0</v>
      </c>
      <c r="B53" s="33"/>
      <c r="C53" s="27"/>
      <c r="D53" s="27"/>
      <c r="E53" s="27" t="s">
        <v>36</v>
      </c>
      <c r="F53" s="56" t="s">
        <v>66</v>
      </c>
      <c r="G53" s="4"/>
      <c r="H53" s="57"/>
      <c r="J53" s="58"/>
      <c r="K53" s="58"/>
      <c r="M53" s="58"/>
    </row>
    <row r="54" ht="14.25" customHeight="1">
      <c r="A54" s="1">
        <v>53.0</v>
      </c>
      <c r="B54" s="33"/>
      <c r="C54" s="27"/>
      <c r="D54" s="27"/>
      <c r="E54" s="59" t="s">
        <v>38</v>
      </c>
      <c r="F54" s="56" t="s">
        <v>67</v>
      </c>
      <c r="G54" s="4"/>
      <c r="H54" s="57"/>
      <c r="J54" s="58"/>
      <c r="K54" s="58"/>
      <c r="M54" s="58"/>
    </row>
    <row r="55" ht="14.25" customHeight="1">
      <c r="A55" s="1">
        <v>54.0</v>
      </c>
      <c r="B55" s="33"/>
      <c r="C55" s="27"/>
      <c r="D55" s="27"/>
      <c r="E55" s="27" t="s">
        <v>40</v>
      </c>
      <c r="F55" s="32" t="s">
        <v>68</v>
      </c>
      <c r="G55" s="4"/>
      <c r="H55" s="60"/>
      <c r="J55" s="58"/>
      <c r="K55" s="58"/>
      <c r="M55" s="58"/>
    </row>
    <row r="56" ht="15.75" customHeight="1">
      <c r="A56" s="1">
        <v>55.0</v>
      </c>
      <c r="B56" s="33"/>
      <c r="C56" s="27"/>
      <c r="D56" s="27"/>
      <c r="E56" s="27" t="s">
        <v>69</v>
      </c>
      <c r="F56" s="56" t="s">
        <v>70</v>
      </c>
      <c r="G56" s="4"/>
      <c r="H56" s="60"/>
      <c r="J56" s="58"/>
      <c r="K56" s="58"/>
      <c r="M56" s="58"/>
    </row>
    <row r="57" ht="15.75" customHeight="1">
      <c r="A57" s="1">
        <v>56.0</v>
      </c>
      <c r="B57" s="33"/>
      <c r="C57" s="27"/>
      <c r="D57" s="27"/>
      <c r="E57" s="27" t="s">
        <v>71</v>
      </c>
      <c r="F57" s="28" t="s">
        <v>72</v>
      </c>
      <c r="G57" s="4"/>
      <c r="H57" s="57"/>
      <c r="J57" s="58"/>
      <c r="K57" s="58"/>
      <c r="M57" s="58"/>
    </row>
    <row r="58" ht="15.75" customHeight="1">
      <c r="A58" s="1">
        <v>57.0</v>
      </c>
      <c r="B58" s="15"/>
      <c r="C58" s="15" t="s">
        <v>59</v>
      </c>
      <c r="D58" s="61" t="s">
        <v>73</v>
      </c>
      <c r="E58" s="3"/>
      <c r="F58" s="3"/>
      <c r="G58" s="62"/>
      <c r="H58" s="17"/>
      <c r="J58" s="18"/>
      <c r="K58" s="18"/>
      <c r="M58" s="18"/>
    </row>
    <row r="59" ht="15.75" customHeight="1">
      <c r="A59" s="1">
        <v>58.0</v>
      </c>
      <c r="B59" s="34"/>
      <c r="C59" s="35"/>
      <c r="D59" s="63">
        <v>1.0</v>
      </c>
      <c r="E59" s="36" t="s">
        <v>9</v>
      </c>
      <c r="F59" s="3"/>
      <c r="G59" s="4"/>
      <c r="H59" s="64"/>
      <c r="J59" s="38"/>
      <c r="K59" s="38"/>
      <c r="M59" s="38"/>
    </row>
    <row r="60" ht="15.75" customHeight="1">
      <c r="A60" s="1">
        <v>59.0</v>
      </c>
      <c r="B60" s="33"/>
      <c r="C60" s="27"/>
      <c r="D60" s="27"/>
      <c r="E60" s="27" t="s">
        <v>10</v>
      </c>
      <c r="F60" s="28" t="s">
        <v>74</v>
      </c>
      <c r="G60" s="4"/>
      <c r="H60" s="57"/>
      <c r="J60" s="58"/>
      <c r="K60" s="58"/>
      <c r="M60" s="58"/>
    </row>
    <row r="61" ht="15.75" customHeight="1">
      <c r="A61" s="1">
        <v>60.0</v>
      </c>
      <c r="B61" s="33"/>
      <c r="C61" s="27"/>
      <c r="D61" s="27"/>
      <c r="E61" s="27" t="s">
        <v>12</v>
      </c>
      <c r="F61" s="28" t="s">
        <v>75</v>
      </c>
      <c r="G61" s="4"/>
      <c r="H61" s="57"/>
      <c r="J61" s="58"/>
      <c r="K61" s="58"/>
      <c r="M61" s="58"/>
    </row>
    <row r="62" ht="15.75" customHeight="1">
      <c r="A62" s="1">
        <v>61.0</v>
      </c>
      <c r="B62" s="33"/>
      <c r="C62" s="27"/>
      <c r="D62" s="27"/>
      <c r="E62" s="27" t="s">
        <v>14</v>
      </c>
      <c r="F62" s="28" t="s">
        <v>76</v>
      </c>
      <c r="G62" s="4"/>
      <c r="H62" s="57"/>
      <c r="J62" s="58"/>
      <c r="K62" s="58"/>
      <c r="M62" s="58"/>
    </row>
    <row r="63" ht="15.75" customHeight="1">
      <c r="A63" s="1">
        <v>62.0</v>
      </c>
      <c r="B63" s="34"/>
      <c r="C63" s="35"/>
      <c r="D63" s="35">
        <v>2.0</v>
      </c>
      <c r="E63" s="36" t="s">
        <v>18</v>
      </c>
      <c r="F63" s="3"/>
      <c r="G63" s="4"/>
      <c r="H63" s="64"/>
      <c r="J63" s="38"/>
      <c r="K63" s="38"/>
      <c r="M63" s="38"/>
    </row>
    <row r="64" ht="15.75" customHeight="1">
      <c r="A64" s="1">
        <v>63.0</v>
      </c>
      <c r="B64" s="33"/>
      <c r="C64" s="27"/>
      <c r="D64" s="27"/>
      <c r="E64" s="27" t="s">
        <v>10</v>
      </c>
      <c r="F64" s="28" t="s">
        <v>77</v>
      </c>
      <c r="G64" s="4"/>
      <c r="H64" s="57"/>
      <c r="J64" s="58"/>
      <c r="K64" s="58"/>
      <c r="M64" s="58"/>
    </row>
    <row r="65" ht="15.75" customHeight="1">
      <c r="A65" s="1">
        <v>64.0</v>
      </c>
      <c r="B65" s="33"/>
      <c r="C65" s="27"/>
      <c r="D65" s="27"/>
      <c r="E65" s="27" t="s">
        <v>12</v>
      </c>
      <c r="F65" s="28" t="s">
        <v>78</v>
      </c>
      <c r="G65" s="4"/>
      <c r="H65" s="57"/>
      <c r="J65" s="58"/>
      <c r="K65" s="58"/>
      <c r="M65" s="58"/>
    </row>
    <row r="66" ht="15.75" customHeight="1">
      <c r="A66" s="1">
        <v>65.0</v>
      </c>
      <c r="B66" s="34"/>
      <c r="C66" s="34"/>
      <c r="D66" s="63">
        <v>3.0</v>
      </c>
      <c r="E66" s="36" t="s">
        <v>21</v>
      </c>
      <c r="F66" s="3"/>
      <c r="G66" s="4"/>
      <c r="H66" s="64"/>
      <c r="J66" s="38"/>
      <c r="K66" s="38"/>
      <c r="M66" s="38"/>
    </row>
    <row r="67" ht="15.75" customHeight="1">
      <c r="A67" s="1">
        <v>66.0</v>
      </c>
      <c r="B67" s="33"/>
      <c r="C67" s="27"/>
      <c r="D67" s="27"/>
      <c r="E67" s="27" t="s">
        <v>10</v>
      </c>
      <c r="F67" s="28" t="s">
        <v>79</v>
      </c>
      <c r="G67" s="4"/>
      <c r="H67" s="57"/>
      <c r="J67" s="58"/>
      <c r="K67" s="58"/>
      <c r="M67" s="58"/>
    </row>
    <row r="68" ht="15.75" customHeight="1">
      <c r="A68" s="1">
        <v>67.0</v>
      </c>
      <c r="B68" s="33"/>
      <c r="C68" s="27"/>
      <c r="D68" s="27"/>
      <c r="E68" s="27" t="s">
        <v>12</v>
      </c>
      <c r="F68" s="28" t="s">
        <v>80</v>
      </c>
      <c r="G68" s="4"/>
      <c r="H68" s="57"/>
      <c r="J68" s="58"/>
      <c r="K68" s="58"/>
      <c r="M68" s="58"/>
    </row>
    <row r="69" ht="15.75" customHeight="1">
      <c r="A69" s="1">
        <v>68.0</v>
      </c>
      <c r="B69" s="33"/>
      <c r="C69" s="27"/>
      <c r="D69" s="27"/>
      <c r="E69" s="27" t="s">
        <v>14</v>
      </c>
      <c r="F69" s="28" t="s">
        <v>81</v>
      </c>
      <c r="G69" s="4"/>
      <c r="H69" s="57"/>
      <c r="J69" s="58"/>
      <c r="K69" s="58"/>
      <c r="M69" s="58"/>
    </row>
    <row r="70" ht="15.75" customHeight="1">
      <c r="A70" s="1">
        <v>69.0</v>
      </c>
      <c r="B70" s="34"/>
      <c r="C70" s="34"/>
      <c r="D70" s="35">
        <v>4.0</v>
      </c>
      <c r="E70" s="36" t="s">
        <v>25</v>
      </c>
      <c r="F70" s="3"/>
      <c r="G70" s="4"/>
      <c r="H70" s="64"/>
      <c r="J70" s="38"/>
      <c r="K70" s="38"/>
      <c r="M70" s="38"/>
    </row>
    <row r="71" ht="30.0" customHeight="1">
      <c r="A71" s="1">
        <v>70.0</v>
      </c>
      <c r="B71" s="33"/>
      <c r="C71" s="27"/>
      <c r="D71" s="27"/>
      <c r="E71" s="27" t="s">
        <v>10</v>
      </c>
      <c r="F71" s="28" t="s">
        <v>82</v>
      </c>
      <c r="G71" s="4"/>
      <c r="H71" s="57"/>
      <c r="J71" s="58"/>
      <c r="K71" s="58"/>
      <c r="M71" s="58"/>
    </row>
    <row r="72" ht="30.0" customHeight="1">
      <c r="A72" s="1">
        <v>71.0</v>
      </c>
      <c r="B72" s="33"/>
      <c r="C72" s="27"/>
      <c r="D72" s="27"/>
      <c r="E72" s="27" t="s">
        <v>12</v>
      </c>
      <c r="F72" s="28" t="s">
        <v>83</v>
      </c>
      <c r="G72" s="4"/>
      <c r="H72" s="57"/>
      <c r="J72" s="58"/>
      <c r="K72" s="58"/>
      <c r="M72" s="58"/>
    </row>
    <row r="73" ht="15.75" customHeight="1">
      <c r="A73" s="1">
        <v>72.0</v>
      </c>
      <c r="B73" s="33"/>
      <c r="C73" s="27"/>
      <c r="D73" s="27"/>
      <c r="E73" s="27" t="s">
        <v>14</v>
      </c>
      <c r="F73" s="28" t="s">
        <v>84</v>
      </c>
      <c r="G73" s="4"/>
      <c r="H73" s="57"/>
      <c r="J73" s="58"/>
      <c r="K73" s="58"/>
      <c r="M73" s="58"/>
    </row>
    <row r="74" ht="15.75" customHeight="1">
      <c r="A74" s="1">
        <v>73.0</v>
      </c>
      <c r="B74" s="34"/>
      <c r="C74" s="34"/>
      <c r="D74" s="63">
        <v>5.0</v>
      </c>
      <c r="E74" s="36" t="s">
        <v>29</v>
      </c>
      <c r="F74" s="3"/>
      <c r="G74" s="4"/>
      <c r="H74" s="64"/>
      <c r="J74" s="38"/>
      <c r="K74" s="38"/>
      <c r="M74" s="38"/>
    </row>
    <row r="75" ht="15.75" customHeight="1">
      <c r="A75" s="1">
        <v>74.0</v>
      </c>
      <c r="B75" s="33"/>
      <c r="C75" s="27"/>
      <c r="D75" s="27"/>
      <c r="E75" s="27" t="s">
        <v>10</v>
      </c>
      <c r="F75" s="28" t="s">
        <v>85</v>
      </c>
      <c r="G75" s="4"/>
      <c r="H75" s="57"/>
      <c r="J75" s="58"/>
      <c r="K75" s="58"/>
      <c r="M75" s="58"/>
    </row>
    <row r="76" ht="15.75" customHeight="1">
      <c r="A76" s="1">
        <v>75.0</v>
      </c>
      <c r="B76" s="33"/>
      <c r="C76" s="27"/>
      <c r="D76" s="27"/>
      <c r="E76" s="27" t="s">
        <v>12</v>
      </c>
      <c r="F76" s="28" t="s">
        <v>86</v>
      </c>
      <c r="G76" s="4"/>
      <c r="H76" s="57"/>
      <c r="J76" s="58"/>
      <c r="K76" s="58"/>
      <c r="M76" s="58"/>
    </row>
    <row r="77" ht="15.75" customHeight="1">
      <c r="A77" s="1">
        <v>76.0</v>
      </c>
      <c r="B77" s="33"/>
      <c r="C77" s="27"/>
      <c r="D77" s="27"/>
      <c r="E77" s="27" t="s">
        <v>14</v>
      </c>
      <c r="F77" s="28" t="s">
        <v>87</v>
      </c>
      <c r="G77" s="4"/>
      <c r="H77" s="57"/>
      <c r="J77" s="58"/>
      <c r="K77" s="58"/>
      <c r="M77" s="58"/>
    </row>
    <row r="78" ht="15.75" customHeight="1">
      <c r="A78" s="1">
        <v>77.0</v>
      </c>
      <c r="B78" s="33"/>
      <c r="C78" s="27"/>
      <c r="D78" s="27"/>
      <c r="E78" s="27" t="s">
        <v>16</v>
      </c>
      <c r="F78" s="28" t="s">
        <v>88</v>
      </c>
      <c r="G78" s="4"/>
      <c r="H78" s="57"/>
      <c r="J78" s="58"/>
      <c r="K78" s="58"/>
      <c r="M78" s="58"/>
    </row>
    <row r="79" ht="15.75" customHeight="1">
      <c r="A79" s="1">
        <v>78.0</v>
      </c>
      <c r="B79" s="33"/>
      <c r="C79" s="27"/>
      <c r="D79" s="27"/>
      <c r="E79" s="27" t="s">
        <v>34</v>
      </c>
      <c r="F79" s="28" t="s">
        <v>89</v>
      </c>
      <c r="G79" s="4"/>
      <c r="H79" s="57"/>
      <c r="J79" s="58"/>
      <c r="K79" s="58"/>
      <c r="M79" s="58"/>
    </row>
    <row r="80" ht="15.75" customHeight="1">
      <c r="A80" s="1">
        <v>79.0</v>
      </c>
      <c r="B80" s="33"/>
      <c r="C80" s="27"/>
      <c r="D80" s="27"/>
      <c r="E80" s="27" t="s">
        <v>36</v>
      </c>
      <c r="F80" s="28" t="s">
        <v>90</v>
      </c>
      <c r="G80" s="4"/>
      <c r="H80" s="57"/>
      <c r="J80" s="58"/>
      <c r="K80" s="58"/>
      <c r="M80" s="58"/>
    </row>
    <row r="81" ht="15.75" customHeight="1">
      <c r="A81" s="1">
        <v>80.0</v>
      </c>
      <c r="B81" s="33"/>
      <c r="C81" s="27"/>
      <c r="D81" s="27"/>
      <c r="E81" s="27" t="s">
        <v>38</v>
      </c>
      <c r="F81" s="28" t="s">
        <v>91</v>
      </c>
      <c r="G81" s="4"/>
      <c r="H81" s="57"/>
      <c r="J81" s="58"/>
      <c r="K81" s="58"/>
      <c r="M81" s="58"/>
    </row>
    <row r="82" ht="15.75" customHeight="1">
      <c r="A82" s="1">
        <v>81.0</v>
      </c>
      <c r="B82" s="34"/>
      <c r="C82" s="34"/>
      <c r="D82" s="35">
        <v>6.0</v>
      </c>
      <c r="E82" s="36" t="s">
        <v>42</v>
      </c>
      <c r="F82" s="3"/>
      <c r="G82" s="4"/>
      <c r="H82" s="64"/>
      <c r="J82" s="38"/>
      <c r="K82" s="38"/>
      <c r="M82" s="38"/>
    </row>
    <row r="83" ht="15.75" customHeight="1">
      <c r="A83" s="1">
        <v>82.0</v>
      </c>
      <c r="B83" s="33"/>
      <c r="C83" s="27"/>
      <c r="D83" s="27"/>
      <c r="E83" s="27" t="s">
        <v>10</v>
      </c>
      <c r="F83" s="28" t="s">
        <v>92</v>
      </c>
      <c r="G83" s="4"/>
      <c r="H83" s="57"/>
      <c r="J83" s="58"/>
      <c r="K83" s="58"/>
      <c r="M83" s="58"/>
    </row>
    <row r="84" ht="15.75" customHeight="1">
      <c r="A84" s="1">
        <v>83.0</v>
      </c>
      <c r="B84" s="33"/>
      <c r="C84" s="27"/>
      <c r="D84" s="27"/>
      <c r="E84" s="27" t="s">
        <v>12</v>
      </c>
      <c r="F84" s="28" t="s">
        <v>93</v>
      </c>
      <c r="G84" s="4"/>
      <c r="H84" s="57"/>
      <c r="J84" s="58"/>
      <c r="K84" s="58"/>
      <c r="M84" s="58"/>
    </row>
    <row r="85" ht="15.75" customHeight="1">
      <c r="A85" s="1">
        <v>84.0</v>
      </c>
      <c r="B85" s="33"/>
      <c r="C85" s="27"/>
      <c r="D85" s="27"/>
      <c r="E85" s="27" t="s">
        <v>14</v>
      </c>
      <c r="F85" s="28" t="s">
        <v>94</v>
      </c>
      <c r="G85" s="4"/>
      <c r="H85" s="57"/>
      <c r="J85" s="58"/>
      <c r="K85" s="58"/>
      <c r="M85" s="58"/>
    </row>
    <row r="86" ht="15.75" customHeight="1">
      <c r="A86" s="1">
        <v>85.0</v>
      </c>
      <c r="B86" s="33"/>
      <c r="C86" s="27"/>
      <c r="D86" s="27"/>
      <c r="E86" s="27" t="s">
        <v>16</v>
      </c>
      <c r="F86" s="28" t="s">
        <v>95</v>
      </c>
      <c r="G86" s="4"/>
      <c r="H86" s="57"/>
      <c r="J86" s="58"/>
      <c r="K86" s="58"/>
      <c r="M86" s="58"/>
    </row>
    <row r="87" ht="15.75" customHeight="1">
      <c r="A87" s="1">
        <v>86.0</v>
      </c>
      <c r="B87" s="52"/>
      <c r="C87" s="52"/>
      <c r="D87" s="63">
        <v>7.0</v>
      </c>
      <c r="E87" s="36" t="s">
        <v>45</v>
      </c>
      <c r="F87" s="3"/>
      <c r="G87" s="4"/>
      <c r="H87" s="64"/>
      <c r="J87" s="38"/>
      <c r="K87" s="38"/>
      <c r="M87" s="38"/>
    </row>
    <row r="88" ht="31.5" customHeight="1">
      <c r="A88" s="1">
        <v>87.0</v>
      </c>
      <c r="B88" s="33"/>
      <c r="C88" s="27"/>
      <c r="D88" s="27"/>
      <c r="E88" s="27" t="s">
        <v>10</v>
      </c>
      <c r="F88" s="28" t="s">
        <v>96</v>
      </c>
      <c r="G88" s="4"/>
      <c r="H88" s="57"/>
      <c r="J88" s="58"/>
      <c r="K88" s="58"/>
      <c r="M88" s="58"/>
    </row>
    <row r="89" ht="30.0" customHeight="1">
      <c r="A89" s="1">
        <v>88.0</v>
      </c>
      <c r="B89" s="33"/>
      <c r="C89" s="27"/>
      <c r="D89" s="27"/>
      <c r="E89" s="27" t="s">
        <v>12</v>
      </c>
      <c r="F89" s="28" t="s">
        <v>97</v>
      </c>
      <c r="G89" s="4"/>
      <c r="H89" s="57"/>
      <c r="J89" s="58"/>
      <c r="K89" s="58"/>
      <c r="M89" s="58"/>
    </row>
    <row r="90" ht="15.75" customHeight="1">
      <c r="A90" s="1">
        <v>89.0</v>
      </c>
      <c r="B90" s="33"/>
      <c r="C90" s="27"/>
      <c r="D90" s="27"/>
      <c r="E90" s="27" t="s">
        <v>14</v>
      </c>
      <c r="F90" s="28" t="s">
        <v>98</v>
      </c>
      <c r="G90" s="4"/>
      <c r="H90" s="57"/>
      <c r="J90" s="58"/>
      <c r="K90" s="58"/>
      <c r="M90" s="58"/>
    </row>
    <row r="91" ht="15.75" customHeight="1">
      <c r="A91" s="1">
        <v>90.0</v>
      </c>
      <c r="B91" s="33"/>
      <c r="C91" s="27"/>
      <c r="D91" s="27"/>
      <c r="E91" s="27" t="s">
        <v>16</v>
      </c>
      <c r="F91" s="28" t="s">
        <v>51</v>
      </c>
      <c r="G91" s="4"/>
      <c r="H91" s="57"/>
      <c r="J91" s="58"/>
      <c r="K91" s="58"/>
      <c r="M91" s="58"/>
    </row>
    <row r="92" ht="15.75" customHeight="1">
      <c r="A92" s="1">
        <v>91.0</v>
      </c>
      <c r="B92" s="52"/>
      <c r="C92" s="52"/>
      <c r="D92" s="63">
        <v>8.0</v>
      </c>
      <c r="E92" s="36" t="s">
        <v>53</v>
      </c>
      <c r="F92" s="3"/>
      <c r="G92" s="4"/>
      <c r="H92" s="64"/>
      <c r="J92" s="38"/>
      <c r="K92" s="38"/>
      <c r="M92" s="38"/>
    </row>
    <row r="93" ht="15.75" customHeight="1">
      <c r="A93" s="1">
        <v>92.0</v>
      </c>
      <c r="B93" s="33"/>
      <c r="C93" s="27"/>
      <c r="D93" s="27"/>
      <c r="E93" s="27" t="s">
        <v>10</v>
      </c>
      <c r="F93" s="28" t="s">
        <v>99</v>
      </c>
      <c r="G93" s="4"/>
      <c r="H93" s="57"/>
      <c r="J93" s="58"/>
      <c r="K93" s="58"/>
      <c r="M93" s="58"/>
    </row>
    <row r="94" ht="15.75" customHeight="1">
      <c r="A94" s="1">
        <v>93.0</v>
      </c>
      <c r="B94" s="33"/>
      <c r="C94" s="27"/>
      <c r="D94" s="27"/>
      <c r="E94" s="27" t="s">
        <v>12</v>
      </c>
      <c r="F94" s="28" t="s">
        <v>100</v>
      </c>
      <c r="G94" s="4"/>
      <c r="H94" s="57"/>
      <c r="J94" s="58"/>
      <c r="K94" s="58"/>
      <c r="M94" s="58"/>
    </row>
    <row r="95" ht="15.75" customHeight="1">
      <c r="A95" s="1">
        <v>94.0</v>
      </c>
      <c r="B95" s="65"/>
      <c r="C95" s="66"/>
      <c r="D95" s="65"/>
      <c r="E95" s="65"/>
      <c r="F95" s="67"/>
      <c r="G95" s="68"/>
      <c r="H95" s="69"/>
      <c r="J95" s="70"/>
      <c r="K95" s="70"/>
      <c r="M95" s="70"/>
    </row>
    <row r="96" ht="15.75" customHeight="1">
      <c r="A96" s="1">
        <v>95.0</v>
      </c>
      <c r="B96" s="9" t="s">
        <v>101</v>
      </c>
      <c r="C96" s="71" t="s">
        <v>102</v>
      </c>
      <c r="D96" s="3"/>
      <c r="E96" s="3"/>
      <c r="F96" s="3"/>
      <c r="G96" s="4"/>
      <c r="H96" s="13">
        <v>40.0</v>
      </c>
      <c r="J96" s="13"/>
      <c r="K96" s="13"/>
      <c r="M96" s="13"/>
    </row>
    <row r="97" ht="15.75" customHeight="1">
      <c r="A97" s="1">
        <v>96.0</v>
      </c>
      <c r="B97" s="34"/>
      <c r="C97" s="35"/>
      <c r="D97" s="72">
        <v>1.0</v>
      </c>
      <c r="E97" s="36" t="s">
        <v>103</v>
      </c>
      <c r="F97" s="3"/>
      <c r="G97" s="4"/>
      <c r="H97" s="38">
        <v>17.0</v>
      </c>
      <c r="J97" s="38"/>
      <c r="K97" s="38"/>
      <c r="M97" s="38"/>
    </row>
    <row r="98" ht="15.75" customHeight="1">
      <c r="A98" s="1">
        <v>97.0</v>
      </c>
      <c r="B98" s="25"/>
      <c r="C98" s="26"/>
      <c r="D98" s="25"/>
      <c r="E98" s="26" t="s">
        <v>10</v>
      </c>
      <c r="F98" s="73" t="s">
        <v>104</v>
      </c>
      <c r="G98" s="4"/>
      <c r="H98" s="74">
        <v>3.0</v>
      </c>
      <c r="J98" s="74"/>
      <c r="K98" s="74"/>
      <c r="M98" s="74"/>
    </row>
    <row r="99" ht="15.75" customHeight="1">
      <c r="A99" s="1">
        <v>98.0</v>
      </c>
      <c r="B99" s="25"/>
      <c r="C99" s="25"/>
      <c r="D99" s="25"/>
      <c r="E99" s="26" t="s">
        <v>12</v>
      </c>
      <c r="F99" s="73" t="s">
        <v>105</v>
      </c>
      <c r="G99" s="4"/>
      <c r="H99" s="74">
        <v>14.0</v>
      </c>
      <c r="J99" s="74"/>
      <c r="K99" s="74"/>
      <c r="M99" s="74"/>
    </row>
    <row r="100" ht="15.75" customHeight="1">
      <c r="A100" s="1">
        <v>99.0</v>
      </c>
      <c r="B100" s="34"/>
      <c r="C100" s="34"/>
      <c r="D100" s="35">
        <v>2.0</v>
      </c>
      <c r="E100" s="36" t="s">
        <v>106</v>
      </c>
      <c r="F100" s="3"/>
      <c r="G100" s="4"/>
      <c r="H100" s="37">
        <v>10.0</v>
      </c>
      <c r="J100" s="38"/>
      <c r="K100" s="38"/>
      <c r="M100" s="38"/>
    </row>
    <row r="101" ht="15.75" customHeight="1">
      <c r="A101" s="1">
        <v>100.0</v>
      </c>
      <c r="B101" s="25"/>
      <c r="C101" s="26"/>
      <c r="D101" s="26"/>
      <c r="E101" s="75" t="s">
        <v>107</v>
      </c>
      <c r="F101" s="73" t="s">
        <v>108</v>
      </c>
      <c r="G101" s="4"/>
      <c r="H101" s="74">
        <v>10.0</v>
      </c>
      <c r="J101" s="74"/>
      <c r="K101" s="74"/>
      <c r="M101" s="74"/>
    </row>
    <row r="102" ht="15.75" customHeight="1">
      <c r="A102" s="1">
        <v>101.0</v>
      </c>
      <c r="B102" s="34"/>
      <c r="C102" s="34"/>
      <c r="D102" s="35">
        <v>3.0</v>
      </c>
      <c r="E102" s="36" t="s">
        <v>109</v>
      </c>
      <c r="F102" s="3"/>
      <c r="G102" s="4"/>
      <c r="H102" s="37">
        <v>7.0</v>
      </c>
      <c r="J102" s="38"/>
      <c r="K102" s="38"/>
      <c r="M102" s="38"/>
    </row>
    <row r="103" ht="15.75" customHeight="1">
      <c r="A103" s="1">
        <v>102.0</v>
      </c>
      <c r="B103" s="25"/>
      <c r="C103" s="25"/>
      <c r="D103" s="25"/>
      <c r="E103" s="75" t="s">
        <v>107</v>
      </c>
      <c r="F103" s="73" t="s">
        <v>110</v>
      </c>
      <c r="G103" s="4"/>
      <c r="H103" s="74">
        <v>7.0</v>
      </c>
      <c r="J103" s="74"/>
      <c r="K103" s="74"/>
      <c r="M103" s="74"/>
    </row>
    <row r="104" ht="15.75" customHeight="1">
      <c r="A104" s="1">
        <v>103.0</v>
      </c>
      <c r="B104" s="34"/>
      <c r="C104" s="34"/>
      <c r="D104" s="35">
        <v>4.0</v>
      </c>
      <c r="E104" s="36" t="s">
        <v>111</v>
      </c>
      <c r="F104" s="3"/>
      <c r="G104" s="4"/>
      <c r="H104" s="37">
        <v>6.0</v>
      </c>
      <c r="J104" s="38"/>
      <c r="K104" s="38"/>
      <c r="M104" s="38"/>
    </row>
    <row r="105" ht="15.75" customHeight="1">
      <c r="A105" s="1">
        <v>104.0</v>
      </c>
      <c r="B105" s="25"/>
      <c r="C105" s="25"/>
      <c r="D105" s="25"/>
      <c r="E105" s="26" t="s">
        <v>10</v>
      </c>
      <c r="F105" s="73" t="s">
        <v>112</v>
      </c>
      <c r="G105" s="4"/>
      <c r="H105" s="76" t="s">
        <v>107</v>
      </c>
      <c r="J105" s="74"/>
      <c r="K105" s="74"/>
      <c r="M105" s="74"/>
    </row>
    <row r="106" ht="15.75" customHeight="1">
      <c r="A106" s="1">
        <v>105.0</v>
      </c>
      <c r="B106" s="25"/>
      <c r="C106" s="25"/>
      <c r="D106" s="25"/>
      <c r="E106" s="26" t="s">
        <v>12</v>
      </c>
      <c r="F106" s="73" t="s">
        <v>113</v>
      </c>
      <c r="G106" s="4"/>
      <c r="H106" s="77">
        <v>6.0</v>
      </c>
      <c r="J106" s="78"/>
      <c r="K106" s="78"/>
      <c r="M106" s="78"/>
    </row>
    <row r="107" ht="15.75" customHeight="1">
      <c r="A107" s="1">
        <v>106.0</v>
      </c>
      <c r="B107" s="25"/>
      <c r="C107" s="25"/>
      <c r="D107" s="25"/>
      <c r="E107" s="26" t="s">
        <v>14</v>
      </c>
      <c r="F107" s="73" t="s">
        <v>114</v>
      </c>
      <c r="G107" s="4"/>
      <c r="H107" s="77">
        <v>6.0</v>
      </c>
      <c r="J107" s="78"/>
      <c r="K107" s="78"/>
      <c r="M107" s="78"/>
    </row>
    <row r="108" ht="15.75" customHeight="1">
      <c r="H108" s="79"/>
      <c r="J108" s="80"/>
      <c r="K108" s="80"/>
      <c r="M108" s="80"/>
    </row>
    <row r="109" ht="15.75" customHeight="1">
      <c r="H109" s="79"/>
      <c r="J109" s="80"/>
      <c r="K109" s="80"/>
      <c r="M109" s="80"/>
    </row>
    <row r="110" ht="15.75" customHeight="1">
      <c r="H110" s="79"/>
      <c r="J110" s="80"/>
      <c r="K110" s="80"/>
      <c r="M110" s="80"/>
    </row>
    <row r="111" ht="15.75" customHeight="1">
      <c r="H111" s="79"/>
      <c r="J111" s="80"/>
      <c r="K111" s="80"/>
      <c r="M111" s="80"/>
    </row>
    <row r="112" ht="15.75" customHeight="1">
      <c r="H112" s="79"/>
      <c r="J112" s="80"/>
      <c r="K112" s="80"/>
      <c r="M112" s="80"/>
    </row>
    <row r="113" ht="15.75" customHeight="1">
      <c r="H113" s="79"/>
      <c r="J113" s="80"/>
      <c r="K113" s="80"/>
      <c r="M113" s="80"/>
    </row>
    <row r="114" ht="15.75" customHeight="1">
      <c r="H114" s="79"/>
      <c r="J114" s="80"/>
      <c r="K114" s="80"/>
      <c r="M114" s="80"/>
    </row>
    <row r="115" ht="15.75" customHeight="1">
      <c r="H115" s="79"/>
      <c r="J115" s="80"/>
      <c r="K115" s="80"/>
      <c r="M115" s="80"/>
    </row>
    <row r="116" ht="15.75" customHeight="1">
      <c r="H116" s="79"/>
      <c r="J116" s="80"/>
      <c r="K116" s="80"/>
      <c r="M116" s="80"/>
    </row>
    <row r="117" ht="15.75" customHeight="1">
      <c r="H117" s="79"/>
      <c r="J117" s="80"/>
      <c r="K117" s="80"/>
      <c r="M117" s="80"/>
    </row>
    <row r="118" ht="15.75" customHeight="1">
      <c r="H118" s="79"/>
      <c r="J118" s="80"/>
      <c r="K118" s="80"/>
      <c r="M118" s="80"/>
    </row>
    <row r="119" ht="15.75" customHeight="1">
      <c r="H119" s="79"/>
      <c r="J119" s="80"/>
      <c r="K119" s="80"/>
      <c r="M119" s="80"/>
    </row>
    <row r="120" ht="15.75" customHeight="1">
      <c r="H120" s="79"/>
      <c r="J120" s="80"/>
      <c r="K120" s="80"/>
      <c r="M120" s="80"/>
    </row>
    <row r="121" ht="15.75" customHeight="1">
      <c r="H121" s="79"/>
      <c r="J121" s="80"/>
      <c r="K121" s="80"/>
      <c r="M121" s="80"/>
    </row>
    <row r="122" ht="15.75" customHeight="1">
      <c r="H122" s="79"/>
      <c r="J122" s="80"/>
      <c r="K122" s="80"/>
      <c r="M122" s="80"/>
    </row>
    <row r="123" ht="15.75" customHeight="1">
      <c r="H123" s="79"/>
      <c r="J123" s="80"/>
      <c r="K123" s="80"/>
      <c r="M123" s="80"/>
    </row>
    <row r="124" ht="15.75" customHeight="1">
      <c r="H124" s="79"/>
      <c r="J124" s="80"/>
      <c r="K124" s="80"/>
      <c r="M124" s="80"/>
    </row>
    <row r="125" ht="15.75" customHeight="1">
      <c r="H125" s="79"/>
      <c r="J125" s="80"/>
      <c r="K125" s="80"/>
      <c r="M125" s="80"/>
    </row>
    <row r="126" ht="15.75" customHeight="1">
      <c r="H126" s="79"/>
      <c r="J126" s="80"/>
      <c r="K126" s="80"/>
      <c r="M126" s="80"/>
    </row>
    <row r="127" ht="15.75" customHeight="1">
      <c r="H127" s="79"/>
      <c r="J127" s="80"/>
      <c r="K127" s="80"/>
      <c r="M127" s="80"/>
    </row>
    <row r="128" ht="15.75" customHeight="1">
      <c r="H128" s="79"/>
      <c r="J128" s="80"/>
      <c r="K128" s="80"/>
      <c r="M128" s="80"/>
    </row>
    <row r="129" ht="15.75" customHeight="1">
      <c r="H129" s="79"/>
      <c r="J129" s="80"/>
      <c r="K129" s="80"/>
      <c r="M129" s="80"/>
    </row>
    <row r="130" ht="15.75" customHeight="1">
      <c r="H130" s="79"/>
      <c r="J130" s="80"/>
      <c r="K130" s="80"/>
      <c r="M130" s="80"/>
    </row>
    <row r="131" ht="15.75" customHeight="1">
      <c r="H131" s="79"/>
      <c r="J131" s="80"/>
      <c r="K131" s="80"/>
      <c r="M131" s="80"/>
    </row>
    <row r="132" ht="15.75" customHeight="1">
      <c r="H132" s="79"/>
      <c r="J132" s="80"/>
      <c r="K132" s="80"/>
      <c r="M132" s="80"/>
    </row>
    <row r="133" ht="15.75" customHeight="1">
      <c r="H133" s="79"/>
      <c r="J133" s="80"/>
      <c r="K133" s="80"/>
      <c r="M133" s="80"/>
    </row>
    <row r="134" ht="15.75" customHeight="1">
      <c r="H134" s="79"/>
      <c r="J134" s="80"/>
      <c r="K134" s="80"/>
      <c r="M134" s="80"/>
    </row>
    <row r="135" ht="15.75" customHeight="1">
      <c r="H135" s="79"/>
      <c r="J135" s="80"/>
      <c r="K135" s="80"/>
      <c r="M135" s="80"/>
    </row>
    <row r="136" ht="15.75" customHeight="1">
      <c r="H136" s="79"/>
      <c r="J136" s="80"/>
      <c r="K136" s="80"/>
      <c r="M136" s="80"/>
    </row>
    <row r="137" ht="15.75" customHeight="1">
      <c r="H137" s="79"/>
      <c r="J137" s="80"/>
      <c r="K137" s="80"/>
      <c r="M137" s="80"/>
    </row>
    <row r="138" ht="15.75" customHeight="1">
      <c r="H138" s="79"/>
      <c r="J138" s="80"/>
      <c r="K138" s="80"/>
      <c r="M138" s="80"/>
    </row>
    <row r="139" ht="15.75" customHeight="1">
      <c r="H139" s="79"/>
      <c r="J139" s="80"/>
      <c r="K139" s="80"/>
      <c r="M139" s="80"/>
    </row>
    <row r="140" ht="15.75" customHeight="1">
      <c r="H140" s="79"/>
      <c r="J140" s="80"/>
      <c r="K140" s="80"/>
      <c r="M140" s="80"/>
    </row>
    <row r="141" ht="15.75" customHeight="1">
      <c r="H141" s="79"/>
      <c r="J141" s="80"/>
      <c r="K141" s="80"/>
      <c r="M141" s="80"/>
    </row>
    <row r="142" ht="15.75" customHeight="1">
      <c r="H142" s="79"/>
      <c r="J142" s="80"/>
      <c r="K142" s="80"/>
      <c r="M142" s="80"/>
    </row>
    <row r="143" ht="15.75" customHeight="1">
      <c r="H143" s="79"/>
      <c r="J143" s="80"/>
      <c r="K143" s="80"/>
      <c r="M143" s="80"/>
    </row>
    <row r="144" ht="15.75" customHeight="1">
      <c r="H144" s="79"/>
      <c r="J144" s="80"/>
      <c r="K144" s="80"/>
      <c r="M144" s="80"/>
    </row>
    <row r="145" ht="15.75" customHeight="1">
      <c r="H145" s="79"/>
      <c r="J145" s="80"/>
      <c r="K145" s="80"/>
      <c r="M145" s="80"/>
    </row>
    <row r="146" ht="15.75" customHeight="1">
      <c r="H146" s="79"/>
      <c r="J146" s="80"/>
      <c r="K146" s="80"/>
      <c r="M146" s="80"/>
    </row>
    <row r="147" ht="15.75" customHeight="1">
      <c r="H147" s="79"/>
      <c r="J147" s="80"/>
      <c r="K147" s="80"/>
      <c r="M147" s="80"/>
    </row>
    <row r="148" ht="15.75" customHeight="1">
      <c r="H148" s="79"/>
      <c r="J148" s="80"/>
      <c r="K148" s="80"/>
      <c r="M148" s="80"/>
    </row>
    <row r="149" ht="15.75" customHeight="1">
      <c r="H149" s="79"/>
      <c r="J149" s="80"/>
      <c r="K149" s="80"/>
      <c r="M149" s="80"/>
    </row>
    <row r="150" ht="15.75" customHeight="1">
      <c r="H150" s="79"/>
      <c r="J150" s="80"/>
      <c r="K150" s="80"/>
      <c r="M150" s="80"/>
    </row>
    <row r="151" ht="15.75" customHeight="1">
      <c r="H151" s="79"/>
      <c r="J151" s="80"/>
      <c r="K151" s="80"/>
      <c r="M151" s="80"/>
    </row>
    <row r="152" ht="15.75" customHeight="1">
      <c r="H152" s="79"/>
      <c r="J152" s="80"/>
      <c r="K152" s="80"/>
      <c r="M152" s="80"/>
    </row>
    <row r="153" ht="15.75" customHeight="1">
      <c r="H153" s="79"/>
      <c r="J153" s="80"/>
      <c r="K153" s="80"/>
      <c r="M153" s="80"/>
    </row>
    <row r="154" ht="15.75" customHeight="1">
      <c r="H154" s="79"/>
      <c r="J154" s="80"/>
      <c r="K154" s="80"/>
      <c r="M154" s="80"/>
    </row>
    <row r="155" ht="15.75" customHeight="1">
      <c r="H155" s="79"/>
      <c r="J155" s="80"/>
      <c r="K155" s="80"/>
      <c r="M155" s="80"/>
    </row>
    <row r="156" ht="15.75" customHeight="1">
      <c r="H156" s="79"/>
      <c r="J156" s="80"/>
      <c r="K156" s="80"/>
      <c r="M156" s="80"/>
    </row>
    <row r="157" ht="15.75" customHeight="1">
      <c r="H157" s="79"/>
      <c r="J157" s="80"/>
      <c r="K157" s="80"/>
      <c r="M157" s="80"/>
    </row>
    <row r="158" ht="15.75" customHeight="1">
      <c r="H158" s="79"/>
      <c r="J158" s="80"/>
      <c r="K158" s="80"/>
      <c r="M158" s="80"/>
    </row>
    <row r="159" ht="15.75" customHeight="1">
      <c r="H159" s="79"/>
      <c r="J159" s="80"/>
      <c r="K159" s="80"/>
      <c r="M159" s="80"/>
    </row>
    <row r="160" ht="15.75" customHeight="1">
      <c r="H160" s="79"/>
      <c r="J160" s="80"/>
      <c r="K160" s="80"/>
      <c r="M160" s="80"/>
    </row>
    <row r="161" ht="15.75" customHeight="1">
      <c r="H161" s="79"/>
      <c r="J161" s="80"/>
      <c r="K161" s="80"/>
      <c r="M161" s="80"/>
    </row>
    <row r="162" ht="15.75" customHeight="1">
      <c r="H162" s="79"/>
      <c r="J162" s="80"/>
      <c r="K162" s="80"/>
      <c r="M162" s="80"/>
    </row>
    <row r="163" ht="15.75" customHeight="1">
      <c r="H163" s="79"/>
      <c r="J163" s="80"/>
      <c r="K163" s="80"/>
      <c r="M163" s="80"/>
    </row>
    <row r="164" ht="15.75" customHeight="1">
      <c r="H164" s="79"/>
      <c r="J164" s="80"/>
      <c r="K164" s="80"/>
      <c r="M164" s="80"/>
    </row>
    <row r="165" ht="15.75" customHeight="1">
      <c r="H165" s="79"/>
      <c r="J165" s="80"/>
      <c r="K165" s="80"/>
      <c r="M165" s="80"/>
    </row>
    <row r="166" ht="15.75" customHeight="1">
      <c r="H166" s="79"/>
      <c r="J166" s="80"/>
      <c r="K166" s="80"/>
      <c r="M166" s="80"/>
    </row>
    <row r="167" ht="15.75" customHeight="1">
      <c r="H167" s="79"/>
      <c r="J167" s="80"/>
      <c r="K167" s="80"/>
      <c r="M167" s="80"/>
    </row>
    <row r="168" ht="15.75" customHeight="1">
      <c r="H168" s="79"/>
      <c r="J168" s="80"/>
      <c r="K168" s="80"/>
      <c r="M168" s="80"/>
    </row>
    <row r="169" ht="15.75" customHeight="1">
      <c r="H169" s="79"/>
      <c r="J169" s="80"/>
      <c r="K169" s="80"/>
      <c r="M169" s="80"/>
    </row>
    <row r="170" ht="15.75" customHeight="1">
      <c r="H170" s="79"/>
      <c r="J170" s="80"/>
      <c r="K170" s="80"/>
      <c r="M170" s="80"/>
    </row>
    <row r="171" ht="15.75" customHeight="1">
      <c r="H171" s="79"/>
      <c r="J171" s="80"/>
      <c r="K171" s="80"/>
      <c r="M171" s="80"/>
    </row>
    <row r="172" ht="15.75" customHeight="1">
      <c r="H172" s="79"/>
      <c r="J172" s="80"/>
      <c r="K172" s="80"/>
      <c r="M172" s="80"/>
    </row>
    <row r="173" ht="15.75" customHeight="1">
      <c r="H173" s="79"/>
      <c r="J173" s="80"/>
      <c r="K173" s="80"/>
      <c r="M173" s="80"/>
    </row>
    <row r="174" ht="15.75" customHeight="1">
      <c r="H174" s="79"/>
      <c r="J174" s="80"/>
      <c r="K174" s="80"/>
      <c r="M174" s="80"/>
    </row>
    <row r="175" ht="15.75" customHeight="1">
      <c r="H175" s="79"/>
      <c r="J175" s="80"/>
      <c r="K175" s="80"/>
      <c r="M175" s="80"/>
    </row>
    <row r="176" ht="15.75" customHeight="1">
      <c r="H176" s="79"/>
      <c r="J176" s="80"/>
      <c r="K176" s="80"/>
      <c r="M176" s="80"/>
    </row>
    <row r="177" ht="15.75" customHeight="1">
      <c r="H177" s="79"/>
      <c r="J177" s="80"/>
      <c r="K177" s="80"/>
      <c r="M177" s="80"/>
    </row>
    <row r="178" ht="15.75" customHeight="1">
      <c r="H178" s="79"/>
      <c r="J178" s="80"/>
      <c r="K178" s="80"/>
      <c r="M178" s="80"/>
    </row>
    <row r="179" ht="15.75" customHeight="1">
      <c r="H179" s="79"/>
      <c r="J179" s="80"/>
      <c r="K179" s="80"/>
      <c r="M179" s="80"/>
    </row>
    <row r="180" ht="15.75" customHeight="1">
      <c r="H180" s="79"/>
      <c r="J180" s="80"/>
      <c r="K180" s="80"/>
      <c r="M180" s="80"/>
    </row>
    <row r="181" ht="15.75" customHeight="1">
      <c r="H181" s="79"/>
      <c r="J181" s="80"/>
      <c r="K181" s="80"/>
      <c r="M181" s="80"/>
    </row>
    <row r="182" ht="15.75" customHeight="1">
      <c r="H182" s="79"/>
      <c r="J182" s="80"/>
      <c r="K182" s="80"/>
      <c r="M182" s="80"/>
    </row>
    <row r="183" ht="15.75" customHeight="1">
      <c r="H183" s="79"/>
      <c r="J183" s="80"/>
      <c r="K183" s="80"/>
      <c r="M183" s="80"/>
    </row>
    <row r="184" ht="15.75" customHeight="1">
      <c r="H184" s="79"/>
      <c r="J184" s="80"/>
      <c r="K184" s="80"/>
      <c r="M184" s="80"/>
    </row>
    <row r="185" ht="15.75" customHeight="1">
      <c r="H185" s="79"/>
      <c r="J185" s="80"/>
      <c r="K185" s="80"/>
      <c r="M185" s="80"/>
    </row>
    <row r="186" ht="15.75" customHeight="1">
      <c r="H186" s="79"/>
      <c r="J186" s="80"/>
      <c r="K186" s="80"/>
      <c r="M186" s="80"/>
    </row>
    <row r="187" ht="15.75" customHeight="1">
      <c r="H187" s="79"/>
      <c r="J187" s="80"/>
      <c r="K187" s="80"/>
      <c r="M187" s="80"/>
    </row>
    <row r="188" ht="15.75" customHeight="1">
      <c r="H188" s="79"/>
      <c r="J188" s="80"/>
      <c r="K188" s="80"/>
      <c r="M188" s="80"/>
    </row>
    <row r="189" ht="15.75" customHeight="1">
      <c r="H189" s="79"/>
      <c r="J189" s="80"/>
      <c r="K189" s="80"/>
      <c r="M189" s="80"/>
    </row>
    <row r="190" ht="15.75" customHeight="1">
      <c r="H190" s="79"/>
      <c r="J190" s="80"/>
      <c r="K190" s="80"/>
      <c r="M190" s="80"/>
    </row>
    <row r="191" ht="15.75" customHeight="1">
      <c r="H191" s="79"/>
      <c r="J191" s="80"/>
      <c r="K191" s="80"/>
      <c r="M191" s="80"/>
    </row>
    <row r="192" ht="15.75" customHeight="1">
      <c r="H192" s="79"/>
      <c r="J192" s="80"/>
      <c r="K192" s="80"/>
      <c r="M192" s="80"/>
    </row>
    <row r="193" ht="15.75" customHeight="1">
      <c r="H193" s="79"/>
      <c r="J193" s="80"/>
      <c r="K193" s="80"/>
      <c r="M193" s="80"/>
    </row>
    <row r="194" ht="15.75" customHeight="1">
      <c r="H194" s="79"/>
      <c r="J194" s="80"/>
      <c r="K194" s="80"/>
      <c r="M194" s="80"/>
    </row>
    <row r="195" ht="15.75" customHeight="1">
      <c r="H195" s="79"/>
      <c r="J195" s="80"/>
      <c r="K195" s="80"/>
      <c r="M195" s="80"/>
    </row>
    <row r="196" ht="15.75" customHeight="1">
      <c r="H196" s="79"/>
      <c r="J196" s="80"/>
      <c r="K196" s="80"/>
      <c r="M196" s="80"/>
    </row>
    <row r="197" ht="15.75" customHeight="1">
      <c r="H197" s="79"/>
      <c r="J197" s="80"/>
      <c r="K197" s="80"/>
      <c r="M197" s="80"/>
    </row>
    <row r="198" ht="15.75" customHeight="1">
      <c r="H198" s="79"/>
      <c r="J198" s="80"/>
      <c r="K198" s="80"/>
      <c r="M198" s="80"/>
    </row>
    <row r="199" ht="15.75" customHeight="1">
      <c r="H199" s="79"/>
      <c r="J199" s="80"/>
      <c r="K199" s="80"/>
      <c r="M199" s="80"/>
    </row>
    <row r="200" ht="15.75" customHeight="1">
      <c r="H200" s="79"/>
      <c r="J200" s="80"/>
      <c r="K200" s="80"/>
      <c r="M200" s="80"/>
    </row>
    <row r="201" ht="15.75" customHeight="1">
      <c r="H201" s="79"/>
      <c r="J201" s="80"/>
      <c r="K201" s="80"/>
      <c r="M201" s="80"/>
    </row>
    <row r="202" ht="15.75" customHeight="1">
      <c r="H202" s="79"/>
      <c r="J202" s="80"/>
      <c r="K202" s="80"/>
      <c r="M202" s="80"/>
    </row>
    <row r="203" ht="15.75" customHeight="1">
      <c r="H203" s="79"/>
      <c r="J203" s="80"/>
      <c r="K203" s="80"/>
      <c r="M203" s="80"/>
    </row>
    <row r="204" ht="15.75" customHeight="1">
      <c r="H204" s="79"/>
      <c r="J204" s="80"/>
      <c r="K204" s="80"/>
      <c r="M204" s="80"/>
    </row>
    <row r="205" ht="15.75" customHeight="1">
      <c r="H205" s="79"/>
      <c r="J205" s="80"/>
      <c r="K205" s="80"/>
      <c r="M205" s="80"/>
    </row>
    <row r="206" ht="15.75" customHeight="1">
      <c r="H206" s="79"/>
      <c r="J206" s="80"/>
      <c r="K206" s="80"/>
      <c r="M206" s="80"/>
    </row>
    <row r="207" ht="15.75" customHeight="1">
      <c r="H207" s="79"/>
      <c r="J207" s="80"/>
      <c r="K207" s="80"/>
      <c r="M207" s="80"/>
    </row>
    <row r="208" ht="15.75" customHeight="1">
      <c r="H208" s="79"/>
      <c r="J208" s="80"/>
      <c r="K208" s="80"/>
      <c r="M208" s="80"/>
    </row>
    <row r="209" ht="15.75" customHeight="1">
      <c r="H209" s="79"/>
      <c r="J209" s="80"/>
      <c r="K209" s="80"/>
      <c r="M209" s="80"/>
    </row>
    <row r="210" ht="15.75" customHeight="1">
      <c r="H210" s="79"/>
      <c r="J210" s="80"/>
      <c r="K210" s="80"/>
      <c r="M210" s="80"/>
    </row>
    <row r="211" ht="15.75" customHeight="1">
      <c r="H211" s="79"/>
      <c r="J211" s="80"/>
      <c r="K211" s="80"/>
      <c r="M211" s="80"/>
    </row>
    <row r="212" ht="15.75" customHeight="1">
      <c r="H212" s="79"/>
      <c r="J212" s="80"/>
      <c r="K212" s="80"/>
      <c r="M212" s="80"/>
    </row>
    <row r="213" ht="15.75" customHeight="1">
      <c r="H213" s="79"/>
      <c r="J213" s="80"/>
      <c r="K213" s="80"/>
      <c r="M213" s="80"/>
    </row>
    <row r="214" ht="15.75" customHeight="1">
      <c r="H214" s="79"/>
      <c r="J214" s="80"/>
      <c r="K214" s="80"/>
      <c r="M214" s="80"/>
    </row>
    <row r="215" ht="15.75" customHeight="1">
      <c r="H215" s="79"/>
      <c r="J215" s="80"/>
      <c r="K215" s="80"/>
      <c r="M215" s="80"/>
    </row>
    <row r="216" ht="15.75" customHeight="1">
      <c r="H216" s="79"/>
      <c r="J216" s="80"/>
      <c r="K216" s="80"/>
      <c r="M216" s="80"/>
    </row>
    <row r="217" ht="15.75" customHeight="1">
      <c r="H217" s="79"/>
      <c r="J217" s="80"/>
      <c r="K217" s="80"/>
      <c r="M217" s="80"/>
    </row>
    <row r="218" ht="15.75" customHeight="1">
      <c r="H218" s="79"/>
      <c r="J218" s="80"/>
      <c r="K218" s="80"/>
      <c r="M218" s="80"/>
    </row>
    <row r="219" ht="15.75" customHeight="1">
      <c r="H219" s="79"/>
      <c r="J219" s="80"/>
      <c r="K219" s="80"/>
      <c r="M219" s="80"/>
    </row>
    <row r="220" ht="15.75" customHeight="1">
      <c r="H220" s="79"/>
      <c r="J220" s="80"/>
      <c r="K220" s="80"/>
      <c r="M220" s="80"/>
    </row>
    <row r="221" ht="15.75" customHeight="1">
      <c r="H221" s="79"/>
      <c r="J221" s="80"/>
      <c r="K221" s="80"/>
      <c r="M221" s="80"/>
    </row>
    <row r="222" ht="15.75" customHeight="1">
      <c r="H222" s="79"/>
      <c r="J222" s="80"/>
      <c r="K222" s="80"/>
      <c r="M222" s="80"/>
    </row>
    <row r="223" ht="15.75" customHeight="1">
      <c r="H223" s="79"/>
      <c r="J223" s="80"/>
      <c r="K223" s="80"/>
      <c r="M223" s="80"/>
    </row>
    <row r="224" ht="15.75" customHeight="1">
      <c r="H224" s="79"/>
      <c r="J224" s="80"/>
      <c r="K224" s="80"/>
      <c r="M224" s="80"/>
    </row>
    <row r="225" ht="15.75" customHeight="1">
      <c r="H225" s="79"/>
      <c r="J225" s="80"/>
      <c r="K225" s="80"/>
      <c r="M225" s="80"/>
    </row>
    <row r="226" ht="15.75" customHeight="1">
      <c r="H226" s="79"/>
      <c r="J226" s="80"/>
      <c r="K226" s="80"/>
      <c r="M226" s="80"/>
    </row>
    <row r="227" ht="15.75" customHeight="1">
      <c r="H227" s="79"/>
      <c r="J227" s="80"/>
      <c r="K227" s="80"/>
      <c r="M227" s="80"/>
    </row>
    <row r="228" ht="15.75" customHeight="1">
      <c r="H228" s="79"/>
      <c r="J228" s="80"/>
      <c r="K228" s="80"/>
      <c r="M228" s="80"/>
    </row>
    <row r="229" ht="15.75" customHeight="1">
      <c r="H229" s="79"/>
      <c r="J229" s="80"/>
      <c r="K229" s="80"/>
      <c r="M229" s="80"/>
    </row>
    <row r="230" ht="15.75" customHeight="1">
      <c r="H230" s="79"/>
      <c r="J230" s="80"/>
      <c r="K230" s="80"/>
      <c r="M230" s="80"/>
    </row>
    <row r="231" ht="15.75" customHeight="1">
      <c r="H231" s="79"/>
      <c r="J231" s="80"/>
      <c r="K231" s="80"/>
      <c r="M231" s="80"/>
    </row>
    <row r="232" ht="15.75" customHeight="1">
      <c r="H232" s="79"/>
      <c r="J232" s="80"/>
      <c r="K232" s="80"/>
      <c r="M232" s="80"/>
    </row>
    <row r="233" ht="15.75" customHeight="1">
      <c r="H233" s="79"/>
      <c r="J233" s="80"/>
      <c r="K233" s="80"/>
      <c r="M233" s="80"/>
    </row>
    <row r="234" ht="15.75" customHeight="1">
      <c r="H234" s="79"/>
      <c r="J234" s="80"/>
      <c r="K234" s="80"/>
      <c r="M234" s="80"/>
    </row>
    <row r="235" ht="15.75" customHeight="1">
      <c r="H235" s="79"/>
      <c r="J235" s="80"/>
      <c r="K235" s="80"/>
      <c r="M235" s="80"/>
    </row>
    <row r="236" ht="15.75" customHeight="1">
      <c r="H236" s="79"/>
      <c r="J236" s="80"/>
      <c r="K236" s="80"/>
      <c r="M236" s="80"/>
    </row>
    <row r="237" ht="15.75" customHeight="1">
      <c r="H237" s="79"/>
      <c r="J237" s="80"/>
      <c r="K237" s="80"/>
      <c r="M237" s="80"/>
    </row>
    <row r="238" ht="15.75" customHeight="1">
      <c r="H238" s="79"/>
      <c r="J238" s="80"/>
      <c r="K238" s="80"/>
      <c r="M238" s="80"/>
    </row>
    <row r="239" ht="15.75" customHeight="1">
      <c r="H239" s="79"/>
      <c r="J239" s="80"/>
      <c r="K239" s="80"/>
      <c r="M239" s="80"/>
    </row>
    <row r="240" ht="15.75" customHeight="1">
      <c r="H240" s="79"/>
      <c r="J240" s="80"/>
      <c r="K240" s="80"/>
      <c r="M240" s="80"/>
    </row>
    <row r="241" ht="15.75" customHeight="1">
      <c r="H241" s="79"/>
      <c r="J241" s="80"/>
      <c r="K241" s="80"/>
      <c r="M241" s="80"/>
    </row>
    <row r="242" ht="15.75" customHeight="1">
      <c r="H242" s="79"/>
      <c r="J242" s="80"/>
      <c r="K242" s="80"/>
      <c r="M242" s="80"/>
    </row>
    <row r="243" ht="15.75" customHeight="1">
      <c r="H243" s="79"/>
      <c r="J243" s="80"/>
      <c r="K243" s="80"/>
      <c r="M243" s="80"/>
    </row>
    <row r="244" ht="15.75" customHeight="1">
      <c r="H244" s="79"/>
      <c r="J244" s="80"/>
      <c r="K244" s="80"/>
      <c r="M244" s="80"/>
    </row>
    <row r="245" ht="15.75" customHeight="1">
      <c r="H245" s="79"/>
      <c r="J245" s="80"/>
      <c r="K245" s="80"/>
      <c r="M245" s="80"/>
    </row>
    <row r="246" ht="15.75" customHeight="1">
      <c r="H246" s="79"/>
      <c r="J246" s="80"/>
      <c r="K246" s="80"/>
      <c r="M246" s="80"/>
    </row>
    <row r="247" ht="15.75" customHeight="1">
      <c r="H247" s="79"/>
      <c r="J247" s="80"/>
      <c r="K247" s="80"/>
      <c r="M247" s="80"/>
    </row>
    <row r="248" ht="15.75" customHeight="1">
      <c r="H248" s="79"/>
      <c r="J248" s="80"/>
      <c r="K248" s="80"/>
      <c r="M248" s="80"/>
    </row>
    <row r="249" ht="15.75" customHeight="1">
      <c r="H249" s="79"/>
      <c r="J249" s="80"/>
      <c r="K249" s="80"/>
      <c r="M249" s="80"/>
    </row>
    <row r="250" ht="15.75" customHeight="1">
      <c r="H250" s="79"/>
      <c r="J250" s="80"/>
      <c r="K250" s="80"/>
      <c r="M250" s="80"/>
    </row>
    <row r="251" ht="15.75" customHeight="1">
      <c r="H251" s="79"/>
      <c r="J251" s="80"/>
      <c r="K251" s="80"/>
      <c r="M251" s="80"/>
    </row>
    <row r="252" ht="15.75" customHeight="1">
      <c r="H252" s="79"/>
      <c r="J252" s="80"/>
      <c r="K252" s="80"/>
      <c r="M252" s="80"/>
    </row>
    <row r="253" ht="15.75" customHeight="1">
      <c r="H253" s="79"/>
      <c r="J253" s="80"/>
      <c r="K253" s="80"/>
      <c r="M253" s="80"/>
    </row>
    <row r="254" ht="15.75" customHeight="1">
      <c r="H254" s="79"/>
      <c r="J254" s="80"/>
      <c r="K254" s="80"/>
      <c r="M254" s="80"/>
    </row>
    <row r="255" ht="15.75" customHeight="1">
      <c r="H255" s="79"/>
      <c r="J255" s="80"/>
      <c r="K255" s="80"/>
      <c r="M255" s="80"/>
    </row>
    <row r="256" ht="15.75" customHeight="1">
      <c r="H256" s="79"/>
      <c r="J256" s="80"/>
      <c r="K256" s="80"/>
      <c r="M256" s="80"/>
    </row>
    <row r="257" ht="15.75" customHeight="1">
      <c r="H257" s="79"/>
      <c r="J257" s="80"/>
      <c r="K257" s="80"/>
      <c r="M257" s="80"/>
    </row>
    <row r="258" ht="15.75" customHeight="1">
      <c r="H258" s="79"/>
      <c r="J258" s="80"/>
      <c r="K258" s="80"/>
      <c r="M258" s="80"/>
    </row>
    <row r="259" ht="15.75" customHeight="1">
      <c r="H259" s="79"/>
      <c r="J259" s="80"/>
      <c r="K259" s="80"/>
      <c r="M259" s="80"/>
    </row>
    <row r="260" ht="15.75" customHeight="1">
      <c r="H260" s="79"/>
      <c r="J260" s="80"/>
      <c r="K260" s="80"/>
      <c r="M260" s="80"/>
    </row>
    <row r="261" ht="15.75" customHeight="1">
      <c r="H261" s="79"/>
      <c r="J261" s="80"/>
      <c r="K261" s="80"/>
      <c r="M261" s="80"/>
    </row>
    <row r="262" ht="15.75" customHeight="1">
      <c r="H262" s="79"/>
      <c r="J262" s="80"/>
      <c r="K262" s="80"/>
      <c r="M262" s="80"/>
    </row>
    <row r="263" ht="15.75" customHeight="1">
      <c r="H263" s="79"/>
      <c r="J263" s="80"/>
      <c r="K263" s="80"/>
      <c r="M263" s="80"/>
    </row>
    <row r="264" ht="15.75" customHeight="1">
      <c r="H264" s="79"/>
      <c r="J264" s="80"/>
      <c r="K264" s="80"/>
      <c r="M264" s="80"/>
    </row>
    <row r="265" ht="15.75" customHeight="1">
      <c r="H265" s="79"/>
      <c r="J265" s="80"/>
      <c r="K265" s="80"/>
      <c r="M265" s="80"/>
    </row>
    <row r="266" ht="15.75" customHeight="1">
      <c r="H266" s="79"/>
      <c r="J266" s="80"/>
      <c r="K266" s="80"/>
      <c r="M266" s="80"/>
    </row>
    <row r="267" ht="15.75" customHeight="1">
      <c r="H267" s="79"/>
      <c r="J267" s="80"/>
      <c r="K267" s="80"/>
      <c r="M267" s="80"/>
    </row>
    <row r="268" ht="15.75" customHeight="1">
      <c r="H268" s="79"/>
      <c r="J268" s="80"/>
      <c r="K268" s="80"/>
      <c r="M268" s="80"/>
    </row>
    <row r="269" ht="15.75" customHeight="1">
      <c r="H269" s="79"/>
      <c r="J269" s="80"/>
      <c r="K269" s="80"/>
      <c r="M269" s="80"/>
    </row>
    <row r="270" ht="15.75" customHeight="1">
      <c r="H270" s="79"/>
      <c r="J270" s="80"/>
      <c r="K270" s="80"/>
      <c r="M270" s="80"/>
    </row>
    <row r="271" ht="15.75" customHeight="1">
      <c r="H271" s="79"/>
      <c r="J271" s="80"/>
      <c r="K271" s="80"/>
      <c r="M271" s="80"/>
    </row>
    <row r="272" ht="15.75" customHeight="1">
      <c r="H272" s="79"/>
      <c r="J272" s="80"/>
      <c r="K272" s="80"/>
      <c r="M272" s="80"/>
    </row>
    <row r="273" ht="15.75" customHeight="1">
      <c r="H273" s="79"/>
      <c r="J273" s="80"/>
      <c r="K273" s="80"/>
      <c r="M273" s="80"/>
    </row>
    <row r="274" ht="15.75" customHeight="1">
      <c r="H274" s="79"/>
      <c r="J274" s="80"/>
      <c r="K274" s="80"/>
      <c r="M274" s="80"/>
    </row>
    <row r="275" ht="15.75" customHeight="1">
      <c r="H275" s="79"/>
      <c r="J275" s="80"/>
      <c r="K275" s="80"/>
      <c r="M275" s="80"/>
    </row>
    <row r="276" ht="15.75" customHeight="1">
      <c r="H276" s="79"/>
      <c r="J276" s="80"/>
      <c r="K276" s="80"/>
      <c r="M276" s="80"/>
    </row>
    <row r="277" ht="15.75" customHeight="1">
      <c r="H277" s="79"/>
      <c r="J277" s="80"/>
      <c r="K277" s="80"/>
      <c r="M277" s="80"/>
    </row>
    <row r="278" ht="15.75" customHeight="1">
      <c r="H278" s="79"/>
      <c r="J278" s="80"/>
      <c r="K278" s="80"/>
      <c r="M278" s="80"/>
    </row>
    <row r="279" ht="15.75" customHeight="1">
      <c r="H279" s="79"/>
      <c r="J279" s="80"/>
      <c r="K279" s="80"/>
      <c r="M279" s="80"/>
    </row>
    <row r="280" ht="15.75" customHeight="1">
      <c r="H280" s="79"/>
      <c r="J280" s="80"/>
      <c r="K280" s="80"/>
      <c r="M280" s="80"/>
    </row>
    <row r="281" ht="15.75" customHeight="1">
      <c r="H281" s="79"/>
      <c r="J281" s="80"/>
      <c r="K281" s="80"/>
      <c r="M281" s="80"/>
    </row>
    <row r="282" ht="15.75" customHeight="1">
      <c r="H282" s="79"/>
      <c r="J282" s="80"/>
      <c r="K282" s="80"/>
      <c r="M282" s="80"/>
    </row>
    <row r="283" ht="15.75" customHeight="1">
      <c r="H283" s="79"/>
      <c r="J283" s="80"/>
      <c r="K283" s="80"/>
      <c r="M283" s="80"/>
    </row>
    <row r="284" ht="15.75" customHeight="1">
      <c r="H284" s="79"/>
      <c r="J284" s="80"/>
      <c r="K284" s="80"/>
      <c r="M284" s="80"/>
    </row>
    <row r="285" ht="15.75" customHeight="1">
      <c r="H285" s="79"/>
      <c r="J285" s="80"/>
      <c r="K285" s="80"/>
      <c r="M285" s="80"/>
    </row>
    <row r="286" ht="15.75" customHeight="1">
      <c r="H286" s="79"/>
      <c r="J286" s="80"/>
      <c r="K286" s="80"/>
      <c r="M286" s="80"/>
    </row>
    <row r="287" ht="15.75" customHeight="1">
      <c r="H287" s="79"/>
      <c r="J287" s="80"/>
      <c r="K287" s="80"/>
      <c r="M287" s="80"/>
    </row>
    <row r="288" ht="15.75" customHeight="1">
      <c r="H288" s="79"/>
      <c r="J288" s="80"/>
      <c r="K288" s="80"/>
      <c r="M288" s="80"/>
    </row>
    <row r="289" ht="15.75" customHeight="1">
      <c r="H289" s="79"/>
      <c r="J289" s="80"/>
      <c r="K289" s="80"/>
      <c r="M289" s="80"/>
    </row>
    <row r="290" ht="15.75" customHeight="1">
      <c r="H290" s="79"/>
      <c r="J290" s="80"/>
      <c r="K290" s="80"/>
      <c r="M290" s="80"/>
    </row>
    <row r="291" ht="15.75" customHeight="1">
      <c r="H291" s="79"/>
      <c r="J291" s="80"/>
      <c r="K291" s="80"/>
      <c r="M291" s="80"/>
    </row>
    <row r="292" ht="15.75" customHeight="1">
      <c r="H292" s="79"/>
      <c r="J292" s="80"/>
      <c r="K292" s="80"/>
      <c r="M292" s="80"/>
    </row>
    <row r="293" ht="15.75" customHeight="1">
      <c r="H293" s="79"/>
      <c r="J293" s="80"/>
      <c r="K293" s="80"/>
      <c r="M293" s="80"/>
    </row>
    <row r="294" ht="15.75" customHeight="1">
      <c r="H294" s="79"/>
      <c r="J294" s="80"/>
      <c r="K294" s="80"/>
      <c r="M294" s="80"/>
    </row>
    <row r="295" ht="15.75" customHeight="1">
      <c r="H295" s="79"/>
      <c r="J295" s="80"/>
      <c r="K295" s="80"/>
      <c r="M295" s="80"/>
    </row>
    <row r="296" ht="15.75" customHeight="1">
      <c r="H296" s="79"/>
      <c r="J296" s="80"/>
      <c r="K296" s="80"/>
      <c r="M296" s="80"/>
    </row>
    <row r="297" ht="15.75" customHeight="1">
      <c r="H297" s="79"/>
      <c r="J297" s="80"/>
      <c r="K297" s="80"/>
      <c r="M297" s="80"/>
    </row>
    <row r="298" ht="15.75" customHeight="1">
      <c r="H298" s="79"/>
      <c r="J298" s="80"/>
      <c r="K298" s="80"/>
      <c r="M298" s="80"/>
    </row>
    <row r="299" ht="15.75" customHeight="1">
      <c r="H299" s="79"/>
      <c r="J299" s="80"/>
      <c r="K299" s="80"/>
      <c r="M299" s="80"/>
    </row>
    <row r="300" ht="15.75" customHeight="1">
      <c r="H300" s="79"/>
      <c r="J300" s="80"/>
      <c r="K300" s="80"/>
      <c r="M300" s="80"/>
    </row>
    <row r="301" ht="15.75" customHeight="1">
      <c r="H301" s="79"/>
      <c r="J301" s="80"/>
      <c r="K301" s="80"/>
      <c r="M301" s="80"/>
    </row>
    <row r="302" ht="15.75" customHeight="1">
      <c r="H302" s="79"/>
      <c r="J302" s="80"/>
      <c r="K302" s="80"/>
      <c r="M302" s="80"/>
    </row>
    <row r="303" ht="15.75" customHeight="1">
      <c r="H303" s="79"/>
      <c r="J303" s="80"/>
      <c r="K303" s="80"/>
      <c r="M303" s="80"/>
    </row>
    <row r="304" ht="15.75" customHeight="1">
      <c r="H304" s="79"/>
      <c r="J304" s="80"/>
      <c r="K304" s="80"/>
      <c r="M304" s="80"/>
    </row>
    <row r="305" ht="15.75" customHeight="1">
      <c r="H305" s="79"/>
      <c r="J305" s="80"/>
      <c r="K305" s="80"/>
      <c r="M305" s="80"/>
    </row>
    <row r="306" ht="15.75" customHeight="1">
      <c r="H306" s="79"/>
      <c r="J306" s="80"/>
      <c r="K306" s="80"/>
      <c r="M306" s="80"/>
    </row>
    <row r="307" ht="15.75" customHeight="1">
      <c r="H307" s="79"/>
      <c r="J307" s="80"/>
      <c r="K307" s="80"/>
      <c r="M307" s="80"/>
    </row>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2:$M$2"/>
  <mergeCells count="101">
    <mergeCell ref="F55:G55"/>
    <mergeCell ref="F56:G56"/>
    <mergeCell ref="F57:G57"/>
    <mergeCell ref="D58:G58"/>
    <mergeCell ref="E59:G59"/>
    <mergeCell ref="F60:G60"/>
    <mergeCell ref="F61:G61"/>
    <mergeCell ref="F62:G62"/>
    <mergeCell ref="E63:G63"/>
    <mergeCell ref="F64:G64"/>
    <mergeCell ref="F65:G65"/>
    <mergeCell ref="E66:G66"/>
    <mergeCell ref="F67:G67"/>
    <mergeCell ref="F68:G68"/>
    <mergeCell ref="F69:G69"/>
    <mergeCell ref="E70:G70"/>
    <mergeCell ref="F71:G71"/>
    <mergeCell ref="F72:G72"/>
    <mergeCell ref="F73:G73"/>
    <mergeCell ref="E74:G74"/>
    <mergeCell ref="F75:G75"/>
    <mergeCell ref="F76:G76"/>
    <mergeCell ref="F77:G77"/>
    <mergeCell ref="F78:G78"/>
    <mergeCell ref="F79:G79"/>
    <mergeCell ref="F80:G80"/>
    <mergeCell ref="F81:G81"/>
    <mergeCell ref="E82:G82"/>
    <mergeCell ref="F83:G83"/>
    <mergeCell ref="F84:G84"/>
    <mergeCell ref="F85:G85"/>
    <mergeCell ref="F86:G86"/>
    <mergeCell ref="E87:G87"/>
    <mergeCell ref="F88:G88"/>
    <mergeCell ref="F89:G89"/>
    <mergeCell ref="F90:G90"/>
    <mergeCell ref="F91:G91"/>
    <mergeCell ref="E92:G92"/>
    <mergeCell ref="F93:G93"/>
    <mergeCell ref="F94:G94"/>
    <mergeCell ref="C96:G96"/>
    <mergeCell ref="E97:G97"/>
    <mergeCell ref="F105:G105"/>
    <mergeCell ref="F106:G106"/>
    <mergeCell ref="F107:G107"/>
    <mergeCell ref="F98:G98"/>
    <mergeCell ref="F99:G99"/>
    <mergeCell ref="E100:G100"/>
    <mergeCell ref="F101:G101"/>
    <mergeCell ref="E102:G102"/>
    <mergeCell ref="F103:G103"/>
    <mergeCell ref="E104:G104"/>
    <mergeCell ref="B1:G1"/>
    <mergeCell ref="C3:G3"/>
    <mergeCell ref="E5:G5"/>
    <mergeCell ref="F6:G6"/>
    <mergeCell ref="F7:G7"/>
    <mergeCell ref="F8:G8"/>
    <mergeCell ref="F9:G9"/>
    <mergeCell ref="E10:G10"/>
    <mergeCell ref="F11:G11"/>
    <mergeCell ref="F12:G12"/>
    <mergeCell ref="E13:G13"/>
    <mergeCell ref="F14:G14"/>
    <mergeCell ref="F15:G15"/>
    <mergeCell ref="E17:G17"/>
    <mergeCell ref="F18:G18"/>
    <mergeCell ref="F19:G19"/>
    <mergeCell ref="F20:G20"/>
    <mergeCell ref="E21:G21"/>
    <mergeCell ref="F22:G22"/>
    <mergeCell ref="F23:G23"/>
    <mergeCell ref="F24:G24"/>
    <mergeCell ref="F25:G25"/>
    <mergeCell ref="F26:G26"/>
    <mergeCell ref="F27:G27"/>
    <mergeCell ref="F28:G28"/>
    <mergeCell ref="F29:G29"/>
    <mergeCell ref="F31:G31"/>
    <mergeCell ref="F32:G32"/>
    <mergeCell ref="E33:G33"/>
    <mergeCell ref="F34:G34"/>
    <mergeCell ref="F35:G35"/>
    <mergeCell ref="F36:G36"/>
    <mergeCell ref="F37:G37"/>
    <mergeCell ref="F38:G38"/>
    <mergeCell ref="F39:G39"/>
    <mergeCell ref="F40:G40"/>
    <mergeCell ref="E41:G41"/>
    <mergeCell ref="F42:G42"/>
    <mergeCell ref="F43:G43"/>
    <mergeCell ref="F44:G44"/>
    <mergeCell ref="F45:G45"/>
    <mergeCell ref="F46:G46"/>
    <mergeCell ref="F48:G48"/>
    <mergeCell ref="F49:G49"/>
    <mergeCell ref="F50:G50"/>
    <mergeCell ref="F51:G51"/>
    <mergeCell ref="F52:G52"/>
    <mergeCell ref="F53:G53"/>
    <mergeCell ref="F54:G54"/>
  </mergeCells>
  <printOptions/>
  <pageMargins bottom="0.7480314960629921" footer="0.0" header="0.0" left="0.7086614173228347" right="0.7086614173228347" top="0.7480314960629921"/>
  <pageSetup fitToHeight="0" paperSize="9"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2" width="7.86"/>
    <col customWidth="1" min="13" max="13" width="7.71"/>
    <col customWidth="1" min="14" max="14" width="8.86"/>
    <col customWidth="1" min="15" max="15" width="27.29"/>
    <col customWidth="1" min="16" max="16" width="27.14"/>
    <col customWidth="1" min="17" max="17" width="36.0"/>
    <col customWidth="1" min="18" max="26" width="8.86"/>
  </cols>
  <sheetData>
    <row r="1">
      <c r="A1" s="89">
        <v>1.0</v>
      </c>
      <c r="B1" s="512" t="s">
        <v>150</v>
      </c>
      <c r="C1" s="11"/>
      <c r="D1" s="11"/>
      <c r="E1" s="11"/>
      <c r="F1" s="11"/>
      <c r="G1" s="398" t="s">
        <v>0</v>
      </c>
      <c r="H1" s="210" t="s">
        <v>116</v>
      </c>
      <c r="I1" s="210" t="s">
        <v>177</v>
      </c>
      <c r="J1" s="210" t="s">
        <v>178</v>
      </c>
      <c r="K1" s="210" t="s">
        <v>1220</v>
      </c>
      <c r="L1" s="210" t="s">
        <v>171</v>
      </c>
      <c r="M1" s="210" t="s">
        <v>180</v>
      </c>
      <c r="N1" s="212"/>
      <c r="O1" s="5" t="s">
        <v>181</v>
      </c>
      <c r="P1" s="5" t="s">
        <v>1427</v>
      </c>
      <c r="Q1" s="51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31.40138889</v>
      </c>
      <c r="M3" s="451">
        <f t="shared" ref="M3:M6" si="1">L3/H3</f>
        <v>0.8650520355</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14.22916667</v>
      </c>
      <c r="M4" s="231">
        <f t="shared" si="1"/>
        <v>0.9746004566</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2</v>
      </c>
      <c r="M5" s="37">
        <f t="shared" si="1"/>
        <v>1</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0.4</v>
      </c>
      <c r="M6" s="242">
        <f t="shared" si="1"/>
        <v>1</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514" t="s">
        <v>1683</v>
      </c>
      <c r="P7" s="515" t="s">
        <v>1684</v>
      </c>
      <c r="Q7" s="516" t="s">
        <v>1685</v>
      </c>
      <c r="R7" s="248"/>
      <c r="S7" s="517">
        <v>128.0</v>
      </c>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515" t="s">
        <v>1686</v>
      </c>
      <c r="P8" s="515" t="s">
        <v>1687</v>
      </c>
      <c r="Q8" s="516" t="s">
        <v>1688</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190</v>
      </c>
      <c r="L9" s="117">
        <f t="shared" si="2"/>
        <v>1</v>
      </c>
      <c r="M9" s="117"/>
      <c r="N9" s="248"/>
      <c r="O9" s="515" t="s">
        <v>1689</v>
      </c>
      <c r="P9" s="492" t="s">
        <v>1690</v>
      </c>
      <c r="Q9" s="516" t="s">
        <v>1691</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243"/>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518" t="s">
        <v>1692</v>
      </c>
      <c r="P11" s="518" t="s">
        <v>1693</v>
      </c>
      <c r="Q11" s="499" t="s">
        <v>1694</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518" t="s">
        <v>1695</v>
      </c>
      <c r="P12" s="518" t="s">
        <v>1696</v>
      </c>
      <c r="Q12" s="499" t="s">
        <v>1697</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518" t="s">
        <v>1698</v>
      </c>
      <c r="P13" s="519" t="s">
        <v>1693</v>
      </c>
      <c r="Q13" s="499" t="s">
        <v>1688</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0.8</v>
      </c>
      <c r="M14" s="242">
        <f>L14/H14</f>
        <v>1</v>
      </c>
      <c r="N14" s="89"/>
      <c r="O14" s="243"/>
      <c r="P14" s="243"/>
      <c r="Q14" s="243"/>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518" t="s">
        <v>1699</v>
      </c>
      <c r="P15" s="518" t="s">
        <v>1700</v>
      </c>
      <c r="Q15" s="516" t="s">
        <v>1685</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518" t="s">
        <v>1701</v>
      </c>
      <c r="P16" s="518" t="s">
        <v>1702</v>
      </c>
      <c r="Q16" s="508" t="s">
        <v>1703</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518" t="s">
        <v>1704</v>
      </c>
      <c r="P17" s="518" t="s">
        <v>1705</v>
      </c>
      <c r="Q17" s="516" t="s">
        <v>1688</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190</v>
      </c>
      <c r="L18" s="117">
        <f t="shared" si="4"/>
        <v>1</v>
      </c>
      <c r="M18" s="117"/>
      <c r="N18" s="89"/>
      <c r="O18" s="518" t="s">
        <v>1706</v>
      </c>
      <c r="P18" s="518" t="s">
        <v>1707</v>
      </c>
      <c r="Q18" s="499" t="s">
        <v>1708</v>
      </c>
      <c r="R18" s="89"/>
      <c r="S18" s="520">
        <v>120.0</v>
      </c>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243"/>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518" t="s">
        <v>1709</v>
      </c>
      <c r="P20" s="518" t="s">
        <v>1710</v>
      </c>
      <c r="Q20" s="499" t="s">
        <v>1711</v>
      </c>
      <c r="R20" s="89"/>
      <c r="S20" s="89"/>
      <c r="T20" s="89"/>
      <c r="U20" s="89"/>
      <c r="V20" s="89"/>
      <c r="W20" s="89"/>
      <c r="X20" s="89"/>
      <c r="Y20" s="89"/>
      <c r="Z20" s="89"/>
    </row>
    <row r="21">
      <c r="A21" s="89">
        <v>21.0</v>
      </c>
      <c r="B21" s="113"/>
      <c r="C21" s="114"/>
      <c r="D21" s="114"/>
      <c r="E21" s="260"/>
      <c r="F21" s="114" t="s">
        <v>193</v>
      </c>
      <c r="G21" s="125" t="s">
        <v>1712</v>
      </c>
      <c r="H21" s="117"/>
      <c r="I21" s="191" t="s">
        <v>1713</v>
      </c>
      <c r="J21" s="117" t="s">
        <v>196</v>
      </c>
      <c r="K21" s="247" t="s">
        <v>190</v>
      </c>
      <c r="L21" s="117">
        <f t="shared" si="5"/>
        <v>1</v>
      </c>
      <c r="M21" s="117"/>
      <c r="N21" s="89"/>
      <c r="O21" s="518" t="s">
        <v>1714</v>
      </c>
      <c r="P21" s="518" t="s">
        <v>1715</v>
      </c>
      <c r="Q21" s="499" t="s">
        <v>1716</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1</v>
      </c>
      <c r="M22" s="37">
        <f t="shared" ref="M22:M23" si="6">L22/H22</f>
        <v>1</v>
      </c>
      <c r="N22" s="89"/>
      <c r="O22" s="37"/>
      <c r="P22" s="37"/>
      <c r="Q22" s="37"/>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1</v>
      </c>
      <c r="M23" s="242">
        <f t="shared" si="6"/>
        <v>1</v>
      </c>
      <c r="N23" s="89"/>
      <c r="O23" s="242"/>
      <c r="P23" s="242"/>
      <c r="Q23" s="242"/>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518" t="s">
        <v>1717</v>
      </c>
      <c r="P24" s="518" t="s">
        <v>1718</v>
      </c>
      <c r="Q24" s="499" t="s">
        <v>1719</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190</v>
      </c>
      <c r="L25" s="117">
        <f t="shared" si="7"/>
        <v>1</v>
      </c>
      <c r="M25" s="117"/>
      <c r="N25" s="89"/>
      <c r="O25" s="518" t="s">
        <v>1720</v>
      </c>
      <c r="P25" s="518" t="s">
        <v>1721</v>
      </c>
      <c r="Q25" s="499" t="s">
        <v>1722</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262"/>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243"/>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518" t="s">
        <v>1723</v>
      </c>
      <c r="P28" s="518" t="s">
        <v>1724</v>
      </c>
      <c r="Q28" s="521" t="s">
        <v>1725</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518" t="s">
        <v>1726</v>
      </c>
      <c r="P29" s="518" t="s">
        <v>1724</v>
      </c>
      <c r="Q29" s="521" t="s">
        <v>1725</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518" t="s">
        <v>1727</v>
      </c>
      <c r="P30" s="518" t="s">
        <v>1724</v>
      </c>
      <c r="Q30" s="521" t="s">
        <v>1725</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518" t="s">
        <v>1728</v>
      </c>
      <c r="P31" s="518" t="s">
        <v>1724</v>
      </c>
      <c r="Q31" s="521" t="s">
        <v>1725</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518" t="s">
        <v>1729</v>
      </c>
      <c r="P32" s="518" t="s">
        <v>1724</v>
      </c>
      <c r="Q32" s="521" t="s">
        <v>1725</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518" t="s">
        <v>1730</v>
      </c>
      <c r="P33" s="518" t="s">
        <v>1731</v>
      </c>
      <c r="Q33" s="521" t="s">
        <v>1725</v>
      </c>
      <c r="R33" s="89"/>
      <c r="S33" s="520">
        <v>110.0</v>
      </c>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518" t="s">
        <v>1732</v>
      </c>
      <c r="P34" s="518" t="s">
        <v>1724</v>
      </c>
      <c r="Q34" s="521" t="s">
        <v>1725</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518" t="s">
        <v>1733</v>
      </c>
      <c r="P35" s="518" t="s">
        <v>1724</v>
      </c>
      <c r="Q35" s="521" t="s">
        <v>1725</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518" t="s">
        <v>1734</v>
      </c>
      <c r="P36" s="518" t="s">
        <v>1724</v>
      </c>
      <c r="Q36" s="521" t="s">
        <v>1725</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518" t="s">
        <v>1735</v>
      </c>
      <c r="P37" s="518" t="s">
        <v>1724</v>
      </c>
      <c r="Q37" s="521" t="s">
        <v>1725</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42"/>
      <c r="P38" s="242"/>
      <c r="Q38" s="242"/>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522" t="s">
        <v>1736</v>
      </c>
      <c r="P39" s="518" t="s">
        <v>1724</v>
      </c>
      <c r="Q39" s="521" t="s">
        <v>1725</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522" t="s">
        <v>1737</v>
      </c>
      <c r="P40" s="518" t="s">
        <v>1724</v>
      </c>
      <c r="Q40" s="523" t="s">
        <v>1738</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1</v>
      </c>
      <c r="M41" s="37">
        <f t="shared" ref="M41:M42" si="11">L41/H41</f>
        <v>1</v>
      </c>
      <c r="N41" s="89"/>
      <c r="O41" s="37"/>
      <c r="P41" s="37"/>
      <c r="Q41" s="37"/>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0.5</v>
      </c>
      <c r="M42" s="242">
        <f t="shared" si="11"/>
        <v>1</v>
      </c>
      <c r="N42" s="89"/>
      <c r="O42" s="242"/>
      <c r="P42" s="242"/>
      <c r="Q42" s="242"/>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518" t="s">
        <v>1739</v>
      </c>
      <c r="P43" s="518" t="s">
        <v>1740</v>
      </c>
      <c r="Q43" s="318" t="s">
        <v>1741</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518" t="s">
        <v>1742</v>
      </c>
      <c r="P44" s="518" t="s">
        <v>1743</v>
      </c>
      <c r="Q44" s="289" t="s">
        <v>1744</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518" t="s">
        <v>1745</v>
      </c>
      <c r="P45" s="518" t="s">
        <v>1746</v>
      </c>
      <c r="Q45" s="523" t="s">
        <v>1747</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518" t="s">
        <v>1748</v>
      </c>
      <c r="P46" s="518" t="s">
        <v>1743</v>
      </c>
      <c r="Q46" s="289" t="s">
        <v>1749</v>
      </c>
      <c r="R46" s="89"/>
      <c r="S46" s="520">
        <v>100.0</v>
      </c>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518" t="s">
        <v>1750</v>
      </c>
      <c r="P47" s="518" t="s">
        <v>1751</v>
      </c>
      <c r="Q47" s="523" t="s">
        <v>1752</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190</v>
      </c>
      <c r="L48" s="117">
        <f t="shared" si="12"/>
        <v>1</v>
      </c>
      <c r="M48" s="117"/>
      <c r="N48" s="89"/>
      <c r="O48" s="518" t="s">
        <v>1753</v>
      </c>
      <c r="P48" s="518" t="s">
        <v>1751</v>
      </c>
      <c r="Q48" s="523" t="s">
        <v>1754</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518" t="s">
        <v>1755</v>
      </c>
      <c r="P49" s="518" t="s">
        <v>1756</v>
      </c>
      <c r="Q49" s="523" t="s">
        <v>1757</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190</v>
      </c>
      <c r="L50" s="117">
        <f t="shared" si="12"/>
        <v>1</v>
      </c>
      <c r="M50" s="117"/>
      <c r="N50" s="89"/>
      <c r="O50" s="518" t="s">
        <v>1758</v>
      </c>
      <c r="P50" s="518" t="s">
        <v>1759</v>
      </c>
      <c r="Q50" s="299" t="s">
        <v>1760</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190</v>
      </c>
      <c r="L51" s="117">
        <f t="shared" si="12"/>
        <v>1</v>
      </c>
      <c r="M51" s="117"/>
      <c r="N51" s="89"/>
      <c r="O51" s="518" t="s">
        <v>1761</v>
      </c>
      <c r="P51" s="518" t="s">
        <v>1762</v>
      </c>
      <c r="Q51" s="299" t="s">
        <v>1763</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2"/>
      <c r="P52" s="242"/>
      <c r="Q52" s="242"/>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518" t="s">
        <v>1764</v>
      </c>
      <c r="P53" s="518" t="s">
        <v>1765</v>
      </c>
      <c r="Q53" s="524" t="s">
        <v>1766</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518" t="s">
        <v>1767</v>
      </c>
      <c r="P54" s="518" t="s">
        <v>1768</v>
      </c>
      <c r="Q54" s="524" t="s">
        <v>1769</v>
      </c>
      <c r="R54" s="89"/>
      <c r="S54" s="520">
        <v>93.0</v>
      </c>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1.216666667</v>
      </c>
      <c r="M55" s="37">
        <f t="shared" ref="M55:M56" si="14">L55/H55</f>
        <v>0.869047619</v>
      </c>
      <c r="N55" s="89"/>
      <c r="O55" s="37"/>
      <c r="P55" s="37"/>
      <c r="Q55" s="37"/>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2"/>
      <c r="P56" s="242"/>
      <c r="Q56" s="242"/>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518" t="s">
        <v>1180</v>
      </c>
      <c r="P57" s="518" t="s">
        <v>1770</v>
      </c>
      <c r="Q57" s="521" t="s">
        <v>1771</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518" t="s">
        <v>1772</v>
      </c>
      <c r="P58" s="518" t="s">
        <v>1773</v>
      </c>
      <c r="Q58" s="521" t="s">
        <v>1774</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518" t="s">
        <v>1775</v>
      </c>
      <c r="P59" s="518" t="s">
        <v>1773</v>
      </c>
      <c r="Q59" s="521" t="s">
        <v>1776</v>
      </c>
      <c r="R59" s="89"/>
      <c r="S59" s="520">
        <v>90.0</v>
      </c>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0.167</v>
      </c>
      <c r="M60" s="242">
        <f>L60/H60</f>
        <v>0.835</v>
      </c>
      <c r="N60" s="89"/>
      <c r="O60" s="242"/>
      <c r="P60" s="242"/>
      <c r="Q60" s="242"/>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518" t="s">
        <v>1777</v>
      </c>
      <c r="P61" s="518" t="s">
        <v>1778</v>
      </c>
      <c r="Q61" s="521" t="s">
        <v>1779</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227</v>
      </c>
      <c r="L62" s="117">
        <f t="shared" si="16"/>
        <v>0.67</v>
      </c>
      <c r="M62" s="117"/>
      <c r="N62" s="89"/>
      <c r="O62" s="518" t="s">
        <v>1780</v>
      </c>
      <c r="P62" s="518" t="s">
        <v>1781</v>
      </c>
      <c r="Q62" s="521" t="s">
        <v>1779</v>
      </c>
      <c r="R62" s="89"/>
      <c r="S62" s="520">
        <v>88.0</v>
      </c>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0.3666666667</v>
      </c>
      <c r="M63" s="242">
        <f>L63/H63</f>
        <v>0.9166666667</v>
      </c>
      <c r="N63" s="89"/>
      <c r="O63" s="242"/>
      <c r="P63" s="242"/>
      <c r="Q63" s="242"/>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518" t="s">
        <v>1782</v>
      </c>
      <c r="P64" s="518" t="s">
        <v>1783</v>
      </c>
      <c r="Q64" s="521" t="s">
        <v>1784</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518" t="s">
        <v>1785</v>
      </c>
      <c r="P65" s="518" t="s">
        <v>1783</v>
      </c>
      <c r="Q65" s="521" t="s">
        <v>1784</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518" t="s">
        <v>1786</v>
      </c>
      <c r="P66" s="518" t="s">
        <v>1787</v>
      </c>
      <c r="Q66" s="521" t="s">
        <v>1784</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227</v>
      </c>
      <c r="L67" s="117">
        <f t="shared" si="17"/>
        <v>0.75</v>
      </c>
      <c r="M67" s="117"/>
      <c r="N67" s="89"/>
      <c r="O67" s="518" t="s">
        <v>515</v>
      </c>
      <c r="P67" s="518" t="s">
        <v>1788</v>
      </c>
      <c r="Q67" s="521" t="s">
        <v>1784</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227</v>
      </c>
      <c r="L68" s="117">
        <f t="shared" si="17"/>
        <v>0.75</v>
      </c>
      <c r="M68" s="117"/>
      <c r="N68" s="89"/>
      <c r="O68" s="518" t="s">
        <v>519</v>
      </c>
      <c r="P68" s="518" t="s">
        <v>1789</v>
      </c>
      <c r="Q68" s="521" t="s">
        <v>1784</v>
      </c>
      <c r="R68" s="89"/>
      <c r="S68" s="89"/>
      <c r="T68" s="89"/>
      <c r="U68" s="89"/>
      <c r="V68" s="89"/>
      <c r="W68" s="89"/>
      <c r="X68" s="89"/>
      <c r="Y68" s="89"/>
      <c r="Z68" s="89"/>
    </row>
    <row r="69">
      <c r="A69" s="89">
        <v>70.0</v>
      </c>
      <c r="B69" s="113"/>
      <c r="C69" s="114"/>
      <c r="D69" s="114"/>
      <c r="E69" s="114"/>
      <c r="F69" s="114" t="s">
        <v>249</v>
      </c>
      <c r="G69" s="266" t="s">
        <v>1186</v>
      </c>
      <c r="H69" s="117"/>
      <c r="I69" s="191" t="s">
        <v>1790</v>
      </c>
      <c r="J69" s="117" t="s">
        <v>196</v>
      </c>
      <c r="K69" s="247" t="s">
        <v>190</v>
      </c>
      <c r="L69" s="117">
        <f t="shared" si="17"/>
        <v>1</v>
      </c>
      <c r="M69" s="117"/>
      <c r="N69" s="89"/>
      <c r="O69" s="518" t="s">
        <v>1791</v>
      </c>
      <c r="P69" s="518" t="s">
        <v>1792</v>
      </c>
      <c r="Q69" s="521" t="s">
        <v>1793</v>
      </c>
      <c r="R69" s="89"/>
      <c r="S69" s="520">
        <v>82.0</v>
      </c>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2"/>
      <c r="P70" s="242"/>
      <c r="Q70" s="242"/>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518" t="s">
        <v>1794</v>
      </c>
      <c r="P71" s="518" t="s">
        <v>1795</v>
      </c>
      <c r="Q71" s="521" t="s">
        <v>1796</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518" t="s">
        <v>1797</v>
      </c>
      <c r="P72" s="518" t="s">
        <v>1798</v>
      </c>
      <c r="Q72" s="521" t="s">
        <v>1799</v>
      </c>
      <c r="R72" s="89"/>
      <c r="S72" s="520">
        <v>80.0</v>
      </c>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0.083</v>
      </c>
      <c r="M73" s="242">
        <f>L73/H73</f>
        <v>0.415</v>
      </c>
      <c r="N73" s="89"/>
      <c r="O73" s="242"/>
      <c r="P73" s="242"/>
      <c r="Q73" s="242"/>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386</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0.33</v>
      </c>
      <c r="M74" s="117"/>
      <c r="N74" s="89"/>
      <c r="O74" s="518" t="s">
        <v>1800</v>
      </c>
      <c r="P74" s="525"/>
      <c r="Q74" s="521" t="s">
        <v>1801</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386</v>
      </c>
      <c r="L75" s="117">
        <f t="shared" si="19"/>
        <v>0.5</v>
      </c>
      <c r="M75" s="117"/>
      <c r="N75" s="89"/>
      <c r="O75" s="518" t="s">
        <v>1802</v>
      </c>
      <c r="P75" s="518" t="s">
        <v>1803</v>
      </c>
      <c r="Q75" s="521" t="s">
        <v>1804</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2"/>
      <c r="P76" s="242"/>
      <c r="Q76" s="242"/>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518" t="s">
        <v>1805</v>
      </c>
      <c r="P77" s="518" t="s">
        <v>1806</v>
      </c>
      <c r="Q77" s="526" t="s">
        <v>1807</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2.3125</v>
      </c>
      <c r="M78" s="37">
        <f t="shared" ref="M78:M79" si="20">L78/H78</f>
        <v>0.925</v>
      </c>
      <c r="N78" s="89"/>
      <c r="O78" s="37"/>
      <c r="P78" s="37"/>
      <c r="Q78" s="37"/>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2"/>
      <c r="P79" s="242"/>
      <c r="Q79" s="242"/>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527" t="s">
        <v>1808</v>
      </c>
      <c r="P80" s="518" t="s">
        <v>1809</v>
      </c>
      <c r="Q80" s="521" t="s">
        <v>1810</v>
      </c>
      <c r="R80" s="89"/>
      <c r="S80" s="520">
        <v>76.0</v>
      </c>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527" t="s">
        <v>1811</v>
      </c>
      <c r="P81" s="518" t="s">
        <v>1809</v>
      </c>
      <c r="Q81" s="521" t="s">
        <v>1812</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527" t="s">
        <v>1813</v>
      </c>
      <c r="P82" s="518" t="s">
        <v>1809</v>
      </c>
      <c r="Q82" s="521" t="s">
        <v>1814</v>
      </c>
      <c r="R82" s="89"/>
      <c r="S82" s="520">
        <v>74.0</v>
      </c>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527" t="s">
        <v>1815</v>
      </c>
      <c r="P83" s="525"/>
      <c r="Q83" s="523" t="s">
        <v>1812</v>
      </c>
      <c r="R83" s="89"/>
      <c r="S83" s="520">
        <v>73.0</v>
      </c>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527" t="s">
        <v>1816</v>
      </c>
      <c r="P84" s="525"/>
      <c r="Q84" s="528"/>
      <c r="R84" s="89"/>
      <c r="S84" s="520">
        <v>72.0</v>
      </c>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527" t="s">
        <v>1817</v>
      </c>
      <c r="P85" s="518" t="s">
        <v>1809</v>
      </c>
      <c r="Q85" s="521" t="s">
        <v>1814</v>
      </c>
      <c r="R85" s="89"/>
      <c r="S85" s="520">
        <v>71.0</v>
      </c>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1.3125</v>
      </c>
      <c r="M86" s="242">
        <f>L86/H86</f>
        <v>0.875</v>
      </c>
      <c r="N86" s="89"/>
      <c r="O86" s="242"/>
      <c r="P86" s="242"/>
      <c r="Q86" s="242"/>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527" t="s">
        <v>593</v>
      </c>
      <c r="P87" s="518" t="s">
        <v>1818</v>
      </c>
      <c r="Q87" s="521" t="s">
        <v>1819</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227</v>
      </c>
      <c r="L88" s="117">
        <f t="shared" si="22"/>
        <v>0.75</v>
      </c>
      <c r="M88" s="117"/>
      <c r="N88" s="89"/>
      <c r="O88" s="527" t="s">
        <v>1820</v>
      </c>
      <c r="P88" s="518" t="s">
        <v>1821</v>
      </c>
      <c r="Q88" s="521" t="s">
        <v>1819</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2.2</v>
      </c>
      <c r="M89" s="37">
        <f t="shared" ref="M89:M90" si="23">L89/H89</f>
        <v>1</v>
      </c>
      <c r="N89" s="89"/>
      <c r="O89" s="37"/>
      <c r="P89" s="37"/>
      <c r="Q89" s="37"/>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2"/>
      <c r="P90" s="242"/>
      <c r="Q90" s="242"/>
      <c r="R90" s="89"/>
      <c r="S90" s="89"/>
      <c r="T90" s="89"/>
      <c r="U90" s="89"/>
      <c r="V90" s="89"/>
      <c r="W90" s="89"/>
      <c r="X90" s="89"/>
      <c r="Y90" s="89"/>
      <c r="Z90" s="89"/>
    </row>
    <row r="91">
      <c r="A91" s="89">
        <v>92.0</v>
      </c>
      <c r="B91" s="113"/>
      <c r="C91" s="114"/>
      <c r="D91" s="114"/>
      <c r="E91" s="114"/>
      <c r="F91" s="114" t="s">
        <v>186</v>
      </c>
      <c r="G91" s="266" t="s">
        <v>1822</v>
      </c>
      <c r="H91" s="117"/>
      <c r="I91" s="191" t="s">
        <v>1823</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518" t="s">
        <v>1824</v>
      </c>
      <c r="P91" s="518" t="s">
        <v>1825</v>
      </c>
      <c r="Q91" s="521" t="s">
        <v>1826</v>
      </c>
      <c r="R91" s="89"/>
      <c r="S91" s="520">
        <v>68.0</v>
      </c>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518" t="s">
        <v>1827</v>
      </c>
      <c r="P92" s="518" t="s">
        <v>1828</v>
      </c>
      <c r="Q92" s="521" t="s">
        <v>1829</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518" t="s">
        <v>1830</v>
      </c>
      <c r="P93" s="518" t="s">
        <v>1828</v>
      </c>
      <c r="Q93" s="521" t="s">
        <v>1831</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518" t="s">
        <v>1832</v>
      </c>
      <c r="P94" s="518" t="s">
        <v>1833</v>
      </c>
      <c r="Q94" s="521" t="s">
        <v>1834</v>
      </c>
      <c r="R94" s="89"/>
      <c r="S94" s="520">
        <v>65.0</v>
      </c>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0.3</v>
      </c>
      <c r="M95" s="242">
        <f>L95/H95</f>
        <v>1</v>
      </c>
      <c r="N95" s="89"/>
      <c r="O95" s="242"/>
      <c r="P95" s="242"/>
      <c r="Q95" s="242"/>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518" t="s">
        <v>1835</v>
      </c>
      <c r="P96" s="518" t="s">
        <v>1836</v>
      </c>
      <c r="Q96" s="521" t="s">
        <v>1837</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518" t="s">
        <v>1838</v>
      </c>
      <c r="P97" s="518" t="s">
        <v>1836</v>
      </c>
      <c r="Q97" s="521" t="s">
        <v>1839</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518" t="s">
        <v>1840</v>
      </c>
      <c r="P98" s="518" t="s">
        <v>1841</v>
      </c>
      <c r="Q98" s="521" t="s">
        <v>1842</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518" t="s">
        <v>1843</v>
      </c>
      <c r="P99" s="518" t="s">
        <v>1844</v>
      </c>
      <c r="Q99" s="521" t="s">
        <v>1845</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518" t="s">
        <v>1846</v>
      </c>
      <c r="P100" s="518" t="s">
        <v>1841</v>
      </c>
      <c r="Q100" s="521" t="s">
        <v>1847</v>
      </c>
      <c r="R100" s="89"/>
      <c r="S100" s="520">
        <v>60.0</v>
      </c>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190</v>
      </c>
      <c r="L101" s="117">
        <f t="shared" si="25"/>
        <v>1</v>
      </c>
      <c r="M101" s="117"/>
      <c r="N101" s="89"/>
      <c r="O101" s="518" t="s">
        <v>1848</v>
      </c>
      <c r="P101" s="518" t="s">
        <v>1841</v>
      </c>
      <c r="Q101" s="521" t="s">
        <v>1847</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2"/>
      <c r="P102" s="242"/>
      <c r="Q102" s="242"/>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518" t="s">
        <v>1849</v>
      </c>
      <c r="P103" s="518" t="s">
        <v>1850</v>
      </c>
      <c r="Q103" s="521" t="s">
        <v>1851</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518" t="s">
        <v>1852</v>
      </c>
      <c r="P104" s="518" t="s">
        <v>1850</v>
      </c>
      <c r="Q104" s="521" t="s">
        <v>1853</v>
      </c>
      <c r="R104" s="89"/>
      <c r="S104" s="520">
        <v>57.0</v>
      </c>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518" t="s">
        <v>1854</v>
      </c>
      <c r="P105" s="518" t="s">
        <v>1855</v>
      </c>
      <c r="Q105" s="521" t="s">
        <v>1856</v>
      </c>
      <c r="R105" s="89"/>
      <c r="S105" s="520">
        <v>56.0</v>
      </c>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2"/>
      <c r="P106" s="242"/>
      <c r="Q106" s="242"/>
      <c r="R106" s="89"/>
      <c r="S106" s="89"/>
      <c r="T106" s="89"/>
      <c r="U106" s="89"/>
      <c r="V106" s="89"/>
      <c r="W106" s="89"/>
      <c r="X106" s="89"/>
      <c r="Y106" s="89"/>
      <c r="Z106" s="89"/>
    </row>
    <row r="107">
      <c r="A107" s="89">
        <v>108.0</v>
      </c>
      <c r="B107" s="113"/>
      <c r="C107" s="114"/>
      <c r="D107" s="114"/>
      <c r="E107" s="114"/>
      <c r="F107" s="328" t="s">
        <v>107</v>
      </c>
      <c r="G107" s="266" t="s">
        <v>1857</v>
      </c>
      <c r="H107" s="117"/>
      <c r="I107" s="191" t="s">
        <v>1858</v>
      </c>
      <c r="J107" s="117" t="s">
        <v>196</v>
      </c>
      <c r="K107" s="247"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518" t="s">
        <v>1859</v>
      </c>
      <c r="P107" s="518" t="s">
        <v>1860</v>
      </c>
      <c r="Q107" s="521" t="s">
        <v>1861</v>
      </c>
      <c r="R107" s="89"/>
      <c r="S107" s="520">
        <v>55.0</v>
      </c>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0.3</v>
      </c>
      <c r="M108" s="242">
        <f>L108/H108</f>
        <v>1</v>
      </c>
      <c r="N108" s="89"/>
      <c r="O108" s="242"/>
      <c r="P108" s="242"/>
      <c r="Q108" s="242"/>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518" t="s">
        <v>1862</v>
      </c>
      <c r="P109" s="518" t="s">
        <v>1863</v>
      </c>
      <c r="Q109" s="521" t="s">
        <v>1864</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518" t="s">
        <v>1865</v>
      </c>
      <c r="P110" s="518" t="s">
        <v>1866</v>
      </c>
      <c r="Q110" s="521" t="s">
        <v>1867</v>
      </c>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518" t="s">
        <v>1868</v>
      </c>
      <c r="P111" s="518" t="s">
        <v>1869</v>
      </c>
      <c r="Q111" s="521" t="s">
        <v>1870</v>
      </c>
      <c r="R111" s="89"/>
      <c r="S111" s="520">
        <v>52.0</v>
      </c>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518" t="s">
        <v>1871</v>
      </c>
      <c r="P112" s="518" t="s">
        <v>1872</v>
      </c>
      <c r="Q112" s="521" t="s">
        <v>1873</v>
      </c>
      <c r="R112" s="89"/>
      <c r="S112" s="520">
        <v>51.0</v>
      </c>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0.5</v>
      </c>
      <c r="M113" s="242">
        <f>L113/H113</f>
        <v>1</v>
      </c>
      <c r="N113" s="89"/>
      <c r="O113" s="242"/>
      <c r="P113" s="242"/>
      <c r="Q113" s="242"/>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518" t="s">
        <v>1874</v>
      </c>
      <c r="P114" s="518" t="s">
        <v>1875</v>
      </c>
      <c r="Q114" s="526" t="s">
        <v>1876</v>
      </c>
      <c r="R114" s="89"/>
      <c r="S114" s="520">
        <v>50.0</v>
      </c>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190</v>
      </c>
      <c r="L115" s="117">
        <f t="shared" si="28"/>
        <v>1</v>
      </c>
      <c r="M115" s="117"/>
      <c r="N115" s="89"/>
      <c r="O115" s="518" t="s">
        <v>1877</v>
      </c>
      <c r="P115" s="518" t="s">
        <v>1878</v>
      </c>
      <c r="Q115" s="526" t="s">
        <v>1879</v>
      </c>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190</v>
      </c>
      <c r="L116" s="117">
        <f t="shared" si="28"/>
        <v>1</v>
      </c>
      <c r="M116" s="117"/>
      <c r="N116" s="89"/>
      <c r="O116" s="518" t="s">
        <v>1880</v>
      </c>
      <c r="P116" s="518" t="s">
        <v>1881</v>
      </c>
      <c r="Q116" s="526" t="s">
        <v>1882</v>
      </c>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2.5</v>
      </c>
      <c r="M117" s="53">
        <f t="shared" ref="M117:M118" si="29">L117/H117</f>
        <v>1</v>
      </c>
      <c r="N117" s="89"/>
      <c r="O117" s="53"/>
      <c r="P117" s="53"/>
      <c r="Q117" s="53"/>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0.4</v>
      </c>
      <c r="M118" s="242">
        <f t="shared" si="29"/>
        <v>1</v>
      </c>
      <c r="N118" s="89"/>
      <c r="O118" s="243"/>
      <c r="P118" s="243"/>
      <c r="Q118" s="242"/>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518" t="s">
        <v>1883</v>
      </c>
      <c r="P119" s="518" t="s">
        <v>1884</v>
      </c>
      <c r="Q119" s="499" t="s">
        <v>1885</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527" t="s">
        <v>1886</v>
      </c>
      <c r="P120" s="518" t="s">
        <v>1887</v>
      </c>
      <c r="Q120" s="499" t="s">
        <v>1888</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190</v>
      </c>
      <c r="L121" s="117">
        <f t="shared" si="30"/>
        <v>1</v>
      </c>
      <c r="M121" s="117"/>
      <c r="N121" s="89"/>
      <c r="O121" s="518" t="s">
        <v>1889</v>
      </c>
      <c r="P121" s="518" t="s">
        <v>1890</v>
      </c>
      <c r="Q121" s="499" t="s">
        <v>1891</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0.4</v>
      </c>
      <c r="M122" s="242">
        <f>L122/H122</f>
        <v>1</v>
      </c>
      <c r="N122" s="89"/>
      <c r="O122" s="242"/>
      <c r="P122" s="242"/>
      <c r="Q122" s="242"/>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518" t="s">
        <v>1892</v>
      </c>
      <c r="P123" s="518" t="s">
        <v>1893</v>
      </c>
      <c r="Q123" s="499" t="s">
        <v>1894</v>
      </c>
      <c r="R123" s="89"/>
      <c r="S123" s="520">
        <v>44.0</v>
      </c>
      <c r="T123" s="89"/>
      <c r="U123" s="89"/>
      <c r="V123" s="89"/>
      <c r="W123" s="89"/>
      <c r="X123" s="89"/>
      <c r="Y123" s="89"/>
      <c r="Z123" s="89"/>
    </row>
    <row r="124">
      <c r="A124" s="89">
        <v>125.0</v>
      </c>
      <c r="B124" s="113"/>
      <c r="C124" s="114"/>
      <c r="D124" s="114"/>
      <c r="E124" s="114"/>
      <c r="F124" s="114" t="s">
        <v>193</v>
      </c>
      <c r="G124" s="266" t="s">
        <v>766</v>
      </c>
      <c r="H124" s="117"/>
      <c r="I124" s="191" t="s">
        <v>1895</v>
      </c>
      <c r="J124" s="117" t="s">
        <v>196</v>
      </c>
      <c r="K124" s="247" t="s">
        <v>190</v>
      </c>
      <c r="L124" s="117">
        <f t="shared" si="31"/>
        <v>1</v>
      </c>
      <c r="M124" s="117"/>
      <c r="N124" s="89"/>
      <c r="O124" s="518" t="s">
        <v>1896</v>
      </c>
      <c r="P124" s="518" t="s">
        <v>1897</v>
      </c>
      <c r="Q124" s="499" t="s">
        <v>1898</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190</v>
      </c>
      <c r="L125" s="117">
        <f t="shared" si="31"/>
        <v>1</v>
      </c>
      <c r="M125" s="117"/>
      <c r="N125" s="89"/>
      <c r="O125" s="518" t="s">
        <v>1899</v>
      </c>
      <c r="P125" s="518" t="s">
        <v>1900</v>
      </c>
      <c r="Q125" s="499" t="s">
        <v>1901</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190</v>
      </c>
      <c r="L126" s="117">
        <f t="shared" si="31"/>
        <v>1</v>
      </c>
      <c r="M126" s="117"/>
      <c r="N126" s="89"/>
      <c r="O126" s="518" t="s">
        <v>1902</v>
      </c>
      <c r="P126" s="518" t="s">
        <v>1903</v>
      </c>
      <c r="Q126" s="499" t="s">
        <v>1904</v>
      </c>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518" t="s">
        <v>1905</v>
      </c>
      <c r="P127" s="518" t="s">
        <v>1906</v>
      </c>
      <c r="Q127" s="499" t="s">
        <v>1907</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190</v>
      </c>
      <c r="L128" s="117">
        <f t="shared" si="31"/>
        <v>1</v>
      </c>
      <c r="M128" s="117"/>
      <c r="N128" s="89"/>
      <c r="O128" s="518" t="s">
        <v>1908</v>
      </c>
      <c r="P128" s="518" t="s">
        <v>1909</v>
      </c>
      <c r="Q128" s="499" t="s">
        <v>1910</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242"/>
      <c r="P129" s="242"/>
      <c r="Q129" s="242"/>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518" t="s">
        <v>1911</v>
      </c>
      <c r="P130" s="518" t="s">
        <v>1912</v>
      </c>
      <c r="Q130" s="499" t="s">
        <v>1913</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518" t="s">
        <v>1914</v>
      </c>
      <c r="P131" s="518" t="s">
        <v>1915</v>
      </c>
      <c r="Q131" s="499" t="s">
        <v>1916</v>
      </c>
      <c r="R131" s="89"/>
      <c r="S131" s="520">
        <v>37.0</v>
      </c>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518" t="s">
        <v>1917</v>
      </c>
      <c r="P132" s="518" t="s">
        <v>1918</v>
      </c>
      <c r="Q132" s="499" t="s">
        <v>1919</v>
      </c>
      <c r="R132" s="89"/>
      <c r="S132" s="520">
        <v>36.0</v>
      </c>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518" t="s">
        <v>1920</v>
      </c>
      <c r="P133" s="518" t="s">
        <v>1921</v>
      </c>
      <c r="Q133" s="499" t="s">
        <v>1922</v>
      </c>
      <c r="R133" s="89"/>
      <c r="S133" s="520">
        <v>35.0</v>
      </c>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0.7</v>
      </c>
      <c r="M134" s="242">
        <f>L134/H134</f>
        <v>1</v>
      </c>
      <c r="N134" s="89"/>
      <c r="O134" s="242"/>
      <c r="P134" s="242"/>
      <c r="Q134" s="242"/>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190</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1</v>
      </c>
      <c r="M135" s="117"/>
      <c r="N135" s="89"/>
      <c r="O135" s="518" t="s">
        <v>1923</v>
      </c>
      <c r="P135" s="518" t="s">
        <v>1924</v>
      </c>
      <c r="Q135" s="499" t="s">
        <v>1925</v>
      </c>
      <c r="R135" s="89"/>
      <c r="S135" s="520">
        <v>34.0</v>
      </c>
      <c r="T135" s="89"/>
      <c r="U135" s="89"/>
      <c r="V135" s="89"/>
      <c r="W135" s="89"/>
      <c r="X135" s="89"/>
      <c r="Y135" s="89"/>
      <c r="Z135" s="89"/>
    </row>
    <row r="136">
      <c r="A136" s="89">
        <v>137.0</v>
      </c>
      <c r="B136" s="113"/>
      <c r="C136" s="114"/>
      <c r="D136" s="114"/>
      <c r="E136" s="114"/>
      <c r="F136" s="114" t="s">
        <v>193</v>
      </c>
      <c r="G136" s="266" t="s">
        <v>807</v>
      </c>
      <c r="H136" s="117"/>
      <c r="I136" s="191" t="s">
        <v>1926</v>
      </c>
      <c r="J136" s="324" t="s">
        <v>189</v>
      </c>
      <c r="K136" s="247" t="s">
        <v>190</v>
      </c>
      <c r="L136" s="117">
        <f t="shared" si="33"/>
        <v>1</v>
      </c>
      <c r="M136" s="117"/>
      <c r="N136" s="89"/>
      <c r="O136" s="518" t="s">
        <v>1927</v>
      </c>
      <c r="P136" s="518" t="s">
        <v>1928</v>
      </c>
      <c r="Q136" s="499" t="s">
        <v>1929</v>
      </c>
      <c r="R136" s="89"/>
      <c r="S136" s="520">
        <v>33.0</v>
      </c>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190</v>
      </c>
      <c r="L137" s="117">
        <f t="shared" si="33"/>
        <v>1</v>
      </c>
      <c r="M137" s="117"/>
      <c r="N137" s="89"/>
      <c r="O137" s="518" t="s">
        <v>1930</v>
      </c>
      <c r="P137" s="518" t="s">
        <v>1931</v>
      </c>
      <c r="Q137" s="505" t="s">
        <v>1919</v>
      </c>
      <c r="R137" s="89"/>
      <c r="S137" s="520">
        <v>32.0</v>
      </c>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2"/>
      <c r="P138" s="242"/>
      <c r="Q138" s="242"/>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518" t="s">
        <v>1932</v>
      </c>
      <c r="P139" s="518" t="s">
        <v>1933</v>
      </c>
      <c r="Q139" s="498"/>
      <c r="R139" s="89"/>
      <c r="S139" s="520">
        <v>31.0</v>
      </c>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518" t="s">
        <v>1934</v>
      </c>
      <c r="P140" s="525"/>
      <c r="Q140" s="498"/>
      <c r="R140" s="89"/>
      <c r="S140" s="520">
        <v>30.0</v>
      </c>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17.17222222</v>
      </c>
      <c r="M141" s="231">
        <f t="shared" ref="M141:M143" si="35">L141/H141</f>
        <v>0.7913466462</v>
      </c>
      <c r="N141" s="89"/>
      <c r="O141" s="453"/>
      <c r="P141" s="453"/>
      <c r="Q141" s="453"/>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3</v>
      </c>
      <c r="M142" s="37">
        <f t="shared" si="35"/>
        <v>1</v>
      </c>
      <c r="N142" s="89"/>
      <c r="O142" s="262"/>
      <c r="P142" s="262"/>
      <c r="Q142" s="262"/>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2"/>
      <c r="P143" s="242"/>
      <c r="Q143" s="242"/>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525"/>
      <c r="P144" s="525"/>
      <c r="Q144" s="498"/>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2.0</v>
      </c>
      <c r="L145" s="117" t="str">
        <f t="shared" si="36"/>
        <v/>
      </c>
      <c r="M145" s="117"/>
      <c r="N145" s="89"/>
      <c r="O145" s="525"/>
      <c r="P145" s="518" t="s">
        <v>1935</v>
      </c>
      <c r="Q145" s="529" t="s">
        <v>1936</v>
      </c>
      <c r="R145" s="89"/>
      <c r="S145" s="520">
        <v>29.0</v>
      </c>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4.0</v>
      </c>
      <c r="L146" s="117" t="str">
        <f t="shared" si="36"/>
        <v/>
      </c>
      <c r="M146" s="117"/>
      <c r="N146" s="89"/>
      <c r="O146" s="525"/>
      <c r="P146" s="518" t="s">
        <v>1937</v>
      </c>
      <c r="Q146" s="508" t="s">
        <v>1938</v>
      </c>
      <c r="R146" s="89"/>
      <c r="S146" s="520">
        <v>28.0</v>
      </c>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525"/>
      <c r="P147" s="525"/>
      <c r="Q147" s="498"/>
      <c r="R147" s="89"/>
      <c r="S147" s="520">
        <v>27.0</v>
      </c>
      <c r="T147" s="89"/>
      <c r="U147" s="89"/>
      <c r="V147" s="89"/>
      <c r="W147" s="89"/>
      <c r="X147" s="89"/>
      <c r="Y147" s="89"/>
      <c r="Z147" s="89"/>
    </row>
    <row r="148">
      <c r="A148" s="89">
        <v>170.0</v>
      </c>
      <c r="B148" s="113"/>
      <c r="C148" s="114"/>
      <c r="D148" s="114"/>
      <c r="E148" s="114"/>
      <c r="F148" s="246"/>
      <c r="G148" s="341" t="s">
        <v>866</v>
      </c>
      <c r="H148" s="117"/>
      <c r="I148" s="191"/>
      <c r="J148" s="117" t="s">
        <v>865</v>
      </c>
      <c r="K148" s="296">
        <v>2.0</v>
      </c>
      <c r="L148" s="117" t="str">
        <f t="shared" si="36"/>
        <v/>
      </c>
      <c r="M148" s="117"/>
      <c r="N148" s="89"/>
      <c r="O148" s="525"/>
      <c r="P148" s="525"/>
      <c r="Q148" s="498"/>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2.0</v>
      </c>
      <c r="L149" s="117" t="str">
        <f t="shared" si="36"/>
        <v/>
      </c>
      <c r="M149" s="117"/>
      <c r="N149" s="89"/>
      <c r="O149" s="525"/>
      <c r="P149" s="525"/>
      <c r="Q149" s="498"/>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2"/>
      <c r="P150" s="242"/>
      <c r="Q150" s="242"/>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522" t="s">
        <v>1939</v>
      </c>
      <c r="P151" s="518" t="s">
        <v>1940</v>
      </c>
      <c r="Q151" s="499" t="s">
        <v>1941</v>
      </c>
      <c r="R151" s="89"/>
      <c r="S151" s="520">
        <v>26.0</v>
      </c>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2"/>
      <c r="P152" s="242"/>
      <c r="Q152" s="242"/>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518" t="s">
        <v>1942</v>
      </c>
      <c r="P153" s="525"/>
      <c r="Q153" s="499" t="s">
        <v>1943</v>
      </c>
      <c r="R153" s="89"/>
      <c r="S153" s="520">
        <v>25.0</v>
      </c>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0.8333333333</v>
      </c>
      <c r="M154" s="37">
        <f t="shared" ref="M154:M155" si="37">L154/H154</f>
        <v>0.4166666667</v>
      </c>
      <c r="N154" s="89"/>
      <c r="O154" s="37"/>
      <c r="P154" s="37"/>
      <c r="Q154" s="37"/>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0.8333333333</v>
      </c>
      <c r="M155" s="242">
        <f t="shared" si="37"/>
        <v>0.4166666667</v>
      </c>
      <c r="N155" s="89"/>
      <c r="O155" s="242"/>
      <c r="P155" s="242"/>
      <c r="Q155" s="242"/>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227</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0.5</v>
      </c>
      <c r="M156" s="117"/>
      <c r="N156" s="89"/>
      <c r="O156" s="525"/>
      <c r="P156" s="518" t="s">
        <v>1944</v>
      </c>
      <c r="Q156" s="499" t="s">
        <v>1945</v>
      </c>
      <c r="R156" s="89"/>
      <c r="S156" s="520">
        <v>24.0</v>
      </c>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0.3333333333</v>
      </c>
      <c r="L157" s="117">
        <f t="shared" si="38"/>
        <v>0.3333333333</v>
      </c>
      <c r="M157" s="117"/>
      <c r="N157" s="89"/>
      <c r="O157" s="525"/>
      <c r="P157" s="518" t="s">
        <v>1946</v>
      </c>
      <c r="Q157" s="499" t="s">
        <v>1947</v>
      </c>
      <c r="R157" s="89"/>
      <c r="S157" s="520">
        <v>23.0</v>
      </c>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9.0</v>
      </c>
      <c r="L158" s="117" t="str">
        <f t="shared" si="38"/>
        <v/>
      </c>
      <c r="M158" s="117"/>
      <c r="N158" s="89"/>
      <c r="O158" s="525"/>
      <c r="P158" s="525"/>
      <c r="Q158" s="498"/>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3.0</v>
      </c>
      <c r="L159" s="117" t="str">
        <f t="shared" si="38"/>
        <v/>
      </c>
      <c r="M159" s="117"/>
      <c r="N159" s="89"/>
      <c r="O159" s="525"/>
      <c r="P159" s="525"/>
      <c r="Q159" s="498"/>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37"/>
      <c r="P160" s="37"/>
      <c r="Q160" s="37"/>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2"/>
      <c r="P161" s="242"/>
      <c r="Q161" s="242"/>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525"/>
      <c r="P162" s="525"/>
      <c r="Q162" s="499" t="s">
        <v>1948</v>
      </c>
      <c r="R162" s="89"/>
      <c r="S162" s="520">
        <v>22.0</v>
      </c>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3.75</v>
      </c>
      <c r="M163" s="37">
        <f t="shared" ref="M163:M164" si="40">L163/H163</f>
        <v>1</v>
      </c>
      <c r="N163" s="89"/>
      <c r="O163" s="37"/>
      <c r="P163" s="37"/>
      <c r="Q163" s="37"/>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2"/>
      <c r="P164" s="242"/>
      <c r="Q164" s="242"/>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518" t="s">
        <v>1949</v>
      </c>
      <c r="P165" s="518" t="s">
        <v>1950</v>
      </c>
      <c r="Q165" s="530" t="s">
        <v>1951</v>
      </c>
      <c r="R165" s="89"/>
      <c r="S165" s="520">
        <v>21.0</v>
      </c>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2"/>
      <c r="P166" s="242"/>
      <c r="Q166" s="242"/>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518" t="s">
        <v>1952</v>
      </c>
      <c r="P167" s="518" t="s">
        <v>1953</v>
      </c>
      <c r="Q167" s="313" t="s">
        <v>1954</v>
      </c>
      <c r="R167" s="89"/>
      <c r="S167" s="520">
        <v>20.0</v>
      </c>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518" t="s">
        <v>1955</v>
      </c>
      <c r="P168" s="518" t="s">
        <v>1956</v>
      </c>
      <c r="Q168" s="313" t="s">
        <v>1957</v>
      </c>
      <c r="R168" s="89"/>
      <c r="S168" s="520">
        <v>19.0</v>
      </c>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2</v>
      </c>
      <c r="M169" s="242">
        <f>L169/H169</f>
        <v>1</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190</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518" t="s">
        <v>1958</v>
      </c>
      <c r="P170" s="518" t="s">
        <v>1959</v>
      </c>
      <c r="Q170" s="318" t="s">
        <v>1960</v>
      </c>
      <c r="R170" s="89"/>
      <c r="S170" s="520">
        <v>18.0</v>
      </c>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518" t="s">
        <v>1961</v>
      </c>
      <c r="P171" s="518" t="s">
        <v>1962</v>
      </c>
      <c r="Q171" s="530" t="s">
        <v>1963</v>
      </c>
      <c r="R171" s="89"/>
      <c r="S171" s="520">
        <v>17.0</v>
      </c>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518" t="s">
        <v>1958</v>
      </c>
      <c r="P172" s="518" t="s">
        <v>1959</v>
      </c>
      <c r="Q172" s="313" t="s">
        <v>1964</v>
      </c>
      <c r="R172" s="89"/>
      <c r="S172" s="520">
        <v>16.0</v>
      </c>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1.5</v>
      </c>
      <c r="M173" s="37">
        <f t="shared" ref="M173:M174" si="43">L173/H173</f>
        <v>0.75</v>
      </c>
      <c r="N173" s="89"/>
      <c r="O173" s="37"/>
      <c r="P173" s="37"/>
      <c r="Q173" s="37"/>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0.5</v>
      </c>
      <c r="M174" s="242">
        <f t="shared" si="43"/>
        <v>0.5</v>
      </c>
      <c r="N174" s="89"/>
      <c r="O174" s="242"/>
      <c r="P174" s="242"/>
      <c r="Q174" s="242"/>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227</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0.5</v>
      </c>
      <c r="M175" s="117"/>
      <c r="N175" s="89"/>
      <c r="O175" s="518" t="s">
        <v>1965</v>
      </c>
      <c r="P175" s="525"/>
      <c r="Q175" s="499" t="s">
        <v>1966</v>
      </c>
      <c r="R175" s="89"/>
      <c r="S175" s="89"/>
      <c r="T175" s="89"/>
      <c r="U175" s="89"/>
      <c r="V175" s="89"/>
      <c r="W175" s="89"/>
      <c r="X175" s="89"/>
      <c r="Y175" s="89"/>
      <c r="Z175" s="89"/>
    </row>
    <row r="176">
      <c r="A176" s="89">
        <v>205.0</v>
      </c>
      <c r="B176" s="257"/>
      <c r="C176" s="241"/>
      <c r="D176" s="241"/>
      <c r="E176" s="241" t="s">
        <v>12</v>
      </c>
      <c r="F176" s="28" t="s">
        <v>1967</v>
      </c>
      <c r="G176" s="4"/>
      <c r="H176" s="242">
        <v>0.5</v>
      </c>
      <c r="I176" s="243"/>
      <c r="J176" s="242"/>
      <c r="K176" s="242"/>
      <c r="L176" s="242">
        <f>AVERAGE(L177)*H176</f>
        <v>0.5</v>
      </c>
      <c r="M176" s="242">
        <f>L176/H176</f>
        <v>1</v>
      </c>
      <c r="N176" s="89"/>
      <c r="O176" s="242"/>
      <c r="P176" s="242"/>
      <c r="Q176" s="242"/>
      <c r="R176" s="89"/>
      <c r="S176" s="89"/>
      <c r="T176" s="89"/>
      <c r="U176" s="89"/>
      <c r="V176" s="89"/>
      <c r="W176" s="89"/>
      <c r="X176" s="89"/>
      <c r="Y176" s="89"/>
      <c r="Z176" s="89"/>
    </row>
    <row r="177">
      <c r="A177" s="89">
        <v>206.0</v>
      </c>
      <c r="B177" s="113"/>
      <c r="C177" s="114"/>
      <c r="D177" s="114"/>
      <c r="E177" s="114"/>
      <c r="F177" s="328" t="s">
        <v>107</v>
      </c>
      <c r="G177" s="266" t="s">
        <v>1968</v>
      </c>
      <c r="H177" s="117"/>
      <c r="I177" s="191" t="s">
        <v>1969</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518" t="s">
        <v>1970</v>
      </c>
      <c r="P177" s="525"/>
      <c r="Q177" s="499" t="s">
        <v>1971</v>
      </c>
      <c r="R177" s="531"/>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0.5</v>
      </c>
      <c r="M178" s="242">
        <f>L178/H178</f>
        <v>1</v>
      </c>
      <c r="N178" s="89"/>
      <c r="O178" s="243"/>
      <c r="P178" s="243"/>
      <c r="Q178" s="243"/>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1</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1</v>
      </c>
      <c r="M179" s="117"/>
      <c r="N179" s="89"/>
      <c r="O179" s="121"/>
      <c r="P179" s="121"/>
      <c r="Q179" s="499" t="s">
        <v>1972</v>
      </c>
      <c r="R179" s="531"/>
      <c r="S179" s="520">
        <v>13.0</v>
      </c>
      <c r="T179" s="89"/>
      <c r="U179" s="89"/>
      <c r="V179" s="89"/>
      <c r="W179" s="89"/>
      <c r="X179" s="89"/>
      <c r="Y179" s="89"/>
      <c r="Z179" s="89"/>
    </row>
    <row r="180">
      <c r="A180" s="89">
        <v>209.0</v>
      </c>
      <c r="B180" s="113"/>
      <c r="C180" s="114"/>
      <c r="D180" s="114"/>
      <c r="E180" s="114"/>
      <c r="F180" s="114"/>
      <c r="G180" s="346" t="s">
        <v>983</v>
      </c>
      <c r="H180" s="117"/>
      <c r="I180" s="191"/>
      <c r="J180" s="117" t="s">
        <v>865</v>
      </c>
      <c r="K180" s="296">
        <v>0.0</v>
      </c>
      <c r="L180" s="117" t="str">
        <f t="shared" si="44"/>
        <v/>
      </c>
      <c r="M180" s="339"/>
      <c r="N180" s="89"/>
      <c r="O180" s="121"/>
      <c r="P180" s="467"/>
      <c r="Q180" s="498"/>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0.0</v>
      </c>
      <c r="L181" s="117" t="str">
        <f t="shared" si="44"/>
        <v/>
      </c>
      <c r="M181" s="117"/>
      <c r="N181" s="89"/>
      <c r="O181" s="121"/>
      <c r="P181" s="121"/>
      <c r="Q181" s="498"/>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0.0</v>
      </c>
      <c r="L182" s="117" t="str">
        <f t="shared" si="44"/>
        <v/>
      </c>
      <c r="M182" s="117"/>
      <c r="N182" s="89"/>
      <c r="O182" s="121"/>
      <c r="P182" s="121"/>
      <c r="Q182" s="498"/>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2</v>
      </c>
      <c r="M183" s="37">
        <f t="shared" ref="M183:M184" si="45">L183/H183</f>
        <v>0.5333333333</v>
      </c>
      <c r="N183" s="89"/>
      <c r="O183" s="262"/>
      <c r="P183" s="262"/>
      <c r="Q183" s="262"/>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1</v>
      </c>
      <c r="M184" s="242">
        <f t="shared" si="45"/>
        <v>1</v>
      </c>
      <c r="N184" s="89"/>
      <c r="O184" s="243"/>
      <c r="P184" s="243"/>
      <c r="Q184" s="243"/>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99" t="s">
        <v>1973</v>
      </c>
      <c r="R185" s="531"/>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498"/>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2.0</v>
      </c>
      <c r="L187" s="117" t="str">
        <f t="shared" si="46"/>
        <v/>
      </c>
      <c r="M187" s="117"/>
      <c r="N187" s="89"/>
      <c r="O187" s="121"/>
      <c r="P187" s="121"/>
      <c r="Q187" s="498"/>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4.0</v>
      </c>
      <c r="L188" s="117" t="str">
        <f t="shared" si="46"/>
        <v/>
      </c>
      <c r="M188" s="117"/>
      <c r="N188" s="89"/>
      <c r="O188" s="121"/>
      <c r="P188" s="121"/>
      <c r="Q188" s="498"/>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499" t="s">
        <v>1973</v>
      </c>
      <c r="R189" s="531"/>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2.0</v>
      </c>
      <c r="L190" s="117" t="str">
        <f t="shared" si="46"/>
        <v/>
      </c>
      <c r="M190" s="117"/>
      <c r="N190" s="89"/>
      <c r="O190" s="121"/>
      <c r="P190" s="121"/>
      <c r="Q190" s="498"/>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4.0</v>
      </c>
      <c r="L191" s="117" t="str">
        <f t="shared" si="46"/>
        <v/>
      </c>
      <c r="M191" s="117"/>
      <c r="N191" s="89"/>
      <c r="O191" s="121"/>
      <c r="P191" s="121"/>
      <c r="Q191" s="498"/>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193">
        <f>IF(OR(K193="",K194=""),"Blm Diisi",IF(K193=0,0,IF(K194/K193&gt;1,1,K194/K193)))</f>
        <v>1</v>
      </c>
      <c r="L192" s="117">
        <f t="shared" si="46"/>
        <v>1</v>
      </c>
      <c r="M192" s="117"/>
      <c r="N192" s="89"/>
      <c r="O192" s="121"/>
      <c r="P192" s="121"/>
      <c r="Q192" s="499" t="s">
        <v>1973</v>
      </c>
      <c r="R192" s="531"/>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4.0</v>
      </c>
      <c r="L193" s="117" t="str">
        <f t="shared" si="46"/>
        <v/>
      </c>
      <c r="M193" s="117"/>
      <c r="N193" s="89"/>
      <c r="O193" s="121"/>
      <c r="P193" s="121"/>
      <c r="Q193" s="498"/>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4.0</v>
      </c>
      <c r="L194" s="117" t="str">
        <f t="shared" si="46"/>
        <v/>
      </c>
      <c r="M194" s="117"/>
      <c r="N194" s="89"/>
      <c r="O194" s="121"/>
      <c r="P194" s="121"/>
      <c r="Q194" s="498"/>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506">
        <f>IF(OR(K196="",K197=""),"Blm Diisi",IF(K196=0,0,IF(K197/K196&gt;1,1,K197/K196)))</f>
        <v>1</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1</v>
      </c>
      <c r="M195" s="117"/>
      <c r="N195" s="89"/>
      <c r="O195" s="121"/>
      <c r="P195" s="121"/>
      <c r="Q195" s="498"/>
      <c r="R195" s="531"/>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2.5844780624E10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121"/>
      <c r="P196" s="121"/>
      <c r="Q196" s="498"/>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2.5844780624E10</v>
      </c>
      <c r="L197" s="117" t="str">
        <f t="shared" si="47"/>
        <v/>
      </c>
      <c r="M197" s="117"/>
      <c r="N197" s="89"/>
      <c r="O197" s="121"/>
      <c r="P197" s="121"/>
      <c r="Q197" s="498"/>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2"/>
      <c r="P198" s="242"/>
      <c r="Q198" s="242"/>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518" t="s">
        <v>1933</v>
      </c>
      <c r="P199" s="525"/>
      <c r="Q199" s="499" t="s">
        <v>1974</v>
      </c>
      <c r="R199" s="531"/>
      <c r="S199" s="89"/>
      <c r="T199" s="89"/>
      <c r="U199" s="89"/>
      <c r="V199" s="89"/>
      <c r="W199" s="89"/>
      <c r="X199" s="89"/>
      <c r="Y199" s="89"/>
      <c r="Z199" s="89"/>
    </row>
    <row r="200">
      <c r="A200" s="89">
        <v>229.0</v>
      </c>
      <c r="B200" s="257"/>
      <c r="C200" s="241"/>
      <c r="D200" s="241"/>
      <c r="E200" s="241" t="s">
        <v>14</v>
      </c>
      <c r="F200" s="28" t="s">
        <v>1975</v>
      </c>
      <c r="G200" s="4"/>
      <c r="H200" s="242">
        <v>1.0</v>
      </c>
      <c r="I200" s="243"/>
      <c r="J200" s="242"/>
      <c r="K200" s="242"/>
      <c r="L200" s="242">
        <f>AVERAGE(L201)*H200</f>
        <v>0</v>
      </c>
      <c r="M200" s="242">
        <f>L200/H200</f>
        <v>0</v>
      </c>
      <c r="N200" s="89"/>
      <c r="O200" s="242"/>
      <c r="P200" s="242"/>
      <c r="Q200" s="242"/>
      <c r="R200" s="89"/>
      <c r="S200" s="89"/>
      <c r="T200" s="89"/>
      <c r="U200" s="89"/>
      <c r="V200" s="89"/>
      <c r="W200" s="89"/>
      <c r="X200" s="89"/>
      <c r="Y200" s="89"/>
      <c r="Z200" s="89"/>
    </row>
    <row r="201">
      <c r="A201" s="89">
        <v>230.0</v>
      </c>
      <c r="B201" s="113"/>
      <c r="C201" s="114"/>
      <c r="D201" s="114"/>
      <c r="E201" s="114"/>
      <c r="F201" s="361" t="s">
        <v>107</v>
      </c>
      <c r="G201" s="125" t="s">
        <v>1976</v>
      </c>
      <c r="H201" s="117"/>
      <c r="I201" s="191" t="s">
        <v>1977</v>
      </c>
      <c r="J201" s="117" t="s">
        <v>196</v>
      </c>
      <c r="K201" s="247" t="s">
        <v>804</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0</v>
      </c>
      <c r="M201" s="117"/>
      <c r="N201" s="89"/>
      <c r="O201" s="518" t="s">
        <v>1978</v>
      </c>
      <c r="P201" s="525"/>
      <c r="Q201" s="499" t="s">
        <v>1979</v>
      </c>
      <c r="R201" s="531"/>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v>
      </c>
      <c r="M202" s="242">
        <f>L202/H202</f>
        <v>0</v>
      </c>
      <c r="N202" s="89"/>
      <c r="O202" s="242"/>
      <c r="P202" s="242"/>
      <c r="Q202" s="242"/>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804</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0</v>
      </c>
      <c r="M203" s="117"/>
      <c r="N203" s="89"/>
      <c r="O203" s="518" t="s">
        <v>1980</v>
      </c>
      <c r="P203" s="525"/>
      <c r="Q203" s="499" t="s">
        <v>1981</v>
      </c>
      <c r="R203" s="531"/>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1.95</v>
      </c>
      <c r="M204" s="37">
        <f t="shared" ref="M204:M205" si="48">L204/H204</f>
        <v>1</v>
      </c>
      <c r="N204" s="89"/>
      <c r="O204" s="37"/>
      <c r="P204" s="37"/>
      <c r="Q204" s="37"/>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242"/>
      <c r="P205" s="242"/>
      <c r="Q205" s="242"/>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509">
        <v>100.0</v>
      </c>
      <c r="L206" s="50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06" s="117"/>
      <c r="N206" s="89"/>
      <c r="O206" s="525"/>
      <c r="P206" s="525"/>
      <c r="Q206" s="499" t="s">
        <v>1982</v>
      </c>
      <c r="R206" s="531"/>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9">
        <v>7.0</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525"/>
      <c r="P207" s="525"/>
      <c r="Q207" s="498"/>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0.0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525"/>
      <c r="P208" s="525"/>
      <c r="Q208" s="498"/>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7.0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525"/>
      <c r="P209" s="525"/>
      <c r="Q209" s="498"/>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7.0</v>
      </c>
      <c r="L210" s="117" t="str">
        <f t="shared" si="49"/>
        <v/>
      </c>
      <c r="M210" s="117"/>
      <c r="N210" s="89"/>
      <c r="O210" s="525"/>
      <c r="P210" s="525"/>
      <c r="Q210" s="498"/>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0.6</v>
      </c>
      <c r="M211" s="242">
        <f>L211/H211</f>
        <v>1</v>
      </c>
      <c r="N211" s="89"/>
      <c r="O211" s="242"/>
      <c r="P211" s="242"/>
      <c r="Q211" s="242"/>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193">
        <f>IF(OR(K214="",K217=""),"Blm Diisi",IF(AND(K213=0,K217=0),0,IF(K217/K213&gt;1,1,K217/K213)))</f>
        <v>1</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12" s="117"/>
      <c r="N212" s="89"/>
      <c r="O212" s="525"/>
      <c r="P212" s="525"/>
      <c r="Q212" s="499" t="s">
        <v>1983</v>
      </c>
      <c r="R212" s="531"/>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367">
        <v>7.0</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525"/>
      <c r="P213" s="525"/>
      <c r="Q213" s="498"/>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1.0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525"/>
      <c r="P214" s="525"/>
      <c r="Q214" s="498"/>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4.0</v>
      </c>
      <c r="L215" s="117" t="str">
        <f t="shared" si="50"/>
        <v/>
      </c>
      <c r="M215" s="117"/>
      <c r="N215" s="89"/>
      <c r="O215" s="525"/>
      <c r="P215" s="525"/>
      <c r="Q215" s="498"/>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2.0</v>
      </c>
      <c r="L216" s="117" t="str">
        <f t="shared" si="50"/>
        <v/>
      </c>
      <c r="M216" s="117"/>
      <c r="N216" s="89"/>
      <c r="O216" s="525"/>
      <c r="P216" s="525"/>
      <c r="Q216" s="498"/>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7.0</v>
      </c>
      <c r="L217" s="117" t="str">
        <f t="shared" si="50"/>
        <v/>
      </c>
      <c r="M217" s="117"/>
      <c r="N217" s="89"/>
      <c r="O217" s="525"/>
      <c r="P217" s="525"/>
      <c r="Q217" s="498"/>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2"/>
      <c r="P218" s="242"/>
      <c r="Q218" s="242"/>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525"/>
      <c r="P219" s="525"/>
      <c r="Q219" s="499" t="s">
        <v>1984</v>
      </c>
      <c r="R219" s="531"/>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5.0</v>
      </c>
      <c r="L220" s="117" t="str">
        <f t="shared" si="51"/>
        <v/>
      </c>
      <c r="M220" s="117"/>
      <c r="N220" s="89"/>
      <c r="O220" s="525"/>
      <c r="P220" s="525"/>
      <c r="Q220" s="498"/>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525"/>
      <c r="P221" s="525"/>
      <c r="Q221" s="498"/>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5.0</v>
      </c>
      <c r="L222" s="117" t="str">
        <f t="shared" si="51"/>
        <v/>
      </c>
      <c r="M222" s="117"/>
      <c r="N222" s="89"/>
      <c r="O222" s="525"/>
      <c r="P222" s="525"/>
      <c r="Q222" s="498"/>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2.638888889</v>
      </c>
      <c r="M223" s="37">
        <f t="shared" ref="M223:M224" si="52">L223/H223</f>
        <v>0.7037037037</v>
      </c>
      <c r="N223" s="89"/>
      <c r="O223" s="37"/>
      <c r="P223" s="37"/>
      <c r="Q223" s="37"/>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1.388888889</v>
      </c>
      <c r="M224" s="242">
        <f t="shared" si="52"/>
        <v>0.5555555556</v>
      </c>
      <c r="N224" s="89"/>
      <c r="O224" s="242"/>
      <c r="P224" s="242"/>
      <c r="Q224" s="242"/>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525"/>
      <c r="P225" s="525"/>
      <c r="Q225" s="499" t="s">
        <v>1985</v>
      </c>
      <c r="R225" s="531"/>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0.1111111111</v>
      </c>
      <c r="L226" s="117">
        <f t="shared" si="53"/>
        <v>0.1111111111</v>
      </c>
      <c r="M226" s="117"/>
      <c r="N226" s="89"/>
      <c r="O226" s="525"/>
      <c r="P226" s="525"/>
      <c r="Q226" s="498"/>
      <c r="R226" s="531"/>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9.0</v>
      </c>
      <c r="L227" s="117" t="str">
        <f t="shared" si="53"/>
        <v/>
      </c>
      <c r="M227" s="117"/>
      <c r="N227" s="89"/>
      <c r="O227" s="525"/>
      <c r="P227" s="525"/>
      <c r="Q227" s="498"/>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1.0</v>
      </c>
      <c r="L228" s="117" t="str">
        <f t="shared" si="53"/>
        <v/>
      </c>
      <c r="M228" s="117"/>
      <c r="N228" s="89"/>
      <c r="O228" s="525"/>
      <c r="P228" s="525"/>
      <c r="Q228" s="498"/>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2"/>
      <c r="P229" s="242"/>
      <c r="Q229" s="242"/>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518" t="s">
        <v>1986</v>
      </c>
      <c r="P230" s="525"/>
      <c r="Q230" s="499" t="s">
        <v>1985</v>
      </c>
      <c r="R230" s="531"/>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0.96875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F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1"/>
    <hyperlink r:id="rId5" ref="Q12"/>
    <hyperlink r:id="rId6" ref="Q13"/>
    <hyperlink r:id="rId7" ref="Q15"/>
    <hyperlink r:id="rId8" ref="Q16"/>
    <hyperlink r:id="rId9" ref="Q17"/>
    <hyperlink r:id="rId10" ref="Q18"/>
    <hyperlink r:id="rId11" ref="Q20"/>
    <hyperlink r:id="rId12" ref="Q21"/>
    <hyperlink r:id="rId13" location="gid=1626076237&amp;range=Q24" ref="Q24"/>
    <hyperlink r:id="rId14" ref="Q25"/>
    <hyperlink r:id="rId15" ref="Q28"/>
    <hyperlink r:id="rId16" ref="Q29"/>
    <hyperlink r:id="rId17" ref="Q30"/>
    <hyperlink r:id="rId18" ref="Q31"/>
    <hyperlink r:id="rId19" ref="Q32"/>
    <hyperlink r:id="rId20" ref="Q33"/>
    <hyperlink r:id="rId21" ref="Q34"/>
    <hyperlink r:id="rId22" ref="Q35"/>
    <hyperlink r:id="rId23" ref="Q36"/>
    <hyperlink r:id="rId24" ref="Q37"/>
    <hyperlink r:id="rId25" ref="Q39"/>
    <hyperlink r:id="rId26" ref="Q43"/>
    <hyperlink r:id="rId27" ref="Q44"/>
    <hyperlink r:id="rId28" ref="Q45"/>
    <hyperlink r:id="rId29" ref="Q46"/>
    <hyperlink r:id="rId30" ref="Q47"/>
    <hyperlink r:id="rId31" ref="Q48"/>
    <hyperlink r:id="rId32" ref="Q49"/>
    <hyperlink r:id="rId33" ref="Q50"/>
    <hyperlink r:id="rId34" ref="Q51"/>
    <hyperlink r:id="rId35" ref="Q53"/>
    <hyperlink r:id="rId36" ref="Q54"/>
    <hyperlink r:id="rId37" ref="Q57"/>
    <hyperlink r:id="rId38" ref="Q58"/>
    <hyperlink r:id="rId39" ref="Q59"/>
    <hyperlink r:id="rId40" ref="Q61"/>
    <hyperlink r:id="rId41" ref="Q62"/>
    <hyperlink r:id="rId42" ref="Q64"/>
    <hyperlink r:id="rId43" ref="Q65"/>
    <hyperlink r:id="rId44" ref="Q66"/>
    <hyperlink r:id="rId45" ref="Q67"/>
    <hyperlink r:id="rId46" ref="Q68"/>
    <hyperlink r:id="rId47" ref="Q69"/>
    <hyperlink r:id="rId48" ref="Q71"/>
    <hyperlink r:id="rId49" ref="Q72"/>
    <hyperlink r:id="rId50" ref="Q74"/>
    <hyperlink r:id="rId51" ref="Q75"/>
    <hyperlink r:id="rId52" ref="Q77"/>
    <hyperlink r:id="rId53" ref="Q80"/>
    <hyperlink r:id="rId54" ref="Q81"/>
    <hyperlink r:id="rId55" ref="Q82"/>
    <hyperlink r:id="rId56" ref="Q83"/>
    <hyperlink r:id="rId57" ref="Q85"/>
    <hyperlink r:id="rId58" ref="Q87"/>
    <hyperlink r:id="rId59" ref="Q88"/>
    <hyperlink r:id="rId60" ref="Q91"/>
    <hyperlink r:id="rId61" ref="Q92"/>
    <hyperlink r:id="rId62" ref="Q93"/>
    <hyperlink r:id="rId63" ref="Q94"/>
    <hyperlink r:id="rId64" ref="Q96"/>
    <hyperlink r:id="rId65" ref="Q97"/>
    <hyperlink r:id="rId66" ref="Q98"/>
    <hyperlink r:id="rId67" ref="Q99"/>
    <hyperlink r:id="rId68" ref="Q100"/>
    <hyperlink r:id="rId69" ref="Q101"/>
    <hyperlink r:id="rId70" ref="Q103"/>
    <hyperlink r:id="rId71" ref="Q104"/>
    <hyperlink r:id="rId72" ref="Q105"/>
    <hyperlink r:id="rId73" ref="Q107"/>
    <hyperlink r:id="rId74" ref="Q109"/>
    <hyperlink r:id="rId75" ref="Q110"/>
    <hyperlink r:id="rId76" ref="Q111"/>
    <hyperlink r:id="rId77" ref="Q112"/>
    <hyperlink r:id="rId78" ref="Q114"/>
    <hyperlink r:id="rId79" ref="Q115"/>
    <hyperlink r:id="rId80" ref="Q116"/>
    <hyperlink r:id="rId81" ref="Q119"/>
    <hyperlink r:id="rId82" ref="Q120"/>
    <hyperlink r:id="rId83" ref="Q121"/>
    <hyperlink r:id="rId84" ref="Q123"/>
    <hyperlink r:id="rId85" ref="Q124"/>
    <hyperlink r:id="rId86" ref="Q125"/>
    <hyperlink r:id="rId87" ref="Q126"/>
    <hyperlink r:id="rId88" ref="Q127"/>
    <hyperlink r:id="rId89" ref="Q128"/>
    <hyperlink r:id="rId90" ref="Q130"/>
    <hyperlink r:id="rId91" ref="Q131"/>
    <hyperlink r:id="rId92" ref="Q132"/>
    <hyperlink r:id="rId93" ref="Q133"/>
    <hyperlink r:id="rId94" ref="Q135"/>
    <hyperlink r:id="rId95" ref="Q136"/>
    <hyperlink r:id="rId96" ref="Q137"/>
    <hyperlink r:id="rId97" ref="Q145"/>
    <hyperlink r:id="rId98" ref="Q151"/>
    <hyperlink r:id="rId99" ref="Q153"/>
    <hyperlink r:id="rId100" ref="Q156"/>
    <hyperlink r:id="rId101" ref="Q157"/>
    <hyperlink r:id="rId102" ref="Q162"/>
    <hyperlink r:id="rId103" ref="Q165"/>
    <hyperlink r:id="rId104" ref="Q167"/>
    <hyperlink r:id="rId105" ref="Q168"/>
    <hyperlink r:id="rId106" ref="Q170"/>
    <hyperlink r:id="rId107" ref="Q171"/>
    <hyperlink r:id="rId108" ref="Q172"/>
    <hyperlink r:id="rId109" ref="Q175"/>
    <hyperlink r:id="rId110" ref="Q177"/>
    <hyperlink r:id="rId111" ref="Q179"/>
    <hyperlink r:id="rId112" ref="Q185"/>
    <hyperlink r:id="rId113" ref="Q189"/>
    <hyperlink r:id="rId114" ref="Q192"/>
    <hyperlink r:id="rId115" ref="Q199"/>
    <hyperlink r:id="rId116" ref="Q201"/>
    <hyperlink r:id="rId117" ref="Q203"/>
    <hyperlink r:id="rId118" ref="Q206"/>
    <hyperlink r:id="rId119" ref="Q212"/>
    <hyperlink r:id="rId120" ref="Q219"/>
    <hyperlink r:id="rId121" ref="Q225"/>
    <hyperlink r:id="rId122" ref="Q230"/>
  </hyperlinks>
  <printOptions/>
  <pageMargins bottom="0.7480314960629921" footer="0.0" header="0.0" left="0.7086614173228347" right="0.7086614173228347" top="0.7480314960629921"/>
  <pageSetup fitToHeight="0" paperSize="9" orientation="portrait"/>
  <drawing r:id="rId12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2" width="7.86"/>
    <col customWidth="1" min="13" max="13" width="7.71"/>
    <col customWidth="1" min="14" max="14" width="8.86"/>
    <col customWidth="1" min="15" max="16" width="41.0"/>
    <col customWidth="1" min="17" max="17" width="54.43"/>
    <col customWidth="1" min="18" max="26" width="8.86"/>
  </cols>
  <sheetData>
    <row r="1">
      <c r="A1" s="89">
        <v>1.0</v>
      </c>
      <c r="B1" s="398" t="s">
        <v>0</v>
      </c>
      <c r="C1" s="11"/>
      <c r="D1" s="11"/>
      <c r="E1" s="11"/>
      <c r="F1" s="11"/>
      <c r="G1" s="12"/>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35.5795</v>
      </c>
      <c r="M3" s="451">
        <f t="shared" ref="M3:M6" si="1">L3/H3</f>
        <v>0.9801515152</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14.3795</v>
      </c>
      <c r="M4" s="231">
        <f t="shared" si="1"/>
        <v>0.9848972603</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2</v>
      </c>
      <c r="M5" s="37">
        <f t="shared" si="1"/>
        <v>1</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0.4</v>
      </c>
      <c r="M6" s="242">
        <f t="shared" si="1"/>
        <v>1</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532" t="s">
        <v>1987</v>
      </c>
      <c r="P7" s="277" t="s">
        <v>1988</v>
      </c>
      <c r="Q7" s="533" t="s">
        <v>1989</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466" t="s">
        <v>1990</v>
      </c>
      <c r="P8" s="489" t="s">
        <v>1991</v>
      </c>
      <c r="Q8" s="534" t="s">
        <v>1989</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190</v>
      </c>
      <c r="L9" s="117">
        <f t="shared" si="2"/>
        <v>1</v>
      </c>
      <c r="M9" s="117"/>
      <c r="N9" s="248"/>
      <c r="O9" s="466" t="s">
        <v>1706</v>
      </c>
      <c r="P9" s="492" t="s">
        <v>1992</v>
      </c>
      <c r="Q9" s="533" t="s">
        <v>1989</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350"/>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535" t="s">
        <v>1166</v>
      </c>
      <c r="P11" s="490" t="s">
        <v>1993</v>
      </c>
      <c r="Q11" s="533" t="s">
        <v>1994</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466" t="s">
        <v>1695</v>
      </c>
      <c r="P12" s="489" t="s">
        <v>1995</v>
      </c>
      <c r="Q12" s="533" t="s">
        <v>1994</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536" t="s">
        <v>1698</v>
      </c>
      <c r="P13" s="489" t="s">
        <v>1996</v>
      </c>
      <c r="Q13" s="533" t="s">
        <v>1994</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0.8</v>
      </c>
      <c r="M14" s="242">
        <f>L14/H14</f>
        <v>1</v>
      </c>
      <c r="N14" s="89"/>
      <c r="O14" s="243"/>
      <c r="P14" s="243"/>
      <c r="Q14" s="350"/>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535" t="s">
        <v>1699</v>
      </c>
      <c r="P15" s="277" t="s">
        <v>1997</v>
      </c>
      <c r="Q15" s="534" t="s">
        <v>1998</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536" t="s">
        <v>1999</v>
      </c>
      <c r="P16" s="492" t="s">
        <v>2000</v>
      </c>
      <c r="Q16" s="534" t="s">
        <v>1998</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466" t="s">
        <v>1704</v>
      </c>
      <c r="P17" s="493" t="s">
        <v>2001</v>
      </c>
      <c r="Q17" s="534" t="s">
        <v>1998</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190</v>
      </c>
      <c r="L18" s="117">
        <f t="shared" si="4"/>
        <v>1</v>
      </c>
      <c r="M18" s="117"/>
      <c r="N18" s="89"/>
      <c r="O18" s="466" t="s">
        <v>1706</v>
      </c>
      <c r="P18" s="537" t="s">
        <v>2002</v>
      </c>
      <c r="Q18" s="534" t="s">
        <v>1998</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350"/>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535" t="s">
        <v>2003</v>
      </c>
      <c r="P20" s="489" t="s">
        <v>2004</v>
      </c>
      <c r="Q20" s="534" t="s">
        <v>2005</v>
      </c>
      <c r="R20" s="89"/>
      <c r="S20" s="89"/>
      <c r="T20" s="89"/>
      <c r="U20" s="89"/>
      <c r="V20" s="89"/>
      <c r="W20" s="89"/>
      <c r="X20" s="89"/>
      <c r="Y20" s="89"/>
      <c r="Z20" s="89"/>
    </row>
    <row r="21">
      <c r="A21" s="89">
        <v>21.0</v>
      </c>
      <c r="B21" s="113"/>
      <c r="C21" s="114"/>
      <c r="D21" s="114"/>
      <c r="E21" s="260"/>
      <c r="F21" s="114" t="s">
        <v>193</v>
      </c>
      <c r="G21" s="125" t="s">
        <v>2006</v>
      </c>
      <c r="H21" s="117"/>
      <c r="I21" s="191" t="s">
        <v>2007</v>
      </c>
      <c r="J21" s="117" t="s">
        <v>196</v>
      </c>
      <c r="K21" s="247" t="s">
        <v>190</v>
      </c>
      <c r="L21" s="117">
        <f t="shared" si="5"/>
        <v>1</v>
      </c>
      <c r="M21" s="117"/>
      <c r="N21" s="89"/>
      <c r="O21" s="536" t="s">
        <v>2008</v>
      </c>
      <c r="P21" s="277" t="s">
        <v>2009</v>
      </c>
      <c r="Q21" s="534" t="s">
        <v>2005</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1</v>
      </c>
      <c r="M22" s="37">
        <f t="shared" ref="M22:M23" si="6">L22/H22</f>
        <v>1</v>
      </c>
      <c r="N22" s="89"/>
      <c r="O22" s="262"/>
      <c r="P22" s="262"/>
      <c r="Q22" s="350"/>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1</v>
      </c>
      <c r="M23" s="242">
        <f t="shared" si="6"/>
        <v>1</v>
      </c>
      <c r="N23" s="89"/>
      <c r="O23" s="243"/>
      <c r="P23" s="243"/>
      <c r="Q23" s="350"/>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535" t="s">
        <v>1717</v>
      </c>
      <c r="P24" s="121"/>
      <c r="Q24" s="538" t="s">
        <v>2010</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190</v>
      </c>
      <c r="L25" s="117">
        <f t="shared" si="7"/>
        <v>1</v>
      </c>
      <c r="M25" s="117"/>
      <c r="N25" s="89"/>
      <c r="O25" s="466" t="s">
        <v>2011</v>
      </c>
      <c r="P25" s="121"/>
      <c r="Q25" s="350"/>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350"/>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350"/>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535" t="s">
        <v>1723</v>
      </c>
      <c r="P28" s="539" t="s">
        <v>2012</v>
      </c>
      <c r="Q28" s="534" t="s">
        <v>2013</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66" t="s">
        <v>1726</v>
      </c>
      <c r="P29" s="539" t="s">
        <v>2012</v>
      </c>
      <c r="Q29" s="534" t="s">
        <v>2013</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466" t="s">
        <v>1727</v>
      </c>
      <c r="P30" s="539" t="s">
        <v>2012</v>
      </c>
      <c r="Q30" s="534" t="s">
        <v>2013</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466" t="s">
        <v>1728</v>
      </c>
      <c r="P31" s="539" t="s">
        <v>2012</v>
      </c>
      <c r="Q31" s="534" t="s">
        <v>2013</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466" t="s">
        <v>1729</v>
      </c>
      <c r="P32" s="539" t="s">
        <v>2012</v>
      </c>
      <c r="Q32" s="534" t="s">
        <v>2013</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466" t="s">
        <v>1730</v>
      </c>
      <c r="P33" s="539" t="s">
        <v>2012</v>
      </c>
      <c r="Q33" s="534" t="s">
        <v>2013</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466" t="s">
        <v>1732</v>
      </c>
      <c r="P34" s="539" t="s">
        <v>2014</v>
      </c>
      <c r="Q34" s="534" t="s">
        <v>2013</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466" t="s">
        <v>1733</v>
      </c>
      <c r="P35" s="539" t="s">
        <v>2015</v>
      </c>
      <c r="Q35" s="534" t="s">
        <v>2013</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466" t="s">
        <v>1734</v>
      </c>
      <c r="P36" s="539" t="s">
        <v>2012</v>
      </c>
      <c r="Q36" s="534" t="s">
        <v>2013</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466" t="s">
        <v>1735</v>
      </c>
      <c r="P37" s="539" t="s">
        <v>2016</v>
      </c>
      <c r="Q37" s="534" t="s">
        <v>2013</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350"/>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535" t="s">
        <v>2017</v>
      </c>
      <c r="P39" s="539" t="s">
        <v>2018</v>
      </c>
      <c r="Q39" s="538" t="s">
        <v>2019</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466" t="s">
        <v>2020</v>
      </c>
      <c r="P40" s="539" t="s">
        <v>2021</v>
      </c>
      <c r="Q40" s="538" t="s">
        <v>2022</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1</v>
      </c>
      <c r="M41" s="37">
        <f t="shared" ref="M41:M42" si="11">L41/H41</f>
        <v>1</v>
      </c>
      <c r="N41" s="89"/>
      <c r="O41" s="262"/>
      <c r="P41" s="262"/>
      <c r="Q41" s="350"/>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0.5</v>
      </c>
      <c r="M42" s="242">
        <f t="shared" si="11"/>
        <v>1</v>
      </c>
      <c r="N42" s="89"/>
      <c r="O42" s="243"/>
      <c r="P42" s="243"/>
      <c r="Q42" s="350"/>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535" t="s">
        <v>2023</v>
      </c>
      <c r="P43" s="497" t="s">
        <v>2024</v>
      </c>
      <c r="Q43" s="533" t="s">
        <v>2025</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466" t="s">
        <v>2026</v>
      </c>
      <c r="P44" s="497" t="s">
        <v>2024</v>
      </c>
      <c r="Q44" s="533" t="s">
        <v>2027</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466" t="s">
        <v>2028</v>
      </c>
      <c r="P45" s="497" t="s">
        <v>2024</v>
      </c>
      <c r="Q45" s="538" t="s">
        <v>2027</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466" t="s">
        <v>2029</v>
      </c>
      <c r="P46" s="497" t="s">
        <v>2024</v>
      </c>
      <c r="Q46" s="538" t="s">
        <v>2027</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466" t="s">
        <v>2030</v>
      </c>
      <c r="P47" s="497" t="s">
        <v>2024</v>
      </c>
      <c r="Q47" s="538" t="s">
        <v>2027</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190</v>
      </c>
      <c r="L48" s="117">
        <f t="shared" si="12"/>
        <v>1</v>
      </c>
      <c r="M48" s="117"/>
      <c r="N48" s="89"/>
      <c r="O48" s="466" t="s">
        <v>2031</v>
      </c>
      <c r="P48" s="497" t="s">
        <v>2024</v>
      </c>
      <c r="Q48" s="533" t="s">
        <v>2027</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466" t="s">
        <v>1755</v>
      </c>
      <c r="P49" s="497" t="s">
        <v>2024</v>
      </c>
      <c r="Q49" s="538" t="s">
        <v>2032</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190</v>
      </c>
      <c r="L50" s="117">
        <f t="shared" si="12"/>
        <v>1</v>
      </c>
      <c r="M50" s="117"/>
      <c r="N50" s="89"/>
      <c r="O50" s="466" t="s">
        <v>2033</v>
      </c>
      <c r="P50" s="497" t="s">
        <v>2034</v>
      </c>
      <c r="Q50" s="538" t="s">
        <v>2035</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190</v>
      </c>
      <c r="L51" s="117">
        <f t="shared" si="12"/>
        <v>1</v>
      </c>
      <c r="M51" s="117"/>
      <c r="N51" s="89"/>
      <c r="O51" s="536" t="s">
        <v>2036</v>
      </c>
      <c r="P51" s="497" t="s">
        <v>2034</v>
      </c>
      <c r="Q51" s="540" t="s">
        <v>2037</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350"/>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541" t="s">
        <v>2038</v>
      </c>
      <c r="P53" s="277" t="s">
        <v>2039</v>
      </c>
      <c r="Q53" s="538" t="s">
        <v>2040</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466" t="s">
        <v>2041</v>
      </c>
      <c r="P54" s="490" t="s">
        <v>2042</v>
      </c>
      <c r="Q54" s="538" t="s">
        <v>2043</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1.367</v>
      </c>
      <c r="M55" s="37">
        <f t="shared" ref="M55:M56" si="14">L55/H55</f>
        <v>0.9764285714</v>
      </c>
      <c r="N55" s="89"/>
      <c r="O55" s="262"/>
      <c r="P55" s="262"/>
      <c r="Q55" s="350"/>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350"/>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535" t="s">
        <v>1180</v>
      </c>
      <c r="P57" s="490" t="s">
        <v>2044</v>
      </c>
      <c r="Q57" s="538" t="s">
        <v>2045</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466" t="s">
        <v>1772</v>
      </c>
      <c r="P58" s="277" t="s">
        <v>2046</v>
      </c>
      <c r="Q58" s="538" t="s">
        <v>2045</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466" t="s">
        <v>1775</v>
      </c>
      <c r="P59" s="277" t="s">
        <v>2046</v>
      </c>
      <c r="Q59" s="538" t="s">
        <v>2045</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0.167</v>
      </c>
      <c r="M60" s="242">
        <f>L60/H60</f>
        <v>0.835</v>
      </c>
      <c r="N60" s="89"/>
      <c r="O60" s="243"/>
      <c r="P60" s="243"/>
      <c r="Q60" s="350"/>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535" t="s">
        <v>1777</v>
      </c>
      <c r="P61" s="489" t="s">
        <v>2047</v>
      </c>
      <c r="Q61" s="538" t="s">
        <v>2048</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227</v>
      </c>
      <c r="L62" s="117">
        <f t="shared" si="16"/>
        <v>0.67</v>
      </c>
      <c r="M62" s="117"/>
      <c r="N62" s="89"/>
      <c r="O62" s="536" t="s">
        <v>2049</v>
      </c>
      <c r="P62" s="497" t="s">
        <v>2050</v>
      </c>
      <c r="Q62" s="538" t="s">
        <v>2051</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0.4</v>
      </c>
      <c r="M63" s="242">
        <f>L63/H63</f>
        <v>1</v>
      </c>
      <c r="N63" s="89"/>
      <c r="O63" s="243"/>
      <c r="P63" s="243"/>
      <c r="Q63" s="350"/>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535" t="s">
        <v>1782</v>
      </c>
      <c r="P64" s="277" t="s">
        <v>2052</v>
      </c>
      <c r="Q64" s="538" t="s">
        <v>2053</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466" t="s">
        <v>1785</v>
      </c>
      <c r="P65" s="277" t="s">
        <v>2052</v>
      </c>
      <c r="Q65" s="538" t="s">
        <v>2053</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536" t="s">
        <v>2054</v>
      </c>
      <c r="P66" s="277" t="s">
        <v>2055</v>
      </c>
      <c r="Q66" s="538" t="s">
        <v>2053</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190</v>
      </c>
      <c r="L67" s="117">
        <f t="shared" si="17"/>
        <v>1</v>
      </c>
      <c r="M67" s="117"/>
      <c r="N67" s="89"/>
      <c r="O67" s="536" t="s">
        <v>2056</v>
      </c>
      <c r="P67" s="497" t="s">
        <v>2057</v>
      </c>
      <c r="Q67" s="538" t="s">
        <v>2053</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190</v>
      </c>
      <c r="L68" s="117">
        <f t="shared" si="17"/>
        <v>1</v>
      </c>
      <c r="M68" s="117"/>
      <c r="N68" s="89"/>
      <c r="O68" s="536" t="s">
        <v>2058</v>
      </c>
      <c r="P68" s="497" t="s">
        <v>2057</v>
      </c>
      <c r="Q68" s="538" t="s">
        <v>2053</v>
      </c>
      <c r="R68" s="89"/>
      <c r="S68" s="89"/>
      <c r="T68" s="89"/>
      <c r="U68" s="89"/>
      <c r="V68" s="89"/>
      <c r="W68" s="89"/>
      <c r="X68" s="89"/>
      <c r="Y68" s="89"/>
      <c r="Z68" s="89"/>
    </row>
    <row r="69">
      <c r="A69" s="89">
        <v>70.0</v>
      </c>
      <c r="B69" s="113"/>
      <c r="C69" s="114"/>
      <c r="D69" s="114"/>
      <c r="E69" s="114"/>
      <c r="F69" s="114" t="s">
        <v>249</v>
      </c>
      <c r="G69" s="266" t="s">
        <v>1186</v>
      </c>
      <c r="H69" s="117"/>
      <c r="I69" s="191" t="s">
        <v>2059</v>
      </c>
      <c r="J69" s="117" t="s">
        <v>196</v>
      </c>
      <c r="K69" s="247" t="s">
        <v>190</v>
      </c>
      <c r="L69" s="117">
        <f t="shared" si="17"/>
        <v>1</v>
      </c>
      <c r="M69" s="117"/>
      <c r="N69" s="89"/>
      <c r="O69" s="536" t="s">
        <v>2060</v>
      </c>
      <c r="P69" s="492" t="s">
        <v>2061</v>
      </c>
      <c r="Q69" s="538" t="s">
        <v>2053</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350"/>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535" t="s">
        <v>1794</v>
      </c>
      <c r="P71" s="489" t="s">
        <v>2062</v>
      </c>
      <c r="Q71" s="538" t="s">
        <v>2063</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466" t="s">
        <v>1797</v>
      </c>
      <c r="P72" s="277" t="s">
        <v>2064</v>
      </c>
      <c r="Q72" s="538" t="s">
        <v>2063</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350"/>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535" t="s">
        <v>2065</v>
      </c>
      <c r="P74" s="489" t="s">
        <v>2066</v>
      </c>
      <c r="Q74" s="538" t="s">
        <v>2067</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466" t="s">
        <v>2068</v>
      </c>
      <c r="P75" s="489" t="s">
        <v>2066</v>
      </c>
      <c r="Q75" s="538" t="s">
        <v>2067</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350"/>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535" t="s">
        <v>2069</v>
      </c>
      <c r="P77" s="277" t="s">
        <v>2070</v>
      </c>
      <c r="Q77" s="538" t="s">
        <v>2071</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2.3125</v>
      </c>
      <c r="M78" s="37">
        <f t="shared" ref="M78:M79" si="20">L78/H78</f>
        <v>0.925</v>
      </c>
      <c r="N78" s="89"/>
      <c r="O78" s="262"/>
      <c r="P78" s="262"/>
      <c r="Q78" s="350"/>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350"/>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535" t="s">
        <v>1808</v>
      </c>
      <c r="P80" s="489" t="s">
        <v>2072</v>
      </c>
      <c r="Q80" s="538" t="s">
        <v>2073</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466" t="s">
        <v>2074</v>
      </c>
      <c r="P81" s="277" t="s">
        <v>2075</v>
      </c>
      <c r="Q81" s="538" t="s">
        <v>2073</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466" t="s">
        <v>2076</v>
      </c>
      <c r="P82" s="542" t="s">
        <v>2077</v>
      </c>
      <c r="Q82" s="538" t="s">
        <v>2073</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466" t="s">
        <v>2078</v>
      </c>
      <c r="P83" s="489" t="s">
        <v>1536</v>
      </c>
      <c r="Q83" s="538" t="s">
        <v>2073</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466" t="s">
        <v>2079</v>
      </c>
      <c r="P84" s="489" t="s">
        <v>1536</v>
      </c>
      <c r="Q84" s="538" t="s">
        <v>2073</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466" t="s">
        <v>2080</v>
      </c>
      <c r="P85" s="489" t="s">
        <v>2081</v>
      </c>
      <c r="Q85" s="538" t="s">
        <v>2073</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1.3125</v>
      </c>
      <c r="M86" s="242">
        <f>L86/H86</f>
        <v>0.875</v>
      </c>
      <c r="N86" s="89"/>
      <c r="O86" s="243"/>
      <c r="P86" s="243"/>
      <c r="Q86" s="350"/>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535" t="s">
        <v>2082</v>
      </c>
      <c r="P87" s="489" t="s">
        <v>2083</v>
      </c>
      <c r="Q87" s="538" t="s">
        <v>2084</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227</v>
      </c>
      <c r="L88" s="117">
        <f t="shared" si="22"/>
        <v>0.75</v>
      </c>
      <c r="M88" s="117"/>
      <c r="N88" s="89"/>
      <c r="O88" s="536" t="s">
        <v>2085</v>
      </c>
      <c r="P88" s="489" t="s">
        <v>1333</v>
      </c>
      <c r="Q88" s="538" t="s">
        <v>2084</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2.2</v>
      </c>
      <c r="M89" s="37">
        <f t="shared" ref="M89:M90" si="23">L89/H89</f>
        <v>1</v>
      </c>
      <c r="N89" s="89"/>
      <c r="O89" s="543" t="s">
        <v>2086</v>
      </c>
      <c r="P89" s="262"/>
      <c r="Q89" s="350"/>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3"/>
      <c r="P90" s="243"/>
      <c r="Q90" s="350"/>
      <c r="R90" s="89"/>
      <c r="S90" s="89"/>
      <c r="T90" s="89"/>
      <c r="U90" s="89"/>
      <c r="V90" s="89"/>
      <c r="W90" s="89"/>
      <c r="X90" s="89"/>
      <c r="Y90" s="89"/>
      <c r="Z90" s="89"/>
    </row>
    <row r="91">
      <c r="A91" s="89">
        <v>92.0</v>
      </c>
      <c r="B91" s="113"/>
      <c r="C91" s="114"/>
      <c r="D91" s="114"/>
      <c r="E91" s="114"/>
      <c r="F91" s="114" t="s">
        <v>186</v>
      </c>
      <c r="G91" s="266" t="s">
        <v>2087</v>
      </c>
      <c r="H91" s="117"/>
      <c r="I91" s="191" t="s">
        <v>2088</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544" t="s">
        <v>2089</v>
      </c>
      <c r="P91" s="277" t="s">
        <v>2090</v>
      </c>
      <c r="Q91" s="538" t="s">
        <v>2091</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466" t="s">
        <v>2092</v>
      </c>
      <c r="P92" s="492" t="s">
        <v>2093</v>
      </c>
      <c r="Q92" s="538" t="s">
        <v>2094</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466" t="s">
        <v>2095</v>
      </c>
      <c r="P93" s="545" t="s">
        <v>2093</v>
      </c>
      <c r="Q93" s="538" t="s">
        <v>2096</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546" t="s">
        <v>2097</v>
      </c>
      <c r="P94" s="547" t="s">
        <v>2093</v>
      </c>
      <c r="Q94" s="538" t="s">
        <v>2098</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0.3</v>
      </c>
      <c r="M95" s="242">
        <f>L95/H95</f>
        <v>1</v>
      </c>
      <c r="N95" s="89"/>
      <c r="O95" s="243"/>
      <c r="P95" s="243"/>
      <c r="Q95" s="350"/>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535" t="s">
        <v>2099</v>
      </c>
      <c r="P96" s="249" t="s">
        <v>2100</v>
      </c>
      <c r="Q96" s="538" t="s">
        <v>2101</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546" t="s">
        <v>2102</v>
      </c>
      <c r="P97" s="277" t="s">
        <v>2103</v>
      </c>
      <c r="Q97" s="538" t="s">
        <v>2104</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466" t="s">
        <v>2105</v>
      </c>
      <c r="P98" s="277" t="s">
        <v>2106</v>
      </c>
      <c r="Q98" s="538" t="s">
        <v>2107</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536" t="s">
        <v>2108</v>
      </c>
      <c r="P99" s="277" t="s">
        <v>2109</v>
      </c>
      <c r="Q99" s="538" t="s">
        <v>2110</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536" t="s">
        <v>2111</v>
      </c>
      <c r="P100" s="548" t="s">
        <v>2112</v>
      </c>
      <c r="Q100" s="538" t="s">
        <v>2113</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190</v>
      </c>
      <c r="L101" s="117">
        <f t="shared" si="25"/>
        <v>1</v>
      </c>
      <c r="M101" s="117"/>
      <c r="N101" s="89"/>
      <c r="O101" s="536" t="s">
        <v>2114</v>
      </c>
      <c r="P101" s="542" t="s">
        <v>2112</v>
      </c>
      <c r="Q101" s="538" t="s">
        <v>2115</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350"/>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535" t="s">
        <v>2116</v>
      </c>
      <c r="P103" s="497" t="s">
        <v>2117</v>
      </c>
      <c r="Q103" s="538" t="s">
        <v>2118</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466" t="s">
        <v>2119</v>
      </c>
      <c r="P104" s="497" t="s">
        <v>2117</v>
      </c>
      <c r="Q104" s="538" t="s">
        <v>2120</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466" t="s">
        <v>2121</v>
      </c>
      <c r="P105" s="497" t="s">
        <v>2117</v>
      </c>
      <c r="Q105" s="538" t="s">
        <v>2122</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3"/>
      <c r="P106" s="243"/>
      <c r="Q106" s="350"/>
      <c r="R106" s="89"/>
      <c r="S106" s="89"/>
      <c r="T106" s="89"/>
      <c r="U106" s="89"/>
      <c r="V106" s="89"/>
      <c r="W106" s="89"/>
      <c r="X106" s="89"/>
      <c r="Y106" s="89"/>
      <c r="Z106" s="89"/>
    </row>
    <row r="107">
      <c r="A107" s="89">
        <v>108.0</v>
      </c>
      <c r="B107" s="113"/>
      <c r="C107" s="114"/>
      <c r="D107" s="114"/>
      <c r="E107" s="114"/>
      <c r="F107" s="328" t="s">
        <v>107</v>
      </c>
      <c r="G107" s="266" t="s">
        <v>2123</v>
      </c>
      <c r="H107" s="117"/>
      <c r="I107" s="191" t="s">
        <v>2124</v>
      </c>
      <c r="J107" s="117" t="s">
        <v>196</v>
      </c>
      <c r="K107" s="247"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535" t="s">
        <v>2125</v>
      </c>
      <c r="P107" s="489" t="s">
        <v>2126</v>
      </c>
      <c r="Q107" s="538" t="s">
        <v>2127</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0.3</v>
      </c>
      <c r="M108" s="242">
        <f>L108/H108</f>
        <v>1</v>
      </c>
      <c r="N108" s="89"/>
      <c r="O108" s="243"/>
      <c r="P108" s="243"/>
      <c r="Q108" s="350"/>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541" t="s">
        <v>2128</v>
      </c>
      <c r="P109" s="489" t="s">
        <v>2129</v>
      </c>
      <c r="Q109" s="538" t="s">
        <v>2130</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466" t="s">
        <v>702</v>
      </c>
      <c r="P110" s="548" t="s">
        <v>2129</v>
      </c>
      <c r="Q110" s="538" t="s">
        <v>2131</v>
      </c>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466" t="s">
        <v>2132</v>
      </c>
      <c r="P111" s="548" t="s">
        <v>2133</v>
      </c>
      <c r="Q111" s="538" t="s">
        <v>2134</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466" t="s">
        <v>2135</v>
      </c>
      <c r="P112" s="542" t="s">
        <v>2136</v>
      </c>
      <c r="Q112" s="538" t="s">
        <v>2137</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0.5</v>
      </c>
      <c r="M113" s="242">
        <f>L113/H113</f>
        <v>1</v>
      </c>
      <c r="N113" s="89"/>
      <c r="O113" s="243"/>
      <c r="P113" s="243"/>
      <c r="Q113" s="350"/>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541" t="s">
        <v>2138</v>
      </c>
      <c r="P114" s="489" t="s">
        <v>2139</v>
      </c>
      <c r="Q114" s="538" t="s">
        <v>2140</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190</v>
      </c>
      <c r="L115" s="117">
        <f t="shared" si="28"/>
        <v>1</v>
      </c>
      <c r="M115" s="117"/>
      <c r="N115" s="89"/>
      <c r="O115" s="466" t="s">
        <v>2141</v>
      </c>
      <c r="P115" s="489" t="s">
        <v>2142</v>
      </c>
      <c r="Q115" s="538" t="s">
        <v>2143</v>
      </c>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190</v>
      </c>
      <c r="L116" s="117">
        <f t="shared" si="28"/>
        <v>1</v>
      </c>
      <c r="M116" s="117"/>
      <c r="N116" s="89"/>
      <c r="O116" s="466" t="s">
        <v>2144</v>
      </c>
      <c r="P116" s="549" t="s">
        <v>2142</v>
      </c>
      <c r="Q116" s="538" t="s">
        <v>2145</v>
      </c>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2.5</v>
      </c>
      <c r="M117" s="53">
        <f t="shared" ref="M117:M118" si="29">L117/H117</f>
        <v>1</v>
      </c>
      <c r="N117" s="89"/>
      <c r="O117" s="321"/>
      <c r="P117" s="321"/>
      <c r="Q117" s="350"/>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0.4</v>
      </c>
      <c r="M118" s="242">
        <f t="shared" si="29"/>
        <v>1</v>
      </c>
      <c r="N118" s="89"/>
      <c r="O118" s="243"/>
      <c r="P118" s="243"/>
      <c r="Q118" s="350"/>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535" t="s">
        <v>1883</v>
      </c>
      <c r="P119" s="277" t="s">
        <v>2146</v>
      </c>
      <c r="Q119" s="550" t="s">
        <v>2147</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466" t="s">
        <v>1886</v>
      </c>
      <c r="P120" s="277" t="s">
        <v>2148</v>
      </c>
      <c r="Q120" s="551" t="s">
        <v>2149</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190</v>
      </c>
      <c r="L121" s="117">
        <f t="shared" si="30"/>
        <v>1</v>
      </c>
      <c r="M121" s="117"/>
      <c r="N121" s="89"/>
      <c r="O121" s="466" t="s">
        <v>2150</v>
      </c>
      <c r="P121" s="249" t="s">
        <v>2151</v>
      </c>
      <c r="Q121" s="551" t="s">
        <v>2152</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0.4</v>
      </c>
      <c r="M122" s="242">
        <f>L122/H122</f>
        <v>1</v>
      </c>
      <c r="N122" s="89"/>
      <c r="O122" s="243"/>
      <c r="P122" s="243"/>
      <c r="Q122" s="552"/>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535" t="s">
        <v>2153</v>
      </c>
      <c r="P123" s="489" t="s">
        <v>2154</v>
      </c>
      <c r="Q123" s="551" t="s">
        <v>2155</v>
      </c>
      <c r="R123" s="89"/>
      <c r="S123" s="89"/>
      <c r="T123" s="89"/>
      <c r="U123" s="89"/>
      <c r="V123" s="89"/>
      <c r="W123" s="89"/>
      <c r="X123" s="89"/>
      <c r="Y123" s="89"/>
      <c r="Z123" s="89"/>
    </row>
    <row r="124">
      <c r="A124" s="89">
        <v>125.0</v>
      </c>
      <c r="B124" s="113"/>
      <c r="C124" s="114"/>
      <c r="D124" s="114"/>
      <c r="E124" s="114"/>
      <c r="F124" s="114" t="s">
        <v>193</v>
      </c>
      <c r="G124" s="266" t="s">
        <v>766</v>
      </c>
      <c r="H124" s="117"/>
      <c r="I124" s="191" t="s">
        <v>2156</v>
      </c>
      <c r="J124" s="117" t="s">
        <v>196</v>
      </c>
      <c r="K124" s="247" t="s">
        <v>190</v>
      </c>
      <c r="L124" s="117">
        <f t="shared" si="31"/>
        <v>1</v>
      </c>
      <c r="M124" s="117"/>
      <c r="N124" s="89"/>
      <c r="O124" s="466" t="s">
        <v>2157</v>
      </c>
      <c r="P124" s="489" t="s">
        <v>2158</v>
      </c>
      <c r="Q124" s="551" t="s">
        <v>2159</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190</v>
      </c>
      <c r="L125" s="117">
        <f t="shared" si="31"/>
        <v>1</v>
      </c>
      <c r="M125" s="117"/>
      <c r="N125" s="89"/>
      <c r="O125" s="466" t="s">
        <v>2160</v>
      </c>
      <c r="P125" s="277" t="s">
        <v>2161</v>
      </c>
      <c r="Q125" s="550" t="s">
        <v>2162</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190</v>
      </c>
      <c r="L126" s="117">
        <f t="shared" si="31"/>
        <v>1</v>
      </c>
      <c r="M126" s="117"/>
      <c r="N126" s="89"/>
      <c r="O126" s="553" t="s">
        <v>2163</v>
      </c>
      <c r="P126" s="554" t="s">
        <v>2164</v>
      </c>
      <c r="Q126" s="551" t="s">
        <v>2165</v>
      </c>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536" t="s">
        <v>2166</v>
      </c>
      <c r="P127" s="489" t="s">
        <v>2167</v>
      </c>
      <c r="Q127" s="551" t="s">
        <v>2168</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190</v>
      </c>
      <c r="L128" s="117">
        <f t="shared" si="31"/>
        <v>1</v>
      </c>
      <c r="M128" s="117"/>
      <c r="N128" s="89"/>
      <c r="O128" s="536" t="s">
        <v>2169</v>
      </c>
      <c r="P128" s="277" t="s">
        <v>2170</v>
      </c>
      <c r="Q128" s="551" t="s">
        <v>2171</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243"/>
      <c r="P129" s="243"/>
      <c r="Q129" s="552"/>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535" t="s">
        <v>2172</v>
      </c>
      <c r="P130" s="277" t="s">
        <v>2173</v>
      </c>
      <c r="Q130" s="551" t="s">
        <v>2174</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466" t="s">
        <v>2175</v>
      </c>
      <c r="P131" s="277" t="s">
        <v>2176</v>
      </c>
      <c r="Q131" s="551" t="s">
        <v>2177</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466" t="s">
        <v>794</v>
      </c>
      <c r="P132" s="490" t="s">
        <v>2178</v>
      </c>
      <c r="Q132" s="550" t="s">
        <v>2179</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466" t="s">
        <v>2180</v>
      </c>
      <c r="P133" s="277" t="s">
        <v>2181</v>
      </c>
      <c r="Q133" s="555" t="s">
        <v>2182</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0.7</v>
      </c>
      <c r="M134" s="242">
        <f>L134/H134</f>
        <v>1</v>
      </c>
      <c r="N134" s="89"/>
      <c r="O134" s="243"/>
      <c r="P134" s="243"/>
      <c r="Q134" s="552"/>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190</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1</v>
      </c>
      <c r="M135" s="117"/>
      <c r="N135" s="89"/>
      <c r="O135" s="541" t="s">
        <v>2183</v>
      </c>
      <c r="P135" s="490" t="s">
        <v>2184</v>
      </c>
      <c r="Q135" s="551" t="s">
        <v>2185</v>
      </c>
      <c r="R135" s="89"/>
      <c r="S135" s="89"/>
      <c r="T135" s="89"/>
      <c r="U135" s="89"/>
      <c r="V135" s="89"/>
      <c r="W135" s="89"/>
      <c r="X135" s="89"/>
      <c r="Y135" s="89"/>
      <c r="Z135" s="89"/>
    </row>
    <row r="136">
      <c r="A136" s="89">
        <v>137.0</v>
      </c>
      <c r="B136" s="113"/>
      <c r="C136" s="114"/>
      <c r="D136" s="114"/>
      <c r="E136" s="114"/>
      <c r="F136" s="114" t="s">
        <v>193</v>
      </c>
      <c r="G136" s="266" t="s">
        <v>807</v>
      </c>
      <c r="H136" s="117"/>
      <c r="I136" s="191" t="s">
        <v>2186</v>
      </c>
      <c r="J136" s="324" t="s">
        <v>189</v>
      </c>
      <c r="K136" s="247" t="s">
        <v>190</v>
      </c>
      <c r="L136" s="117">
        <f t="shared" si="33"/>
        <v>1</v>
      </c>
      <c r="M136" s="117"/>
      <c r="N136" s="89"/>
      <c r="O136" s="466" t="s">
        <v>2187</v>
      </c>
      <c r="P136" s="489" t="s">
        <v>2188</v>
      </c>
      <c r="Q136" s="550" t="s">
        <v>2189</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190</v>
      </c>
      <c r="L137" s="117">
        <f t="shared" si="33"/>
        <v>1</v>
      </c>
      <c r="M137" s="117"/>
      <c r="N137" s="89"/>
      <c r="O137" s="466" t="s">
        <v>2190</v>
      </c>
      <c r="P137" s="492" t="s">
        <v>2191</v>
      </c>
      <c r="Q137" s="551" t="s">
        <v>2192</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3"/>
      <c r="P138" s="243"/>
      <c r="Q138" s="552"/>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535" t="s">
        <v>2193</v>
      </c>
      <c r="P139" s="277" t="s">
        <v>2194</v>
      </c>
      <c r="Q139" s="551" t="s">
        <v>2195</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546" t="s">
        <v>2196</v>
      </c>
      <c r="P140" s="277" t="s">
        <v>2197</v>
      </c>
      <c r="Q140" s="550" t="s">
        <v>2198</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21.2</v>
      </c>
      <c r="M141" s="231">
        <f t="shared" ref="M141:M143" si="35">L141/H141</f>
        <v>0.9769585253</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3</v>
      </c>
      <c r="M142" s="37">
        <f t="shared" si="35"/>
        <v>1</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556">
        <v>1.0</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249" t="s">
        <v>2199</v>
      </c>
      <c r="P144" s="249" t="s">
        <v>2200</v>
      </c>
      <c r="Q144" s="499" t="s">
        <v>2201</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1.0</v>
      </c>
      <c r="L145" s="117" t="str">
        <f t="shared" si="36"/>
        <v/>
      </c>
      <c r="M145" s="117"/>
      <c r="N145" s="89"/>
      <c r="O145" s="121"/>
      <c r="P145" s="121"/>
      <c r="Q145" s="498"/>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1.0</v>
      </c>
      <c r="L146" s="117" t="str">
        <f t="shared" si="36"/>
        <v/>
      </c>
      <c r="M146" s="117"/>
      <c r="N146" s="89"/>
      <c r="O146" s="121"/>
      <c r="P146" s="121"/>
      <c r="Q146" s="498"/>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557">
        <v>1.0</v>
      </c>
      <c r="L147" s="117">
        <f t="shared" si="36"/>
        <v>1</v>
      </c>
      <c r="M147" s="117"/>
      <c r="N147" s="89"/>
      <c r="O147" s="121"/>
      <c r="P147" s="249" t="s">
        <v>1935</v>
      </c>
      <c r="Q147" s="499" t="s">
        <v>2201</v>
      </c>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1.0</v>
      </c>
      <c r="L148" s="117" t="str">
        <f t="shared" si="36"/>
        <v/>
      </c>
      <c r="M148" s="117"/>
      <c r="N148" s="89"/>
      <c r="O148" s="121"/>
      <c r="P148" s="467"/>
      <c r="Q148" s="498"/>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1.0</v>
      </c>
      <c r="L149" s="117" t="str">
        <f t="shared" si="36"/>
        <v/>
      </c>
      <c r="M149" s="117"/>
      <c r="N149" s="89"/>
      <c r="O149" s="121"/>
      <c r="P149" s="121"/>
      <c r="Q149" s="498"/>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535" t="s">
        <v>2202</v>
      </c>
      <c r="P151" s="249" t="s">
        <v>2203</v>
      </c>
      <c r="Q151" s="499" t="s">
        <v>2204</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535" t="s">
        <v>2205</v>
      </c>
      <c r="P153" s="492" t="s">
        <v>2206</v>
      </c>
      <c r="Q153" s="499" t="s">
        <v>2204</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2</v>
      </c>
      <c r="M154" s="37">
        <f t="shared" ref="M154:M155" si="37">L154/H154</f>
        <v>1</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2</v>
      </c>
      <c r="M155" s="242">
        <f t="shared" si="37"/>
        <v>1</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541" t="s">
        <v>2207</v>
      </c>
      <c r="P156" s="490" t="s">
        <v>2208</v>
      </c>
      <c r="Q156" s="530" t="s">
        <v>2209</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1</v>
      </c>
      <c r="L157" s="117">
        <f t="shared" si="38"/>
        <v>1</v>
      </c>
      <c r="M157" s="117"/>
      <c r="N157" s="89"/>
      <c r="O157" s="535" t="s">
        <v>2210</v>
      </c>
      <c r="P157" s="490" t="s">
        <v>2208</v>
      </c>
      <c r="Q157" s="530" t="s">
        <v>2209</v>
      </c>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14.0</v>
      </c>
      <c r="L158" s="117" t="str">
        <f t="shared" si="38"/>
        <v/>
      </c>
      <c r="M158" s="117"/>
      <c r="N158" s="89"/>
      <c r="O158" s="535" t="s">
        <v>2210</v>
      </c>
      <c r="P158" s="490" t="s">
        <v>2208</v>
      </c>
      <c r="Q158" s="530" t="s">
        <v>2209</v>
      </c>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14.0</v>
      </c>
      <c r="L159" s="117" t="str">
        <f t="shared" si="38"/>
        <v/>
      </c>
      <c r="M159" s="117"/>
      <c r="N159" s="89"/>
      <c r="O159" s="535" t="s">
        <v>2210</v>
      </c>
      <c r="P159" s="490" t="s">
        <v>2208</v>
      </c>
      <c r="Q159" s="530" t="s">
        <v>2209</v>
      </c>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535" t="s">
        <v>2211</v>
      </c>
      <c r="P162" s="539" t="s">
        <v>2212</v>
      </c>
      <c r="Q162" s="318" t="s">
        <v>2213</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3.75</v>
      </c>
      <c r="M163" s="37">
        <f t="shared" ref="M163:M164" si="40">L163/H163</f>
        <v>1</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535" t="s">
        <v>2214</v>
      </c>
      <c r="P165" s="489" t="s">
        <v>2215</v>
      </c>
      <c r="Q165" s="508" t="s">
        <v>2216</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535" t="s">
        <v>937</v>
      </c>
      <c r="P167" s="492" t="s">
        <v>2217</v>
      </c>
      <c r="Q167" s="505" t="s">
        <v>2218</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466" t="s">
        <v>2219</v>
      </c>
      <c r="P168" s="492" t="s">
        <v>2217</v>
      </c>
      <c r="Q168" s="529" t="s">
        <v>2220</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2</v>
      </c>
      <c r="M169" s="242">
        <f>L169/H169</f>
        <v>1</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190</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535" t="s">
        <v>2221</v>
      </c>
      <c r="P170" s="467"/>
      <c r="Q170" s="499" t="s">
        <v>2222</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466" t="s">
        <v>2221</v>
      </c>
      <c r="P171" s="467"/>
      <c r="Q171" s="499" t="s">
        <v>2222</v>
      </c>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535" t="s">
        <v>2223</v>
      </c>
      <c r="P172" s="467"/>
      <c r="Q172" s="499" t="s">
        <v>2222</v>
      </c>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1.5</v>
      </c>
      <c r="M173" s="37">
        <f t="shared" ref="M173:M174" si="43">L173/H173</f>
        <v>0.75</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535" t="s">
        <v>2224</v>
      </c>
      <c r="P175" s="497" t="s">
        <v>2225</v>
      </c>
      <c r="Q175" s="505" t="s">
        <v>2226</v>
      </c>
      <c r="R175" s="89"/>
      <c r="S175" s="89"/>
      <c r="T175" s="89"/>
      <c r="U175" s="89"/>
      <c r="V175" s="89"/>
      <c r="W175" s="89"/>
      <c r="X175" s="89"/>
      <c r="Y175" s="89"/>
      <c r="Z175" s="89"/>
    </row>
    <row r="176">
      <c r="A176" s="89">
        <v>205.0</v>
      </c>
      <c r="B176" s="257"/>
      <c r="C176" s="241"/>
      <c r="D176" s="241"/>
      <c r="E176" s="241" t="s">
        <v>12</v>
      </c>
      <c r="F176" s="28" t="s">
        <v>2227</v>
      </c>
      <c r="G176" s="4"/>
      <c r="H176" s="242">
        <v>0.5</v>
      </c>
      <c r="I176" s="243"/>
      <c r="J176" s="242"/>
      <c r="K176" s="242"/>
      <c r="L176" s="242">
        <f>AVERAGE(L177)*H176</f>
        <v>0.5</v>
      </c>
      <c r="M176" s="242">
        <f>L176/H176</f>
        <v>1</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2228</v>
      </c>
      <c r="H177" s="117"/>
      <c r="I177" s="191" t="s">
        <v>2229</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535" t="s">
        <v>2230</v>
      </c>
      <c r="P177" s="277" t="s">
        <v>2231</v>
      </c>
      <c r="Q177" s="505" t="s">
        <v>2232</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v>
      </c>
      <c r="M178" s="242">
        <f>L178/H178</f>
        <v>0</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0</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v>
      </c>
      <c r="M179" s="117"/>
      <c r="N179" s="89"/>
      <c r="O179" s="121"/>
      <c r="P179" s="249" t="s">
        <v>2233</v>
      </c>
      <c r="Q179" s="505" t="s">
        <v>2234</v>
      </c>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1.0</v>
      </c>
      <c r="L180" s="117" t="str">
        <f t="shared" si="44"/>
        <v/>
      </c>
      <c r="M180" s="339"/>
      <c r="N180" s="89"/>
      <c r="O180" s="558" t="s">
        <v>2235</v>
      </c>
      <c r="P180" s="492" t="s">
        <v>2236</v>
      </c>
      <c r="Q180" s="505" t="s">
        <v>2234</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1.0</v>
      </c>
      <c r="L181" s="117" t="str">
        <f t="shared" si="44"/>
        <v/>
      </c>
      <c r="M181" s="117"/>
      <c r="N181" s="89"/>
      <c r="O181" s="553" t="s">
        <v>2237</v>
      </c>
      <c r="P181" s="249" t="s">
        <v>2238</v>
      </c>
      <c r="Q181" s="505" t="s">
        <v>2234</v>
      </c>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1.0</v>
      </c>
      <c r="L182" s="117" t="str">
        <f t="shared" si="44"/>
        <v/>
      </c>
      <c r="M182" s="117"/>
      <c r="N182" s="89"/>
      <c r="O182" s="553" t="s">
        <v>2239</v>
      </c>
      <c r="P182" s="249" t="s">
        <v>2240</v>
      </c>
      <c r="Q182" s="505" t="s">
        <v>2234</v>
      </c>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3.75</v>
      </c>
      <c r="M183" s="37">
        <f t="shared" ref="M183:M184" si="45">L183/H183</f>
        <v>1</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1</v>
      </c>
      <c r="M184" s="242">
        <f t="shared" si="45"/>
        <v>1</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98"/>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505"/>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6.0</v>
      </c>
      <c r="L187" s="117" t="str">
        <f t="shared" si="46"/>
        <v/>
      </c>
      <c r="M187" s="117"/>
      <c r="N187" s="89"/>
      <c r="O187" s="121"/>
      <c r="P187" s="249" t="s">
        <v>1646</v>
      </c>
      <c r="Q187" s="505" t="s">
        <v>2241</v>
      </c>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9.0</v>
      </c>
      <c r="L188" s="117" t="str">
        <f t="shared" si="46"/>
        <v/>
      </c>
      <c r="M188" s="117"/>
      <c r="N188" s="89"/>
      <c r="O188" s="121"/>
      <c r="P188" s="249" t="s">
        <v>1646</v>
      </c>
      <c r="Q188" s="505" t="s">
        <v>2241</v>
      </c>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498"/>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6.0</v>
      </c>
      <c r="L190" s="117" t="str">
        <f t="shared" si="46"/>
        <v/>
      </c>
      <c r="M190" s="117"/>
      <c r="N190" s="89"/>
      <c r="O190" s="121"/>
      <c r="P190" s="249" t="s">
        <v>1646</v>
      </c>
      <c r="Q190" s="505" t="s">
        <v>2241</v>
      </c>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9.0</v>
      </c>
      <c r="L191" s="117" t="str">
        <f t="shared" si="46"/>
        <v/>
      </c>
      <c r="M191" s="117"/>
      <c r="N191" s="89"/>
      <c r="O191" s="121"/>
      <c r="P191" s="249" t="s">
        <v>1646</v>
      </c>
      <c r="Q191" s="505" t="s">
        <v>2241</v>
      </c>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193">
        <f>IF(OR(K193="",K194=""),"Blm Diisi",IF(K193=0,0,IF(K194/K193&gt;1,1,K194/K193)))</f>
        <v>1</v>
      </c>
      <c r="L192" s="117">
        <f t="shared" si="46"/>
        <v>1</v>
      </c>
      <c r="M192" s="117"/>
      <c r="N192" s="89"/>
      <c r="O192" s="121"/>
      <c r="P192" s="121"/>
      <c r="Q192" s="505"/>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5.0</v>
      </c>
      <c r="L193" s="117" t="str">
        <f t="shared" si="46"/>
        <v/>
      </c>
      <c r="M193" s="117"/>
      <c r="N193" s="89"/>
      <c r="O193" s="121"/>
      <c r="P193" s="249" t="s">
        <v>1648</v>
      </c>
      <c r="Q193" s="505" t="s">
        <v>2241</v>
      </c>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5.0</v>
      </c>
      <c r="L194" s="117" t="str">
        <f t="shared" si="46"/>
        <v/>
      </c>
      <c r="M194" s="117"/>
      <c r="N194" s="89"/>
      <c r="O194" s="121"/>
      <c r="P194" s="249" t="s">
        <v>1649</v>
      </c>
      <c r="Q194" s="505" t="s">
        <v>2241</v>
      </c>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506">
        <f>IF(OR(K196="",K197=""),"Blm Diisi",IF(K196=0,0,IF(K197/K196&gt;1,1,K197/K196)))</f>
        <v>1</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1</v>
      </c>
      <c r="M195" s="117"/>
      <c r="N195" s="89"/>
      <c r="O195" s="121"/>
      <c r="P195" s="121"/>
      <c r="Q195" s="505"/>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1.4836704404E10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249" t="s">
        <v>2242</v>
      </c>
      <c r="P196" s="249" t="s">
        <v>1650</v>
      </c>
      <c r="Q196" s="505" t="s">
        <v>2241</v>
      </c>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1.4849731101E10</v>
      </c>
      <c r="L197" s="117" t="str">
        <f t="shared" si="47"/>
        <v/>
      </c>
      <c r="M197" s="117"/>
      <c r="N197" s="89"/>
      <c r="O197" s="121"/>
      <c r="P197" s="249" t="s">
        <v>1652</v>
      </c>
      <c r="Q197" s="505" t="s">
        <v>2241</v>
      </c>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535" t="s">
        <v>2243</v>
      </c>
      <c r="P199" s="492" t="s">
        <v>1654</v>
      </c>
      <c r="Q199" s="505" t="s">
        <v>2244</v>
      </c>
      <c r="R199" s="89"/>
      <c r="S199" s="89"/>
      <c r="T199" s="89"/>
      <c r="U199" s="89"/>
      <c r="V199" s="89"/>
      <c r="W199" s="89"/>
      <c r="X199" s="89"/>
      <c r="Y199" s="89"/>
      <c r="Z199" s="89"/>
    </row>
    <row r="200">
      <c r="A200" s="89">
        <v>229.0</v>
      </c>
      <c r="B200" s="257"/>
      <c r="C200" s="241"/>
      <c r="D200" s="241"/>
      <c r="E200" s="241" t="s">
        <v>14</v>
      </c>
      <c r="F200" s="28" t="s">
        <v>2245</v>
      </c>
      <c r="G200" s="4"/>
      <c r="H200" s="242">
        <v>1.0</v>
      </c>
      <c r="I200" s="243"/>
      <c r="J200" s="242"/>
      <c r="K200" s="242"/>
      <c r="L200" s="242">
        <f>AVERAGE(L201)*H200</f>
        <v>1</v>
      </c>
      <c r="M200" s="242">
        <f>L200/H200</f>
        <v>1</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2246</v>
      </c>
      <c r="H201" s="117"/>
      <c r="I201" s="191" t="s">
        <v>2247</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541" t="s">
        <v>2248</v>
      </c>
      <c r="P201" s="489" t="s">
        <v>2249</v>
      </c>
      <c r="Q201" s="505" t="s">
        <v>2250</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535" t="s">
        <v>2251</v>
      </c>
      <c r="P203" s="492" t="s">
        <v>1663</v>
      </c>
      <c r="Q203" s="505" t="s">
        <v>2252</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1.95</v>
      </c>
      <c r="M204" s="37">
        <f t="shared" ref="M204:M205" si="48">L204/H204</f>
        <v>1</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509">
        <f>IF(OR(K214="",K217=""),"Blm Diisi",IF(AND(K213=0,K217=0),0,IF(K217/K213&gt;1,1,K217/K213)))</f>
        <v>1</v>
      </c>
      <c r="L206" s="50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06" s="117"/>
      <c r="N206" s="89"/>
      <c r="O206" s="541" t="s">
        <v>2253</v>
      </c>
      <c r="P206" s="497" t="s">
        <v>2254</v>
      </c>
      <c r="Q206" s="516" t="s">
        <v>2255</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9">
        <v>18.0</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559"/>
      <c r="P207" s="121"/>
      <c r="Q207" s="498"/>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553"/>
      <c r="P208" s="121"/>
      <c r="Q208" s="498"/>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0.0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553"/>
      <c r="P209" s="121"/>
      <c r="Q209" s="498"/>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18.0</v>
      </c>
      <c r="L210" s="117" t="str">
        <f t="shared" si="49"/>
        <v/>
      </c>
      <c r="M210" s="117"/>
      <c r="N210" s="89"/>
      <c r="O210" s="559"/>
      <c r="P210" s="121"/>
      <c r="Q210" s="498"/>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0.6</v>
      </c>
      <c r="M211" s="242">
        <f>L211/H211</f>
        <v>1</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193">
        <f>IF(OR(K214="",K217=""),"Blm Diisi",IF(AND(K213=0,K217=0),0,IF(K217/K213&gt;1,1,K217/K213)))</f>
        <v>1</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12" s="117"/>
      <c r="N212" s="89"/>
      <c r="O212" s="560" t="s">
        <v>2256</v>
      </c>
      <c r="P212" s="497" t="s">
        <v>2257</v>
      </c>
      <c r="Q212" s="499" t="s">
        <v>2258</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367">
        <v>30.0</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98"/>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98"/>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28.0</v>
      </c>
      <c r="L215" s="117" t="str">
        <f t="shared" si="50"/>
        <v/>
      </c>
      <c r="M215" s="117"/>
      <c r="N215" s="89"/>
      <c r="O215" s="121"/>
      <c r="P215" s="121"/>
      <c r="Q215" s="498"/>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2.0</v>
      </c>
      <c r="L216" s="117" t="str">
        <f t="shared" si="50"/>
        <v/>
      </c>
      <c r="M216" s="117"/>
      <c r="N216" s="89"/>
      <c r="O216" s="121"/>
      <c r="P216" s="121"/>
      <c r="Q216" s="498"/>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30.0</v>
      </c>
      <c r="L217" s="117" t="str">
        <f t="shared" si="50"/>
        <v/>
      </c>
      <c r="M217" s="117"/>
      <c r="N217" s="89"/>
      <c r="O217" s="121"/>
      <c r="P217" s="121"/>
      <c r="Q217" s="498"/>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249" t="s">
        <v>2259</v>
      </c>
      <c r="P219" s="249" t="s">
        <v>2260</v>
      </c>
      <c r="Q219" s="530" t="s">
        <v>2261</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5.0</v>
      </c>
      <c r="L220" s="117" t="str">
        <f t="shared" si="51"/>
        <v/>
      </c>
      <c r="M220" s="117"/>
      <c r="N220" s="89"/>
      <c r="O220" s="249" t="s">
        <v>2259</v>
      </c>
      <c r="P220" s="249" t="s">
        <v>2260</v>
      </c>
      <c r="Q220" s="530" t="s">
        <v>2261</v>
      </c>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5.0</v>
      </c>
      <c r="L221" s="117" t="str">
        <f t="shared" si="51"/>
        <v/>
      </c>
      <c r="M221" s="117"/>
      <c r="N221" s="89"/>
      <c r="O221" s="249" t="s">
        <v>2259</v>
      </c>
      <c r="P221" s="249" t="s">
        <v>2260</v>
      </c>
      <c r="Q221" s="530" t="s">
        <v>2261</v>
      </c>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5.0</v>
      </c>
      <c r="L222" s="117" t="str">
        <f t="shared" si="51"/>
        <v/>
      </c>
      <c r="M222" s="117"/>
      <c r="N222" s="89"/>
      <c r="O222" s="249" t="s">
        <v>2259</v>
      </c>
      <c r="P222" s="249" t="s">
        <v>2260</v>
      </c>
      <c r="Q222" s="530" t="s">
        <v>2261</v>
      </c>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3.75</v>
      </c>
      <c r="M223" s="37">
        <f t="shared" ref="M223:M224" si="52">L223/H223</f>
        <v>1</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2.5</v>
      </c>
      <c r="M224" s="242">
        <f t="shared" si="52"/>
        <v>1</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541" t="s">
        <v>2262</v>
      </c>
      <c r="P225" s="249" t="s">
        <v>2263</v>
      </c>
      <c r="Q225" s="530" t="s">
        <v>2264</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1</v>
      </c>
      <c r="L226" s="117">
        <f t="shared" si="53"/>
        <v>1</v>
      </c>
      <c r="M226" s="117"/>
      <c r="N226" s="89"/>
      <c r="O226" s="541" t="s">
        <v>2262</v>
      </c>
      <c r="P226" s="249" t="s">
        <v>2263</v>
      </c>
      <c r="Q226" s="530" t="s">
        <v>2264</v>
      </c>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127.0</v>
      </c>
      <c r="L227" s="117" t="str">
        <f t="shared" si="53"/>
        <v/>
      </c>
      <c r="M227" s="117"/>
      <c r="N227" s="89"/>
      <c r="O227" s="561" t="s">
        <v>2265</v>
      </c>
      <c r="P227" s="492" t="s">
        <v>2266</v>
      </c>
      <c r="Q227" s="530" t="s">
        <v>2267</v>
      </c>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127.0</v>
      </c>
      <c r="L228" s="117" t="str">
        <f t="shared" si="53"/>
        <v/>
      </c>
      <c r="M228" s="117"/>
      <c r="N228" s="89"/>
      <c r="O228" s="561" t="s">
        <v>2268</v>
      </c>
      <c r="P228" s="492" t="s">
        <v>2269</v>
      </c>
      <c r="Q228" s="530" t="s">
        <v>2270</v>
      </c>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535" t="s">
        <v>2271</v>
      </c>
      <c r="P230" s="249" t="s">
        <v>2272</v>
      </c>
      <c r="Q230" s="530" t="s">
        <v>2273</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1.109375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G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1"/>
    <hyperlink r:id="rId5" ref="Q12"/>
    <hyperlink r:id="rId6" ref="Q13"/>
    <hyperlink r:id="rId7" ref="Q15"/>
    <hyperlink r:id="rId8" ref="Q16"/>
    <hyperlink r:id="rId9" ref="Q17"/>
    <hyperlink r:id="rId10" ref="Q18"/>
    <hyperlink r:id="rId11" ref="Q20"/>
    <hyperlink r:id="rId12" ref="Q21"/>
    <hyperlink r:id="rId13" ref="Q24"/>
    <hyperlink r:id="rId14" ref="Q28"/>
    <hyperlink r:id="rId15" ref="Q29"/>
    <hyperlink r:id="rId16" ref="Q30"/>
    <hyperlink r:id="rId17" ref="Q31"/>
    <hyperlink r:id="rId18" ref="Q32"/>
    <hyperlink r:id="rId19" ref="Q33"/>
    <hyperlink r:id="rId20" ref="Q34"/>
    <hyperlink r:id="rId21" ref="Q35"/>
    <hyperlink r:id="rId22" ref="Q36"/>
    <hyperlink r:id="rId23" ref="Q37"/>
    <hyperlink r:id="rId24" ref="Q39"/>
    <hyperlink r:id="rId25" ref="Q40"/>
    <hyperlink r:id="rId26" ref="Q43"/>
    <hyperlink r:id="rId27" ref="Q44"/>
    <hyperlink r:id="rId28" ref="Q45"/>
    <hyperlink r:id="rId29" ref="Q46"/>
    <hyperlink r:id="rId30" ref="Q47"/>
    <hyperlink r:id="rId31" ref="Q48"/>
    <hyperlink r:id="rId32" ref="Q49"/>
    <hyperlink r:id="rId33" ref="Q50"/>
    <hyperlink r:id="rId34" ref="Q51"/>
    <hyperlink r:id="rId35" ref="Q53"/>
    <hyperlink r:id="rId36" ref="Q54"/>
    <hyperlink r:id="rId37" ref="Q57"/>
    <hyperlink r:id="rId38" ref="Q58"/>
    <hyperlink r:id="rId39" ref="Q59"/>
    <hyperlink r:id="rId40" ref="Q61"/>
    <hyperlink r:id="rId41" ref="Q62"/>
    <hyperlink r:id="rId42" ref="Q64"/>
    <hyperlink r:id="rId43" ref="Q65"/>
    <hyperlink r:id="rId44" ref="Q66"/>
    <hyperlink r:id="rId45" ref="Q67"/>
    <hyperlink r:id="rId46" ref="Q68"/>
    <hyperlink r:id="rId47" ref="Q69"/>
    <hyperlink r:id="rId48" ref="Q71"/>
    <hyperlink r:id="rId49" ref="Q72"/>
    <hyperlink r:id="rId50" ref="Q74"/>
    <hyperlink r:id="rId51" ref="Q75"/>
    <hyperlink r:id="rId52" ref="Q77"/>
    <hyperlink r:id="rId53" ref="Q80"/>
    <hyperlink r:id="rId54" ref="Q81"/>
    <hyperlink r:id="rId55" ref="Q82"/>
    <hyperlink r:id="rId56" ref="Q83"/>
    <hyperlink r:id="rId57" ref="Q84"/>
    <hyperlink r:id="rId58" ref="Q85"/>
    <hyperlink r:id="rId59" ref="Q87"/>
    <hyperlink r:id="rId60" ref="Q88"/>
    <hyperlink r:id="rId61" ref="Q91"/>
    <hyperlink r:id="rId62" ref="Q92"/>
    <hyperlink r:id="rId63" ref="Q93"/>
    <hyperlink r:id="rId64" ref="Q94"/>
    <hyperlink r:id="rId65" ref="Q96"/>
    <hyperlink r:id="rId66" ref="Q97"/>
    <hyperlink r:id="rId67" ref="Q98"/>
    <hyperlink r:id="rId68" ref="Q99"/>
    <hyperlink r:id="rId69" ref="Q100"/>
    <hyperlink r:id="rId70" ref="Q101"/>
    <hyperlink r:id="rId71" ref="Q103"/>
    <hyperlink r:id="rId72" ref="Q104"/>
    <hyperlink r:id="rId73" ref="Q105"/>
    <hyperlink r:id="rId74" ref="Q107"/>
    <hyperlink r:id="rId75" ref="Q109"/>
    <hyperlink r:id="rId76" ref="Q110"/>
    <hyperlink r:id="rId77" ref="Q111"/>
    <hyperlink r:id="rId78" ref="Q112"/>
    <hyperlink r:id="rId79" ref="Q114"/>
    <hyperlink r:id="rId80" ref="Q115"/>
    <hyperlink r:id="rId81" ref="Q116"/>
    <hyperlink r:id="rId82" ref="Q119"/>
    <hyperlink r:id="rId83" ref="Q120"/>
    <hyperlink r:id="rId84" ref="Q121"/>
    <hyperlink r:id="rId85" ref="Q123"/>
    <hyperlink r:id="rId86" ref="Q124"/>
    <hyperlink r:id="rId87" ref="Q125"/>
    <hyperlink r:id="rId88" ref="Q126"/>
    <hyperlink r:id="rId89" ref="Q127"/>
    <hyperlink r:id="rId90" ref="Q128"/>
    <hyperlink r:id="rId91" ref="Q130"/>
    <hyperlink r:id="rId92" ref="Q131"/>
    <hyperlink r:id="rId93" ref="Q132"/>
    <hyperlink r:id="rId94" ref="Q133"/>
    <hyperlink r:id="rId95" ref="Q135"/>
    <hyperlink r:id="rId96" ref="Q136"/>
    <hyperlink r:id="rId97" ref="Q137"/>
    <hyperlink r:id="rId98" ref="Q139"/>
    <hyperlink r:id="rId99" ref="Q140"/>
    <hyperlink r:id="rId100" ref="Q144"/>
    <hyperlink r:id="rId101" ref="Q147"/>
    <hyperlink r:id="rId102" ref="Q151"/>
    <hyperlink r:id="rId103" ref="Q153"/>
    <hyperlink r:id="rId104" ref="Q156"/>
    <hyperlink r:id="rId105" ref="Q157"/>
    <hyperlink r:id="rId106" ref="Q158"/>
    <hyperlink r:id="rId107" ref="Q159"/>
    <hyperlink r:id="rId108" ref="Q162"/>
    <hyperlink r:id="rId109" ref="Q165"/>
    <hyperlink r:id="rId110" ref="Q167"/>
    <hyperlink r:id="rId111" ref="Q168"/>
    <hyperlink r:id="rId112" ref="Q170"/>
    <hyperlink r:id="rId113" ref="Q171"/>
    <hyperlink r:id="rId114" ref="Q172"/>
    <hyperlink r:id="rId115" ref="Q175"/>
    <hyperlink r:id="rId116" ref="Q177"/>
    <hyperlink r:id="rId117" ref="Q179"/>
    <hyperlink r:id="rId118" ref="Q180"/>
    <hyperlink r:id="rId119" ref="Q181"/>
    <hyperlink r:id="rId120" ref="Q182"/>
    <hyperlink r:id="rId121" ref="Q187"/>
    <hyperlink r:id="rId122" ref="Q188"/>
    <hyperlink r:id="rId123" ref="Q190"/>
    <hyperlink r:id="rId124" ref="Q191"/>
    <hyperlink r:id="rId125" ref="Q193"/>
    <hyperlink r:id="rId126" ref="Q194"/>
    <hyperlink r:id="rId127" ref="Q196"/>
    <hyperlink r:id="rId128" ref="Q197"/>
    <hyperlink r:id="rId129" ref="Q199"/>
    <hyperlink r:id="rId130" ref="Q201"/>
    <hyperlink r:id="rId131" ref="Q203"/>
    <hyperlink r:id="rId132" ref="Q206"/>
    <hyperlink r:id="rId133" ref="Q212"/>
    <hyperlink r:id="rId134" ref="Q219"/>
    <hyperlink r:id="rId135" ref="Q220"/>
    <hyperlink r:id="rId136" ref="Q221"/>
    <hyperlink r:id="rId137" ref="Q222"/>
    <hyperlink r:id="rId138" ref="Q225"/>
    <hyperlink r:id="rId139" ref="Q226"/>
    <hyperlink r:id="rId140" ref="Q227"/>
    <hyperlink r:id="rId141" ref="Q228"/>
    <hyperlink r:id="rId142" ref="Q230"/>
  </hyperlinks>
  <printOptions/>
  <pageMargins bottom="0.7480314960629921" footer="0.0" header="0.0" left="0.7086614173228347" right="0.7086614173228347" top="0.7480314960629921"/>
  <pageSetup fitToHeight="0" paperSize="9" orientation="portrait"/>
  <drawing r:id="rId14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1" width="3.29"/>
    <col customWidth="1" min="2" max="5" width="4.0"/>
    <col customWidth="1" min="6" max="6" width="49.71"/>
    <col customWidth="1" min="7" max="7" width="5.86"/>
    <col customWidth="1" min="8" max="8" width="2.29"/>
    <col customWidth="1" min="9" max="9" width="8.29"/>
    <col customWidth="1" min="10" max="10" width="8.0"/>
    <col customWidth="1" min="11" max="11" width="2.0"/>
    <col customWidth="1" min="12" max="12" width="87.0"/>
    <col customWidth="1" min="13" max="26" width="8.86"/>
  </cols>
  <sheetData>
    <row r="1">
      <c r="A1" s="562" t="s">
        <v>0</v>
      </c>
      <c r="B1" s="11"/>
      <c r="C1" s="11"/>
      <c r="D1" s="11"/>
      <c r="E1" s="11"/>
      <c r="F1" s="563"/>
      <c r="G1" s="564" t="s">
        <v>116</v>
      </c>
      <c r="H1" s="399"/>
      <c r="I1" s="5" t="s">
        <v>1161</v>
      </c>
      <c r="J1" s="565" t="s">
        <v>861</v>
      </c>
      <c r="L1" s="5" t="s">
        <v>172</v>
      </c>
    </row>
    <row r="2">
      <c r="A2" s="566"/>
      <c r="B2" s="566"/>
      <c r="C2" s="566"/>
      <c r="D2" s="566"/>
      <c r="E2" s="152"/>
      <c r="F2" s="152"/>
      <c r="G2" s="567"/>
      <c r="H2" s="399"/>
      <c r="I2" s="568"/>
      <c r="J2" s="569"/>
      <c r="L2" s="570"/>
    </row>
    <row r="3">
      <c r="A3" s="571" t="s">
        <v>5</v>
      </c>
      <c r="B3" s="572" t="s">
        <v>121</v>
      </c>
      <c r="C3" s="573"/>
      <c r="D3" s="573"/>
      <c r="E3" s="221"/>
      <c r="F3" s="221"/>
      <c r="G3" s="574">
        <f>SUM(G4,G41)</f>
        <v>36.3</v>
      </c>
      <c r="H3" s="405"/>
      <c r="I3" s="575">
        <f>'Rekap Unit'!I3</f>
        <v>31.2294691</v>
      </c>
      <c r="J3" s="576">
        <f t="shared" ref="J3:J69" si="1">I3/G3</f>
        <v>0.8603159533</v>
      </c>
      <c r="L3" s="377"/>
    </row>
    <row r="4">
      <c r="A4" s="577"/>
      <c r="B4" s="578" t="s">
        <v>7</v>
      </c>
      <c r="C4" s="579" t="s">
        <v>185</v>
      </c>
      <c r="D4" s="580"/>
      <c r="E4" s="229"/>
      <c r="F4" s="229"/>
      <c r="G4" s="581">
        <f>SUM(G5,G10,G12,G15,G18,G25,G28,G35)</f>
        <v>14.6</v>
      </c>
      <c r="H4" s="405"/>
      <c r="I4" s="581">
        <f>'Rekap Unit'!I4</f>
        <v>12.9506659</v>
      </c>
      <c r="J4" s="582">
        <f t="shared" si="1"/>
        <v>0.8870319106</v>
      </c>
      <c r="L4" s="453"/>
    </row>
    <row r="5">
      <c r="A5" s="583"/>
      <c r="B5" s="584"/>
      <c r="C5" s="585">
        <v>1.0</v>
      </c>
      <c r="D5" s="586" t="s">
        <v>9</v>
      </c>
      <c r="E5" s="3"/>
      <c r="F5" s="62"/>
      <c r="G5" s="587">
        <f>SUM(G6:G9)</f>
        <v>2</v>
      </c>
      <c r="H5" s="405"/>
      <c r="I5" s="587">
        <f>'Rekap Unit'!I5</f>
        <v>1.794907407</v>
      </c>
      <c r="J5" s="588">
        <f t="shared" si="1"/>
        <v>0.8974537037</v>
      </c>
      <c r="L5" s="262"/>
    </row>
    <row r="6">
      <c r="A6" s="589"/>
      <c r="B6" s="590"/>
      <c r="C6" s="590"/>
      <c r="D6" s="590" t="s">
        <v>10</v>
      </c>
      <c r="E6" s="116" t="s">
        <v>11</v>
      </c>
      <c r="F6" s="3"/>
      <c r="G6" s="591">
        <v>0.4</v>
      </c>
      <c r="H6" s="407"/>
      <c r="I6" s="591">
        <f>'Rekap Unit'!I6</f>
        <v>0.3421481481</v>
      </c>
      <c r="J6" s="592">
        <f t="shared" si="1"/>
        <v>0.8553703704</v>
      </c>
      <c r="K6" s="1"/>
      <c r="L6" s="593" t="s">
        <v>107</v>
      </c>
      <c r="M6" s="1"/>
      <c r="N6" s="1"/>
      <c r="O6" s="1"/>
      <c r="P6" s="1"/>
      <c r="Q6" s="1"/>
      <c r="R6" s="1"/>
      <c r="S6" s="1"/>
      <c r="T6" s="1"/>
      <c r="U6" s="1"/>
      <c r="V6" s="1"/>
      <c r="W6" s="1"/>
      <c r="X6" s="1"/>
      <c r="Y6" s="1"/>
      <c r="Z6" s="1"/>
    </row>
    <row r="7">
      <c r="A7" s="590"/>
      <c r="B7" s="590"/>
      <c r="C7" s="590"/>
      <c r="D7" s="590" t="s">
        <v>12</v>
      </c>
      <c r="E7" s="116" t="s">
        <v>13</v>
      </c>
      <c r="F7" s="3"/>
      <c r="G7" s="591">
        <v>0.4</v>
      </c>
      <c r="H7" s="407"/>
      <c r="I7" s="591">
        <f>'Rekap Unit'!I11</f>
        <v>0.3765925926</v>
      </c>
      <c r="J7" s="592">
        <f t="shared" si="1"/>
        <v>0.9414814815</v>
      </c>
      <c r="K7" s="1"/>
      <c r="L7" s="593" t="s">
        <v>107</v>
      </c>
      <c r="M7" s="1"/>
      <c r="N7" s="1"/>
      <c r="O7" s="1"/>
      <c r="P7" s="1"/>
      <c r="Q7" s="1"/>
      <c r="R7" s="1"/>
      <c r="S7" s="1"/>
      <c r="T7" s="1"/>
      <c r="U7" s="1"/>
      <c r="V7" s="1"/>
      <c r="W7" s="1"/>
      <c r="X7" s="1"/>
      <c r="Y7" s="1"/>
      <c r="Z7" s="1"/>
    </row>
    <row r="8">
      <c r="A8" s="589"/>
      <c r="B8" s="590"/>
      <c r="C8" s="590"/>
      <c r="D8" s="590" t="s">
        <v>14</v>
      </c>
      <c r="E8" s="116" t="s">
        <v>15</v>
      </c>
      <c r="F8" s="3"/>
      <c r="G8" s="591">
        <v>0.8</v>
      </c>
      <c r="H8" s="407"/>
      <c r="I8" s="591">
        <f>'Rekap Unit'!I15</f>
        <v>0.689</v>
      </c>
      <c r="J8" s="592">
        <f t="shared" si="1"/>
        <v>0.86125</v>
      </c>
      <c r="K8" s="1"/>
      <c r="L8" s="593" t="s">
        <v>107</v>
      </c>
      <c r="M8" s="1"/>
      <c r="N8" s="1"/>
      <c r="O8" s="1"/>
      <c r="P8" s="1"/>
      <c r="Q8" s="1"/>
      <c r="R8" s="1"/>
      <c r="S8" s="1"/>
      <c r="T8" s="1"/>
      <c r="U8" s="1"/>
      <c r="V8" s="1"/>
      <c r="W8" s="1"/>
      <c r="X8" s="1"/>
      <c r="Y8" s="1"/>
      <c r="Z8" s="1"/>
    </row>
    <row r="9">
      <c r="A9" s="589"/>
      <c r="B9" s="590"/>
      <c r="C9" s="590"/>
      <c r="D9" s="590" t="s">
        <v>16</v>
      </c>
      <c r="E9" s="116" t="s">
        <v>17</v>
      </c>
      <c r="F9" s="3"/>
      <c r="G9" s="591">
        <v>0.4</v>
      </c>
      <c r="H9" s="407"/>
      <c r="I9" s="591">
        <f>'Rekap Unit'!I20</f>
        <v>0.3871666667</v>
      </c>
      <c r="J9" s="592">
        <f t="shared" si="1"/>
        <v>0.9679166667</v>
      </c>
      <c r="K9" s="1"/>
      <c r="L9" s="593" t="s">
        <v>107</v>
      </c>
      <c r="M9" s="1"/>
      <c r="N9" s="1"/>
      <c r="O9" s="1"/>
      <c r="P9" s="1"/>
      <c r="Q9" s="1"/>
      <c r="R9" s="1"/>
      <c r="S9" s="1"/>
      <c r="T9" s="1"/>
      <c r="U9" s="1"/>
      <c r="V9" s="1"/>
      <c r="W9" s="1"/>
      <c r="X9" s="1"/>
      <c r="Y9" s="1"/>
      <c r="Z9" s="1"/>
    </row>
    <row r="10">
      <c r="A10" s="594"/>
      <c r="B10" s="595"/>
      <c r="C10" s="595">
        <v>2.0</v>
      </c>
      <c r="D10" s="596" t="s">
        <v>18</v>
      </c>
      <c r="E10" s="3"/>
      <c r="F10" s="62"/>
      <c r="G10" s="597">
        <f>SUM(G11)</f>
        <v>1</v>
      </c>
      <c r="H10" s="405"/>
      <c r="I10" s="597">
        <f>'Rekap Unit'!I23</f>
        <v>0.8263888889</v>
      </c>
      <c r="J10" s="598">
        <f t="shared" si="1"/>
        <v>0.8263888889</v>
      </c>
      <c r="L10" s="262"/>
    </row>
    <row r="11">
      <c r="A11" s="589"/>
      <c r="B11" s="590"/>
      <c r="C11" s="590"/>
      <c r="D11" s="599" t="s">
        <v>107</v>
      </c>
      <c r="E11" s="116" t="s">
        <v>19</v>
      </c>
      <c r="F11" s="3"/>
      <c r="G11" s="591">
        <v>1.0</v>
      </c>
      <c r="H11" s="407"/>
      <c r="I11" s="591">
        <f>'Rekap Unit'!I24</f>
        <v>0.8263888889</v>
      </c>
      <c r="J11" s="592">
        <f t="shared" si="1"/>
        <v>0.8263888889</v>
      </c>
      <c r="K11" s="1"/>
      <c r="L11" s="593" t="s">
        <v>107</v>
      </c>
      <c r="M11" s="1"/>
      <c r="N11" s="1"/>
      <c r="O11" s="1"/>
      <c r="P11" s="1"/>
      <c r="Q11" s="1"/>
      <c r="R11" s="1"/>
      <c r="S11" s="1"/>
      <c r="T11" s="1"/>
      <c r="U11" s="1"/>
      <c r="V11" s="1"/>
      <c r="W11" s="1"/>
      <c r="X11" s="1"/>
      <c r="Y11" s="1"/>
      <c r="Z11" s="1"/>
    </row>
    <row r="12">
      <c r="A12" s="594"/>
      <c r="B12" s="594"/>
      <c r="C12" s="595">
        <v>3.0</v>
      </c>
      <c r="D12" s="596" t="s">
        <v>21</v>
      </c>
      <c r="E12" s="3"/>
      <c r="F12" s="62"/>
      <c r="G12" s="597">
        <f>SUM(G13:G14)</f>
        <v>2</v>
      </c>
      <c r="H12" s="405"/>
      <c r="I12" s="597">
        <f>'Rekap Unit'!I27</f>
        <v>1.986666667</v>
      </c>
      <c r="J12" s="598">
        <f t="shared" si="1"/>
        <v>0.9933333333</v>
      </c>
      <c r="L12" s="262"/>
    </row>
    <row r="13">
      <c r="A13" s="589"/>
      <c r="B13" s="590"/>
      <c r="C13" s="590"/>
      <c r="D13" s="600" t="s">
        <v>10</v>
      </c>
      <c r="E13" s="601" t="s">
        <v>23</v>
      </c>
      <c r="F13" s="3"/>
      <c r="G13" s="591">
        <v>1.0</v>
      </c>
      <c r="H13" s="407"/>
      <c r="I13" s="591">
        <f>'Rekap Unit'!I28</f>
        <v>0.9958333333</v>
      </c>
      <c r="J13" s="592">
        <f t="shared" si="1"/>
        <v>0.9958333333</v>
      </c>
      <c r="K13" s="1"/>
      <c r="L13" s="593" t="s">
        <v>107</v>
      </c>
      <c r="M13" s="1"/>
      <c r="N13" s="1"/>
      <c r="O13" s="1"/>
      <c r="P13" s="1"/>
      <c r="Q13" s="1"/>
      <c r="R13" s="1"/>
      <c r="S13" s="1"/>
      <c r="T13" s="1"/>
      <c r="U13" s="1"/>
      <c r="V13" s="1"/>
      <c r="W13" s="1"/>
      <c r="X13" s="1"/>
      <c r="Y13" s="1"/>
      <c r="Z13" s="1"/>
    </row>
    <row r="14">
      <c r="A14" s="589"/>
      <c r="B14" s="590"/>
      <c r="C14" s="590"/>
      <c r="D14" s="602" t="s">
        <v>12</v>
      </c>
      <c r="E14" s="603" t="s">
        <v>24</v>
      </c>
      <c r="F14" s="604"/>
      <c r="G14" s="591">
        <v>1.0</v>
      </c>
      <c r="H14" s="407"/>
      <c r="I14" s="591">
        <f>'Rekap Unit'!I39</f>
        <v>0.9908333333</v>
      </c>
      <c r="J14" s="592">
        <f t="shared" si="1"/>
        <v>0.9908333333</v>
      </c>
      <c r="K14" s="1"/>
      <c r="L14" s="593" t="s">
        <v>107</v>
      </c>
      <c r="M14" s="1"/>
      <c r="N14" s="1"/>
      <c r="O14" s="1"/>
      <c r="P14" s="1"/>
      <c r="Q14" s="1"/>
      <c r="R14" s="1"/>
      <c r="S14" s="1"/>
      <c r="T14" s="1"/>
      <c r="U14" s="1"/>
      <c r="V14" s="1"/>
      <c r="W14" s="1"/>
      <c r="X14" s="1"/>
      <c r="Y14" s="1"/>
      <c r="Z14" s="1"/>
    </row>
    <row r="15">
      <c r="A15" s="594"/>
      <c r="B15" s="594"/>
      <c r="C15" s="595">
        <v>4.0</v>
      </c>
      <c r="D15" s="596" t="s">
        <v>25</v>
      </c>
      <c r="E15" s="3"/>
      <c r="F15" s="62"/>
      <c r="G15" s="597">
        <f>SUM(G16:G17)</f>
        <v>1</v>
      </c>
      <c r="H15" s="405"/>
      <c r="I15" s="597">
        <f>'Rekap Unit'!I42</f>
        <v>0.890617284</v>
      </c>
      <c r="J15" s="598">
        <f t="shared" si="1"/>
        <v>0.890617284</v>
      </c>
      <c r="L15" s="262"/>
    </row>
    <row r="16">
      <c r="A16" s="589"/>
      <c r="B16" s="590"/>
      <c r="C16" s="590"/>
      <c r="D16" s="590" t="s">
        <v>10</v>
      </c>
      <c r="E16" s="116" t="s">
        <v>26</v>
      </c>
      <c r="F16" s="3"/>
      <c r="G16" s="591">
        <v>0.5</v>
      </c>
      <c r="H16" s="407"/>
      <c r="I16" s="591">
        <f>'Rekap Unit'!I43</f>
        <v>0.4079783951</v>
      </c>
      <c r="J16" s="592">
        <f t="shared" si="1"/>
        <v>0.8159567901</v>
      </c>
      <c r="K16" s="1"/>
      <c r="L16" s="593" t="s">
        <v>107</v>
      </c>
      <c r="M16" s="1"/>
      <c r="N16" s="1"/>
      <c r="O16" s="1"/>
      <c r="P16" s="1"/>
      <c r="Q16" s="1"/>
      <c r="R16" s="1"/>
      <c r="S16" s="1"/>
      <c r="T16" s="1"/>
      <c r="U16" s="1"/>
      <c r="V16" s="1"/>
      <c r="W16" s="1"/>
      <c r="X16" s="1"/>
      <c r="Y16" s="1"/>
      <c r="Z16" s="1"/>
    </row>
    <row r="17">
      <c r="A17" s="589"/>
      <c r="B17" s="590"/>
      <c r="C17" s="590"/>
      <c r="D17" s="590" t="s">
        <v>12</v>
      </c>
      <c r="E17" s="116" t="s">
        <v>28</v>
      </c>
      <c r="F17" s="3"/>
      <c r="G17" s="591">
        <v>0.5</v>
      </c>
      <c r="H17" s="407"/>
      <c r="I17" s="591">
        <f>'Rekap Unit'!I53</f>
        <v>0.4826388889</v>
      </c>
      <c r="J17" s="592">
        <f t="shared" si="1"/>
        <v>0.9652777778</v>
      </c>
      <c r="K17" s="1"/>
      <c r="L17" s="593" t="s">
        <v>107</v>
      </c>
      <c r="M17" s="1"/>
      <c r="N17" s="1"/>
      <c r="O17" s="1"/>
      <c r="P17" s="1"/>
      <c r="Q17" s="1"/>
      <c r="R17" s="1"/>
      <c r="S17" s="1"/>
      <c r="T17" s="1"/>
      <c r="U17" s="1"/>
      <c r="V17" s="1"/>
      <c r="W17" s="1"/>
      <c r="X17" s="1"/>
      <c r="Y17" s="1"/>
      <c r="Z17" s="1"/>
    </row>
    <row r="18">
      <c r="A18" s="594"/>
      <c r="B18" s="594"/>
      <c r="C18" s="595">
        <v>5.0</v>
      </c>
      <c r="D18" s="596" t="s">
        <v>29</v>
      </c>
      <c r="E18" s="3"/>
      <c r="F18" s="62"/>
      <c r="G18" s="597">
        <f>SUM(G19:G24)</f>
        <v>1.4</v>
      </c>
      <c r="H18" s="405"/>
      <c r="I18" s="597">
        <f>'Rekap Unit'!I56</f>
        <v>1.314111111</v>
      </c>
      <c r="J18" s="598">
        <f t="shared" si="1"/>
        <v>0.9386507937</v>
      </c>
      <c r="L18" s="262"/>
    </row>
    <row r="19">
      <c r="A19" s="589"/>
      <c r="B19" s="590"/>
      <c r="C19" s="590"/>
      <c r="D19" s="590" t="s">
        <v>10</v>
      </c>
      <c r="E19" s="116" t="s">
        <v>30</v>
      </c>
      <c r="F19" s="3"/>
      <c r="G19" s="591">
        <v>0.2</v>
      </c>
      <c r="H19" s="407"/>
      <c r="I19" s="591">
        <f>'Rekap Unit'!I57</f>
        <v>0.198462963</v>
      </c>
      <c r="J19" s="592">
        <f t="shared" si="1"/>
        <v>0.9923148148</v>
      </c>
      <c r="K19" s="1"/>
      <c r="L19" s="593" t="s">
        <v>107</v>
      </c>
      <c r="M19" s="1"/>
      <c r="N19" s="1"/>
      <c r="O19" s="1"/>
      <c r="P19" s="1"/>
      <c r="Q19" s="1"/>
      <c r="R19" s="1"/>
      <c r="S19" s="1"/>
      <c r="T19" s="1"/>
      <c r="U19" s="1"/>
      <c r="V19" s="1"/>
      <c r="W19" s="1"/>
      <c r="X19" s="1"/>
      <c r="Y19" s="1"/>
      <c r="Z19" s="1"/>
    </row>
    <row r="20">
      <c r="A20" s="589"/>
      <c r="B20" s="590"/>
      <c r="C20" s="590"/>
      <c r="D20" s="590" t="s">
        <v>12</v>
      </c>
      <c r="E20" s="116" t="s">
        <v>32</v>
      </c>
      <c r="F20" s="3"/>
      <c r="G20" s="591">
        <v>0.2</v>
      </c>
      <c r="H20" s="407"/>
      <c r="I20" s="591">
        <f>'Rekap Unit'!I61</f>
        <v>0.1825277778</v>
      </c>
      <c r="J20" s="592">
        <f t="shared" si="1"/>
        <v>0.9126388889</v>
      </c>
      <c r="K20" s="1"/>
      <c r="L20" s="593" t="s">
        <v>107</v>
      </c>
      <c r="M20" s="1"/>
      <c r="N20" s="1"/>
      <c r="O20" s="1"/>
      <c r="P20" s="1"/>
      <c r="Q20" s="1"/>
      <c r="R20" s="1"/>
      <c r="S20" s="1"/>
      <c r="T20" s="1"/>
      <c r="U20" s="1"/>
      <c r="V20" s="1"/>
      <c r="W20" s="1"/>
      <c r="X20" s="1"/>
      <c r="Y20" s="1"/>
      <c r="Z20" s="1"/>
    </row>
    <row r="21" ht="15.75" customHeight="1">
      <c r="A21" s="589"/>
      <c r="B21" s="590"/>
      <c r="C21" s="590"/>
      <c r="D21" s="590" t="s">
        <v>14</v>
      </c>
      <c r="E21" s="116" t="s">
        <v>35</v>
      </c>
      <c r="F21" s="3"/>
      <c r="G21" s="591">
        <v>0.4</v>
      </c>
      <c r="H21" s="407"/>
      <c r="I21" s="591">
        <f>'Rekap Unit'!I64</f>
        <v>0.3572037037</v>
      </c>
      <c r="J21" s="592">
        <f t="shared" si="1"/>
        <v>0.8930092593</v>
      </c>
      <c r="K21" s="1"/>
      <c r="L21" s="593" t="s">
        <v>107</v>
      </c>
      <c r="M21" s="1"/>
      <c r="N21" s="1"/>
      <c r="O21" s="1"/>
      <c r="P21" s="1"/>
      <c r="Q21" s="1"/>
      <c r="R21" s="1"/>
      <c r="S21" s="1"/>
      <c r="T21" s="1"/>
      <c r="U21" s="1"/>
      <c r="V21" s="1"/>
      <c r="W21" s="1"/>
      <c r="X21" s="1"/>
      <c r="Y21" s="1"/>
      <c r="Z21" s="1"/>
    </row>
    <row r="22" ht="15.75" customHeight="1">
      <c r="A22" s="589"/>
      <c r="B22" s="590"/>
      <c r="C22" s="590"/>
      <c r="D22" s="590" t="s">
        <v>16</v>
      </c>
      <c r="E22" s="116" t="s">
        <v>37</v>
      </c>
      <c r="F22" s="3"/>
      <c r="G22" s="591">
        <v>0.2</v>
      </c>
      <c r="H22" s="407"/>
      <c r="I22" s="591">
        <f>'Rekap Unit'!I71</f>
        <v>0.1912222222</v>
      </c>
      <c r="J22" s="592">
        <f t="shared" si="1"/>
        <v>0.9561111111</v>
      </c>
      <c r="K22" s="1"/>
      <c r="L22" s="593" t="s">
        <v>107</v>
      </c>
      <c r="M22" s="1"/>
      <c r="N22" s="1"/>
      <c r="O22" s="1"/>
      <c r="P22" s="1"/>
      <c r="Q22" s="1"/>
      <c r="R22" s="1"/>
      <c r="S22" s="1"/>
      <c r="T22" s="1"/>
      <c r="U22" s="1"/>
      <c r="V22" s="1"/>
      <c r="W22" s="1"/>
      <c r="X22" s="1"/>
      <c r="Y22" s="1"/>
      <c r="Z22" s="1"/>
    </row>
    <row r="23" ht="15.75" customHeight="1">
      <c r="A23" s="589"/>
      <c r="B23" s="590"/>
      <c r="C23" s="590"/>
      <c r="D23" s="590" t="s">
        <v>34</v>
      </c>
      <c r="E23" s="116" t="s">
        <v>39</v>
      </c>
      <c r="F23" s="3"/>
      <c r="G23" s="591">
        <v>0.2</v>
      </c>
      <c r="H23" s="407"/>
      <c r="I23" s="591">
        <f>'Rekap Unit'!I74</f>
        <v>0.1846944444</v>
      </c>
      <c r="J23" s="592">
        <f t="shared" si="1"/>
        <v>0.9234722222</v>
      </c>
      <c r="K23" s="1"/>
      <c r="L23" s="593" t="s">
        <v>107</v>
      </c>
      <c r="M23" s="1"/>
      <c r="N23" s="1"/>
      <c r="O23" s="1"/>
      <c r="P23" s="1"/>
      <c r="Q23" s="1"/>
      <c r="R23" s="1"/>
      <c r="S23" s="1"/>
      <c r="T23" s="1"/>
      <c r="U23" s="1"/>
      <c r="V23" s="1"/>
      <c r="W23" s="1"/>
      <c r="X23" s="1"/>
      <c r="Y23" s="1"/>
      <c r="Z23" s="1"/>
    </row>
    <row r="24" ht="15.75" customHeight="1">
      <c r="A24" s="589"/>
      <c r="B24" s="590"/>
      <c r="C24" s="590"/>
      <c r="D24" s="590" t="s">
        <v>36</v>
      </c>
      <c r="E24" s="116" t="s">
        <v>41</v>
      </c>
      <c r="F24" s="3"/>
      <c r="G24" s="591">
        <v>0.2</v>
      </c>
      <c r="H24" s="407"/>
      <c r="I24" s="591">
        <f>'Rekap Unit'!I77</f>
        <v>0.2</v>
      </c>
      <c r="J24" s="592">
        <f t="shared" si="1"/>
        <v>1</v>
      </c>
      <c r="K24" s="1"/>
      <c r="L24" s="593" t="s">
        <v>107</v>
      </c>
      <c r="M24" s="1"/>
      <c r="N24" s="1"/>
      <c r="O24" s="1"/>
      <c r="P24" s="1"/>
      <c r="Q24" s="1"/>
      <c r="R24" s="1"/>
      <c r="S24" s="1"/>
      <c r="T24" s="1"/>
      <c r="U24" s="1"/>
      <c r="V24" s="1"/>
      <c r="W24" s="1"/>
      <c r="X24" s="1"/>
      <c r="Y24" s="1"/>
      <c r="Z24" s="1"/>
    </row>
    <row r="25" ht="15.75" customHeight="1">
      <c r="A25" s="594"/>
      <c r="B25" s="594"/>
      <c r="C25" s="595">
        <v>6.0</v>
      </c>
      <c r="D25" s="605" t="s">
        <v>42</v>
      </c>
      <c r="E25" s="51"/>
      <c r="F25" s="606"/>
      <c r="G25" s="597">
        <f>SUM(G26:G27)</f>
        <v>2.5</v>
      </c>
      <c r="H25" s="405"/>
      <c r="I25" s="597">
        <f>'Rekap Unit'!I79</f>
        <v>2.328148148</v>
      </c>
      <c r="J25" s="598">
        <f t="shared" si="1"/>
        <v>0.9312592593</v>
      </c>
      <c r="L25" s="262"/>
    </row>
    <row r="26" ht="15.75" customHeight="1">
      <c r="A26" s="589"/>
      <c r="B26" s="590"/>
      <c r="C26" s="590"/>
      <c r="D26" s="590" t="s">
        <v>10</v>
      </c>
      <c r="E26" s="116" t="s">
        <v>43</v>
      </c>
      <c r="F26" s="3"/>
      <c r="G26" s="591">
        <v>1.0</v>
      </c>
      <c r="H26" s="407"/>
      <c r="I26" s="591">
        <f>'Rekap Unit'!I80</f>
        <v>0.9877314815</v>
      </c>
      <c r="J26" s="592">
        <f t="shared" si="1"/>
        <v>0.9877314815</v>
      </c>
      <c r="K26" s="1"/>
      <c r="L26" s="593" t="s">
        <v>107</v>
      </c>
      <c r="M26" s="1"/>
      <c r="N26" s="1"/>
      <c r="O26" s="1"/>
      <c r="P26" s="1"/>
      <c r="Q26" s="1"/>
      <c r="R26" s="1"/>
      <c r="S26" s="1"/>
      <c r="T26" s="1"/>
      <c r="U26" s="1"/>
      <c r="V26" s="1"/>
      <c r="W26" s="1"/>
      <c r="X26" s="1"/>
      <c r="Y26" s="1"/>
      <c r="Z26" s="1"/>
    </row>
    <row r="27" ht="15.75" customHeight="1">
      <c r="A27" s="589"/>
      <c r="B27" s="590"/>
      <c r="C27" s="590"/>
      <c r="D27" s="590" t="s">
        <v>12</v>
      </c>
      <c r="E27" s="116" t="s">
        <v>44</v>
      </c>
      <c r="F27" s="3"/>
      <c r="G27" s="591">
        <v>1.5</v>
      </c>
      <c r="H27" s="407"/>
      <c r="I27" s="591">
        <f>'Rekap Unit'!I87</f>
        <v>1.340416667</v>
      </c>
      <c r="J27" s="592">
        <f t="shared" si="1"/>
        <v>0.8936111111</v>
      </c>
      <c r="K27" s="1"/>
      <c r="L27" s="593" t="s">
        <v>107</v>
      </c>
      <c r="M27" s="1"/>
      <c r="N27" s="1"/>
      <c r="O27" s="1"/>
      <c r="P27" s="1"/>
      <c r="Q27" s="1"/>
      <c r="R27" s="1"/>
      <c r="S27" s="1"/>
      <c r="T27" s="1"/>
      <c r="U27" s="1"/>
      <c r="V27" s="1"/>
      <c r="W27" s="1"/>
      <c r="X27" s="1"/>
      <c r="Y27" s="1"/>
      <c r="Z27" s="1"/>
    </row>
    <row r="28" ht="15.75" customHeight="1">
      <c r="A28" s="594"/>
      <c r="B28" s="594"/>
      <c r="C28" s="595">
        <v>7.0</v>
      </c>
      <c r="D28" s="596" t="s">
        <v>45</v>
      </c>
      <c r="E28" s="3"/>
      <c r="F28" s="62"/>
      <c r="G28" s="597">
        <f>SUM(G29:G34)</f>
        <v>2.2</v>
      </c>
      <c r="H28" s="405"/>
      <c r="I28" s="597">
        <f>'Rekap Unit'!I90</f>
        <v>1.79444213</v>
      </c>
      <c r="J28" s="598">
        <f t="shared" si="1"/>
        <v>0.8156555135</v>
      </c>
      <c r="L28" s="262"/>
    </row>
    <row r="29" ht="15.75" customHeight="1">
      <c r="A29" s="589"/>
      <c r="B29" s="590"/>
      <c r="C29" s="590"/>
      <c r="D29" s="590" t="s">
        <v>10</v>
      </c>
      <c r="E29" s="116" t="s">
        <v>46</v>
      </c>
      <c r="F29" s="3"/>
      <c r="G29" s="591">
        <v>0.3</v>
      </c>
      <c r="H29" s="407"/>
      <c r="I29" s="591">
        <f>'Rekap Unit'!I91</f>
        <v>0.2572916667</v>
      </c>
      <c r="J29" s="592">
        <f t="shared" si="1"/>
        <v>0.8576388889</v>
      </c>
      <c r="K29" s="1"/>
      <c r="L29" s="593" t="s">
        <v>107</v>
      </c>
      <c r="M29" s="1"/>
      <c r="N29" s="1"/>
      <c r="O29" s="1"/>
      <c r="P29" s="1"/>
      <c r="Q29" s="1"/>
      <c r="R29" s="1"/>
      <c r="S29" s="1"/>
      <c r="T29" s="1"/>
      <c r="U29" s="1"/>
      <c r="V29" s="1"/>
      <c r="W29" s="1"/>
      <c r="X29" s="1"/>
      <c r="Y29" s="1"/>
      <c r="Z29" s="1"/>
    </row>
    <row r="30" ht="15.75" customHeight="1">
      <c r="A30" s="589"/>
      <c r="B30" s="590"/>
      <c r="C30" s="590"/>
      <c r="D30" s="590" t="s">
        <v>12</v>
      </c>
      <c r="E30" s="116" t="s">
        <v>47</v>
      </c>
      <c r="F30" s="3"/>
      <c r="G30" s="591">
        <v>0.3</v>
      </c>
      <c r="H30" s="407"/>
      <c r="I30" s="591">
        <f>'Rekap Unit'!I96</f>
        <v>0.2516944444</v>
      </c>
      <c r="J30" s="592">
        <f t="shared" si="1"/>
        <v>0.8389814815</v>
      </c>
      <c r="K30" s="1"/>
      <c r="L30" s="593" t="s">
        <v>107</v>
      </c>
      <c r="M30" s="1"/>
      <c r="N30" s="1"/>
      <c r="O30" s="1"/>
      <c r="P30" s="1"/>
      <c r="Q30" s="1"/>
      <c r="R30" s="1"/>
      <c r="S30" s="1"/>
      <c r="T30" s="1"/>
      <c r="U30" s="1"/>
      <c r="V30" s="1"/>
      <c r="W30" s="1"/>
      <c r="X30" s="1"/>
      <c r="Y30" s="1"/>
      <c r="Z30" s="1"/>
    </row>
    <row r="31" ht="15.75" customHeight="1">
      <c r="A31" s="589"/>
      <c r="B31" s="590"/>
      <c r="C31" s="590"/>
      <c r="D31" s="590" t="s">
        <v>14</v>
      </c>
      <c r="E31" s="116" t="s">
        <v>48</v>
      </c>
      <c r="F31" s="3"/>
      <c r="G31" s="591">
        <v>0.5</v>
      </c>
      <c r="H31" s="407"/>
      <c r="I31" s="591">
        <f>'Rekap Unit'!I103</f>
        <v>0.4761111111</v>
      </c>
      <c r="J31" s="592">
        <f t="shared" si="1"/>
        <v>0.9522222222</v>
      </c>
      <c r="K31" s="1"/>
      <c r="L31" s="593" t="s">
        <v>107</v>
      </c>
      <c r="M31" s="1"/>
      <c r="N31" s="1"/>
      <c r="O31" s="1"/>
      <c r="P31" s="1"/>
      <c r="Q31" s="1"/>
      <c r="R31" s="1"/>
      <c r="S31" s="1"/>
      <c r="T31" s="1"/>
      <c r="U31" s="1"/>
      <c r="V31" s="1"/>
      <c r="W31" s="1"/>
      <c r="X31" s="1"/>
      <c r="Y31" s="1"/>
      <c r="Z31" s="1"/>
    </row>
    <row r="32" ht="15.75" customHeight="1">
      <c r="A32" s="589"/>
      <c r="B32" s="590"/>
      <c r="C32" s="590"/>
      <c r="D32" s="590" t="s">
        <v>16</v>
      </c>
      <c r="E32" s="116" t="s">
        <v>49</v>
      </c>
      <c r="F32" s="3"/>
      <c r="G32" s="591">
        <v>0.3</v>
      </c>
      <c r="H32" s="407"/>
      <c r="I32" s="591">
        <f>'Rekap Unit'!I107</f>
        <v>0.2640833333</v>
      </c>
      <c r="J32" s="592">
        <f t="shared" si="1"/>
        <v>0.8802777778</v>
      </c>
      <c r="K32" s="1"/>
      <c r="L32" s="593" t="s">
        <v>107</v>
      </c>
      <c r="M32" s="1"/>
      <c r="N32" s="1"/>
      <c r="O32" s="1"/>
      <c r="P32" s="1"/>
      <c r="Q32" s="1"/>
      <c r="R32" s="1"/>
      <c r="S32" s="1"/>
      <c r="T32" s="1"/>
      <c r="U32" s="1"/>
      <c r="V32" s="1"/>
      <c r="W32" s="1"/>
      <c r="X32" s="1"/>
      <c r="Y32" s="1"/>
      <c r="Z32" s="1"/>
    </row>
    <row r="33" ht="15.75" customHeight="1">
      <c r="A33" s="589"/>
      <c r="B33" s="590"/>
      <c r="C33" s="590"/>
      <c r="D33" s="590" t="s">
        <v>34</v>
      </c>
      <c r="E33" s="116" t="s">
        <v>50</v>
      </c>
      <c r="F33" s="3"/>
      <c r="G33" s="591">
        <v>0.3</v>
      </c>
      <c r="H33" s="407"/>
      <c r="I33" s="591">
        <f>'Rekap Unit'!I109</f>
        <v>0.2628541667</v>
      </c>
      <c r="J33" s="592">
        <f t="shared" si="1"/>
        <v>0.8761805556</v>
      </c>
      <c r="K33" s="1"/>
      <c r="L33" s="593" t="s">
        <v>107</v>
      </c>
      <c r="M33" s="1"/>
      <c r="N33" s="1"/>
      <c r="O33" s="1"/>
      <c r="P33" s="1"/>
      <c r="Q33" s="1"/>
      <c r="R33" s="1"/>
      <c r="S33" s="1"/>
      <c r="T33" s="1"/>
      <c r="U33" s="1"/>
      <c r="V33" s="1"/>
      <c r="W33" s="1"/>
      <c r="X33" s="1"/>
      <c r="Y33" s="1"/>
      <c r="Z33" s="1"/>
    </row>
    <row r="34" ht="15.75" customHeight="1">
      <c r="A34" s="589"/>
      <c r="B34" s="590"/>
      <c r="C34" s="590"/>
      <c r="D34" s="590" t="s">
        <v>36</v>
      </c>
      <c r="E34" s="116" t="s">
        <v>51</v>
      </c>
      <c r="F34" s="3"/>
      <c r="G34" s="591">
        <v>0.5</v>
      </c>
      <c r="H34" s="407"/>
      <c r="I34" s="591">
        <f>'Rekap Unit'!I114</f>
        <v>0.2824074074</v>
      </c>
      <c r="J34" s="592">
        <f t="shared" si="1"/>
        <v>0.5648148148</v>
      </c>
      <c r="K34" s="1"/>
      <c r="L34" s="593" t="s">
        <v>107</v>
      </c>
      <c r="M34" s="1"/>
      <c r="N34" s="1"/>
      <c r="O34" s="1"/>
      <c r="P34" s="1"/>
      <c r="Q34" s="1"/>
      <c r="R34" s="1"/>
      <c r="S34" s="1"/>
      <c r="T34" s="1"/>
      <c r="U34" s="1"/>
      <c r="V34" s="1"/>
      <c r="W34" s="1"/>
      <c r="X34" s="1"/>
      <c r="Y34" s="1"/>
      <c r="Z34" s="1"/>
    </row>
    <row r="35" ht="15.0" customHeight="1">
      <c r="A35" s="607"/>
      <c r="B35" s="607"/>
      <c r="C35" s="595">
        <v>8.0</v>
      </c>
      <c r="D35" s="596" t="s">
        <v>53</v>
      </c>
      <c r="E35" s="3"/>
      <c r="F35" s="62"/>
      <c r="G35" s="597">
        <f>SUM(G36:G40)</f>
        <v>2.5</v>
      </c>
      <c r="H35" s="405"/>
      <c r="I35" s="597">
        <f>'Rekap Unit'!I118</f>
        <v>2.015384259</v>
      </c>
      <c r="J35" s="598">
        <f t="shared" si="1"/>
        <v>0.8061537037</v>
      </c>
      <c r="L35" s="321"/>
    </row>
    <row r="36" ht="15.75" customHeight="1">
      <c r="A36" s="589"/>
      <c r="B36" s="590"/>
      <c r="C36" s="590"/>
      <c r="D36" s="590" t="s">
        <v>10</v>
      </c>
      <c r="E36" s="116" t="s">
        <v>54</v>
      </c>
      <c r="F36" s="3"/>
      <c r="G36" s="591">
        <v>0.4</v>
      </c>
      <c r="H36" s="407"/>
      <c r="I36" s="591">
        <f>'Rekap Unit'!I119</f>
        <v>0.3418518519</v>
      </c>
      <c r="J36" s="592">
        <f t="shared" si="1"/>
        <v>0.8546296296</v>
      </c>
      <c r="K36" s="1"/>
      <c r="L36" s="593" t="s">
        <v>107</v>
      </c>
      <c r="M36" s="1"/>
      <c r="N36" s="1"/>
      <c r="O36" s="1"/>
      <c r="P36" s="1"/>
      <c r="Q36" s="1"/>
      <c r="R36" s="1"/>
      <c r="S36" s="1"/>
      <c r="T36" s="1"/>
      <c r="U36" s="1"/>
      <c r="V36" s="1"/>
      <c r="W36" s="1"/>
      <c r="X36" s="1"/>
      <c r="Y36" s="1"/>
      <c r="Z36" s="1"/>
    </row>
    <row r="37" ht="15.75" customHeight="1">
      <c r="A37" s="589"/>
      <c r="B37" s="590"/>
      <c r="C37" s="590"/>
      <c r="D37" s="590" t="s">
        <v>12</v>
      </c>
      <c r="E37" s="116" t="s">
        <v>55</v>
      </c>
      <c r="F37" s="3"/>
      <c r="G37" s="591">
        <v>0.4</v>
      </c>
      <c r="H37" s="407"/>
      <c r="I37" s="591">
        <f>'Rekap Unit'!I123</f>
        <v>0.2685740741</v>
      </c>
      <c r="J37" s="592">
        <f t="shared" si="1"/>
        <v>0.6714351852</v>
      </c>
      <c r="K37" s="1"/>
      <c r="L37" s="593" t="s">
        <v>107</v>
      </c>
      <c r="M37" s="1"/>
      <c r="N37" s="1"/>
      <c r="O37" s="1"/>
      <c r="P37" s="1"/>
      <c r="Q37" s="1"/>
      <c r="R37" s="1"/>
      <c r="S37" s="1"/>
      <c r="T37" s="1"/>
      <c r="U37" s="1"/>
      <c r="V37" s="1"/>
      <c r="W37" s="1"/>
      <c r="X37" s="1"/>
      <c r="Y37" s="1"/>
      <c r="Z37" s="1"/>
    </row>
    <row r="38" ht="15.75" customHeight="1">
      <c r="A38" s="589"/>
      <c r="B38" s="590"/>
      <c r="C38" s="590"/>
      <c r="D38" s="590" t="s">
        <v>14</v>
      </c>
      <c r="E38" s="116" t="s">
        <v>56</v>
      </c>
      <c r="F38" s="3"/>
      <c r="G38" s="591">
        <v>0.6</v>
      </c>
      <c r="H38" s="407"/>
      <c r="I38" s="591">
        <f>'Rekap Unit'!I130</f>
        <v>0.553125</v>
      </c>
      <c r="J38" s="592">
        <f t="shared" si="1"/>
        <v>0.921875</v>
      </c>
      <c r="K38" s="1"/>
      <c r="L38" s="593" t="s">
        <v>107</v>
      </c>
      <c r="M38" s="1"/>
      <c r="N38" s="1"/>
      <c r="O38" s="1"/>
      <c r="P38" s="1"/>
      <c r="Q38" s="1"/>
      <c r="R38" s="1"/>
      <c r="S38" s="1"/>
      <c r="T38" s="1"/>
      <c r="U38" s="1"/>
      <c r="V38" s="1"/>
      <c r="W38" s="1"/>
      <c r="X38" s="1"/>
      <c r="Y38" s="1"/>
      <c r="Z38" s="1"/>
    </row>
    <row r="39" ht="15.75" customHeight="1">
      <c r="A39" s="589"/>
      <c r="B39" s="590"/>
      <c r="C39" s="590"/>
      <c r="D39" s="590" t="s">
        <v>16</v>
      </c>
      <c r="E39" s="116" t="s">
        <v>57</v>
      </c>
      <c r="F39" s="3"/>
      <c r="G39" s="591">
        <v>0.7</v>
      </c>
      <c r="H39" s="407"/>
      <c r="I39" s="591">
        <f>'Rekap Unit'!I135</f>
        <v>0.4888333333</v>
      </c>
      <c r="J39" s="592">
        <f t="shared" si="1"/>
        <v>0.6983333333</v>
      </c>
      <c r="K39" s="1"/>
      <c r="L39" s="593" t="s">
        <v>107</v>
      </c>
      <c r="M39" s="1"/>
      <c r="N39" s="1"/>
      <c r="O39" s="1"/>
      <c r="P39" s="1"/>
      <c r="Q39" s="1"/>
      <c r="R39" s="1"/>
      <c r="S39" s="1"/>
      <c r="T39" s="1"/>
      <c r="U39" s="1"/>
      <c r="V39" s="1"/>
      <c r="W39" s="1"/>
      <c r="X39" s="1"/>
      <c r="Y39" s="1"/>
      <c r="Z39" s="1"/>
    </row>
    <row r="40" ht="15.75" customHeight="1">
      <c r="A40" s="589"/>
      <c r="B40" s="590"/>
      <c r="C40" s="590"/>
      <c r="D40" s="590" t="s">
        <v>34</v>
      </c>
      <c r="E40" s="116" t="s">
        <v>58</v>
      </c>
      <c r="F40" s="3"/>
      <c r="G40" s="591">
        <v>0.4</v>
      </c>
      <c r="H40" s="407"/>
      <c r="I40" s="591">
        <f>'Rekap Unit'!I139</f>
        <v>0.363</v>
      </c>
      <c r="J40" s="592">
        <f t="shared" si="1"/>
        <v>0.9075</v>
      </c>
      <c r="K40" s="1"/>
      <c r="L40" s="593" t="s">
        <v>107</v>
      </c>
      <c r="M40" s="1"/>
      <c r="N40" s="1"/>
      <c r="O40" s="1"/>
      <c r="P40" s="1"/>
      <c r="Q40" s="1"/>
      <c r="R40" s="1"/>
      <c r="S40" s="1"/>
      <c r="T40" s="1"/>
      <c r="U40" s="1"/>
      <c r="V40" s="1"/>
      <c r="W40" s="1"/>
      <c r="X40" s="1"/>
      <c r="Y40" s="1"/>
      <c r="Z40" s="1"/>
    </row>
    <row r="41" ht="15.75" customHeight="1">
      <c r="A41" s="577"/>
      <c r="B41" s="577" t="s">
        <v>122</v>
      </c>
      <c r="C41" s="608" t="s">
        <v>73</v>
      </c>
      <c r="D41" s="3"/>
      <c r="E41" s="3"/>
      <c r="F41" s="62"/>
      <c r="G41" s="581">
        <f>SUM(G42,G46,G48,G50,G54,G58,G63,G67)</f>
        <v>21.7</v>
      </c>
      <c r="H41" s="405"/>
      <c r="I41" s="581">
        <f>'Rekap Unit'!I142</f>
        <v>18.27880321</v>
      </c>
      <c r="J41" s="582">
        <f t="shared" si="1"/>
        <v>0.8423411617</v>
      </c>
      <c r="L41" s="453"/>
    </row>
    <row r="42" ht="15.75" customHeight="1">
      <c r="A42" s="594"/>
      <c r="B42" s="595"/>
      <c r="C42" s="609">
        <v>1.0</v>
      </c>
      <c r="D42" s="596" t="s">
        <v>9</v>
      </c>
      <c r="E42" s="3"/>
      <c r="F42" s="62"/>
      <c r="G42" s="597">
        <f>SUM(G43:G45)</f>
        <v>3</v>
      </c>
      <c r="H42" s="405"/>
      <c r="I42" s="597">
        <f>'Rekap Unit'!I143</f>
        <v>2.696388889</v>
      </c>
      <c r="J42" s="598">
        <f t="shared" si="1"/>
        <v>0.8987962963</v>
      </c>
      <c r="L42" s="262"/>
    </row>
    <row r="43" ht="15.75" customHeight="1">
      <c r="A43" s="589"/>
      <c r="B43" s="590"/>
      <c r="C43" s="590"/>
      <c r="D43" s="590" t="s">
        <v>10</v>
      </c>
      <c r="E43" s="116" t="s">
        <v>74</v>
      </c>
      <c r="F43" s="3"/>
      <c r="G43" s="591">
        <v>1.5</v>
      </c>
      <c r="H43" s="407"/>
      <c r="I43" s="591">
        <f>'Rekap Unit'!I144</f>
        <v>1.311805556</v>
      </c>
      <c r="J43" s="592">
        <f t="shared" si="1"/>
        <v>0.874537037</v>
      </c>
      <c r="K43" s="1"/>
      <c r="L43" s="593" t="s">
        <v>107</v>
      </c>
      <c r="M43" s="1"/>
      <c r="N43" s="1"/>
      <c r="O43" s="1"/>
      <c r="P43" s="1"/>
      <c r="Q43" s="1"/>
      <c r="R43" s="1"/>
      <c r="S43" s="1"/>
      <c r="T43" s="1"/>
      <c r="U43" s="1"/>
      <c r="V43" s="1"/>
      <c r="W43" s="1"/>
      <c r="X43" s="1"/>
      <c r="Y43" s="1"/>
      <c r="Z43" s="1"/>
    </row>
    <row r="44" ht="15.75" customHeight="1">
      <c r="A44" s="589"/>
      <c r="B44" s="590"/>
      <c r="C44" s="590"/>
      <c r="D44" s="590" t="s">
        <v>12</v>
      </c>
      <c r="E44" s="116" t="s">
        <v>75</v>
      </c>
      <c r="F44" s="3"/>
      <c r="G44" s="591">
        <v>1.0</v>
      </c>
      <c r="H44" s="407"/>
      <c r="I44" s="591">
        <f>'Rekap Unit'!I151</f>
        <v>0.9166666667</v>
      </c>
      <c r="J44" s="592">
        <f t="shared" si="1"/>
        <v>0.9166666667</v>
      </c>
      <c r="K44" s="1"/>
      <c r="L44" s="593" t="s">
        <v>107</v>
      </c>
      <c r="M44" s="1"/>
      <c r="N44" s="1"/>
      <c r="O44" s="1"/>
      <c r="P44" s="1"/>
      <c r="Q44" s="1"/>
      <c r="R44" s="1"/>
      <c r="S44" s="1"/>
      <c r="T44" s="1"/>
      <c r="U44" s="1"/>
      <c r="V44" s="1"/>
      <c r="W44" s="1"/>
      <c r="X44" s="1"/>
      <c r="Y44" s="1"/>
      <c r="Z44" s="1"/>
    </row>
    <row r="45" ht="15.75" customHeight="1">
      <c r="A45" s="589"/>
      <c r="B45" s="590"/>
      <c r="C45" s="590"/>
      <c r="D45" s="590" t="s">
        <v>14</v>
      </c>
      <c r="E45" s="116" t="s">
        <v>76</v>
      </c>
      <c r="F45" s="3"/>
      <c r="G45" s="591">
        <v>0.5</v>
      </c>
      <c r="H45" s="407"/>
      <c r="I45" s="591">
        <f>'Rekap Unit'!I153</f>
        <v>0.4679166667</v>
      </c>
      <c r="J45" s="592">
        <f t="shared" si="1"/>
        <v>0.9358333333</v>
      </c>
      <c r="K45" s="1"/>
      <c r="L45" s="593" t="s">
        <v>107</v>
      </c>
      <c r="M45" s="1"/>
      <c r="N45" s="1"/>
      <c r="O45" s="1"/>
      <c r="P45" s="1"/>
      <c r="Q45" s="1"/>
      <c r="R45" s="1"/>
      <c r="S45" s="1"/>
      <c r="T45" s="1"/>
      <c r="U45" s="1"/>
      <c r="V45" s="1"/>
      <c r="W45" s="1"/>
      <c r="X45" s="1"/>
      <c r="Y45" s="1"/>
      <c r="Z45" s="1"/>
    </row>
    <row r="46" ht="15.75" customHeight="1">
      <c r="A46" s="594"/>
      <c r="B46" s="595"/>
      <c r="C46" s="595">
        <v>2.0</v>
      </c>
      <c r="D46" s="596" t="s">
        <v>18</v>
      </c>
      <c r="E46" s="3"/>
      <c r="F46" s="62"/>
      <c r="G46" s="597">
        <f>SUM(G47)</f>
        <v>2</v>
      </c>
      <c r="H46" s="405"/>
      <c r="I46" s="597">
        <f>'Rekap Unit'!I155</f>
        <v>1.550925926</v>
      </c>
      <c r="J46" s="598">
        <f t="shared" si="1"/>
        <v>0.775462963</v>
      </c>
      <c r="L46" s="262"/>
    </row>
    <row r="47" ht="15.75" customHeight="1">
      <c r="A47" s="589"/>
      <c r="B47" s="590"/>
      <c r="C47" s="590"/>
      <c r="D47" s="599" t="s">
        <v>107</v>
      </c>
      <c r="E47" s="116" t="s">
        <v>77</v>
      </c>
      <c r="F47" s="3"/>
      <c r="G47" s="591">
        <v>2.0</v>
      </c>
      <c r="H47" s="407"/>
      <c r="I47" s="591">
        <f>'Rekap Unit'!I156</f>
        <v>1.550925926</v>
      </c>
      <c r="J47" s="592">
        <f t="shared" si="1"/>
        <v>0.775462963</v>
      </c>
      <c r="K47" s="1"/>
      <c r="L47" s="593" t="s">
        <v>107</v>
      </c>
      <c r="M47" s="1"/>
      <c r="N47" s="1"/>
      <c r="O47" s="1"/>
      <c r="P47" s="1"/>
      <c r="Q47" s="1"/>
      <c r="R47" s="1"/>
      <c r="S47" s="1"/>
      <c r="T47" s="1"/>
      <c r="U47" s="1"/>
      <c r="V47" s="1"/>
      <c r="W47" s="1"/>
      <c r="X47" s="1"/>
      <c r="Y47" s="1"/>
      <c r="Z47" s="1"/>
    </row>
    <row r="48" ht="15.75" customHeight="1">
      <c r="A48" s="594"/>
      <c r="B48" s="594"/>
      <c r="C48" s="609">
        <v>3.0</v>
      </c>
      <c r="D48" s="596" t="s">
        <v>21</v>
      </c>
      <c r="E48" s="3"/>
      <c r="F48" s="62"/>
      <c r="G48" s="597">
        <f>SUM(G49)</f>
        <v>1.5</v>
      </c>
      <c r="H48" s="405"/>
      <c r="I48" s="597">
        <f>'Rekap Unit'!I161</f>
        <v>1.354166667</v>
      </c>
      <c r="J48" s="598">
        <f t="shared" si="1"/>
        <v>0.9027777778</v>
      </c>
      <c r="L48" s="262"/>
    </row>
    <row r="49" ht="15.75" customHeight="1">
      <c r="A49" s="589"/>
      <c r="B49" s="590"/>
      <c r="C49" s="590"/>
      <c r="D49" s="599" t="s">
        <v>107</v>
      </c>
      <c r="E49" s="116" t="s">
        <v>79</v>
      </c>
      <c r="F49" s="3"/>
      <c r="G49" s="591">
        <v>1.5</v>
      </c>
      <c r="H49" s="407"/>
      <c r="I49" s="591">
        <f>'Rekap Unit'!I162</f>
        <v>1.354166667</v>
      </c>
      <c r="J49" s="592">
        <f t="shared" si="1"/>
        <v>0.9027777778</v>
      </c>
      <c r="K49" s="1"/>
      <c r="L49" s="593" t="s">
        <v>107</v>
      </c>
      <c r="M49" s="1"/>
      <c r="N49" s="1"/>
      <c r="O49" s="1"/>
      <c r="P49" s="1"/>
      <c r="Q49" s="1"/>
      <c r="R49" s="1"/>
      <c r="S49" s="1"/>
      <c r="T49" s="1"/>
      <c r="U49" s="1"/>
      <c r="V49" s="1"/>
      <c r="W49" s="1"/>
      <c r="X49" s="1"/>
      <c r="Y49" s="1"/>
      <c r="Z49" s="1"/>
    </row>
    <row r="50" ht="15.75" customHeight="1">
      <c r="A50" s="594"/>
      <c r="B50" s="594"/>
      <c r="C50" s="595">
        <v>4.0</v>
      </c>
      <c r="D50" s="596" t="s">
        <v>25</v>
      </c>
      <c r="E50" s="3"/>
      <c r="F50" s="62"/>
      <c r="G50" s="597">
        <f>SUM(G51:G53)</f>
        <v>3.75</v>
      </c>
      <c r="H50" s="405"/>
      <c r="I50" s="597">
        <f>'Rekap Unit'!I164</f>
        <v>3.310138889</v>
      </c>
      <c r="J50" s="598">
        <f t="shared" si="1"/>
        <v>0.8827037037</v>
      </c>
      <c r="L50" s="262"/>
    </row>
    <row r="51" ht="15.75" customHeight="1">
      <c r="A51" s="589"/>
      <c r="B51" s="590"/>
      <c r="C51" s="590"/>
      <c r="D51" s="590" t="s">
        <v>10</v>
      </c>
      <c r="E51" s="116" t="s">
        <v>82</v>
      </c>
      <c r="F51" s="3"/>
      <c r="G51" s="591">
        <v>0.5</v>
      </c>
      <c r="H51" s="407"/>
      <c r="I51" s="591">
        <f>'Rekap Unit'!I165</f>
        <v>0.42125</v>
      </c>
      <c r="J51" s="592">
        <f t="shared" si="1"/>
        <v>0.8425</v>
      </c>
      <c r="K51" s="1"/>
      <c r="L51" s="593" t="s">
        <v>107</v>
      </c>
      <c r="M51" s="1"/>
      <c r="N51" s="1"/>
      <c r="O51" s="1"/>
      <c r="P51" s="1"/>
      <c r="Q51" s="1"/>
      <c r="R51" s="1"/>
      <c r="S51" s="1"/>
      <c r="T51" s="1"/>
      <c r="U51" s="1"/>
      <c r="V51" s="1"/>
      <c r="W51" s="1"/>
      <c r="X51" s="1"/>
      <c r="Y51" s="1"/>
      <c r="Z51" s="1"/>
    </row>
    <row r="52" ht="15.75" customHeight="1">
      <c r="A52" s="589"/>
      <c r="B52" s="590"/>
      <c r="C52" s="590"/>
      <c r="D52" s="590" t="s">
        <v>12</v>
      </c>
      <c r="E52" s="116" t="s">
        <v>83</v>
      </c>
      <c r="F52" s="3"/>
      <c r="G52" s="591">
        <v>1.0</v>
      </c>
      <c r="H52" s="407"/>
      <c r="I52" s="591">
        <f>'Rekap Unit'!I167</f>
        <v>1.111111111</v>
      </c>
      <c r="J52" s="592">
        <f t="shared" si="1"/>
        <v>1.111111111</v>
      </c>
      <c r="K52" s="1"/>
      <c r="L52" s="593" t="s">
        <v>107</v>
      </c>
      <c r="M52" s="1"/>
      <c r="N52" s="1"/>
      <c r="O52" s="1"/>
      <c r="P52" s="1"/>
      <c r="Q52" s="1"/>
      <c r="R52" s="1"/>
      <c r="S52" s="1"/>
      <c r="T52" s="1"/>
      <c r="U52" s="1"/>
      <c r="V52" s="1"/>
      <c r="W52" s="1"/>
      <c r="X52" s="1"/>
      <c r="Y52" s="1"/>
      <c r="Z52" s="1"/>
    </row>
    <row r="53" ht="15.75" customHeight="1">
      <c r="A53" s="589"/>
      <c r="B53" s="590"/>
      <c r="C53" s="590"/>
      <c r="D53" s="590" t="s">
        <v>14</v>
      </c>
      <c r="E53" s="116" t="s">
        <v>84</v>
      </c>
      <c r="F53" s="3"/>
      <c r="G53" s="591">
        <v>2.25</v>
      </c>
      <c r="H53" s="407"/>
      <c r="I53" s="591">
        <f>'Rekap Unit'!I170</f>
        <v>1.777777778</v>
      </c>
      <c r="J53" s="592">
        <f t="shared" si="1"/>
        <v>0.7901234568</v>
      </c>
      <c r="K53" s="1"/>
      <c r="L53" s="593" t="s">
        <v>107</v>
      </c>
      <c r="M53" s="1"/>
      <c r="N53" s="1"/>
      <c r="O53" s="1"/>
      <c r="P53" s="1"/>
      <c r="Q53" s="1"/>
      <c r="R53" s="1"/>
      <c r="S53" s="1"/>
      <c r="T53" s="1"/>
      <c r="U53" s="1"/>
      <c r="V53" s="1"/>
      <c r="W53" s="1"/>
      <c r="X53" s="1"/>
      <c r="Y53" s="1"/>
      <c r="Z53" s="1"/>
    </row>
    <row r="54" ht="15.75" customHeight="1">
      <c r="A54" s="594"/>
      <c r="B54" s="594"/>
      <c r="C54" s="609">
        <v>5.0</v>
      </c>
      <c r="D54" s="596" t="s">
        <v>29</v>
      </c>
      <c r="E54" s="3"/>
      <c r="F54" s="62"/>
      <c r="G54" s="597">
        <f>SUM(G55:G57)</f>
        <v>2</v>
      </c>
      <c r="H54" s="405"/>
      <c r="I54" s="597">
        <f>'Rekap Unit'!I174</f>
        <v>1.605663272</v>
      </c>
      <c r="J54" s="598">
        <f t="shared" si="1"/>
        <v>0.802831636</v>
      </c>
      <c r="L54" s="262"/>
    </row>
    <row r="55" ht="15.75" customHeight="1">
      <c r="A55" s="589"/>
      <c r="B55" s="590"/>
      <c r="C55" s="590"/>
      <c r="D55" s="590" t="s">
        <v>10</v>
      </c>
      <c r="E55" s="116" t="s">
        <v>85</v>
      </c>
      <c r="F55" s="3"/>
      <c r="G55" s="591">
        <v>1.0</v>
      </c>
      <c r="H55" s="407"/>
      <c r="I55" s="591">
        <f>'Rekap Unit'!I175</f>
        <v>0.8888888889</v>
      </c>
      <c r="J55" s="592">
        <f t="shared" si="1"/>
        <v>0.8888888889</v>
      </c>
      <c r="K55" s="1"/>
      <c r="L55" s="593" t="s">
        <v>107</v>
      </c>
      <c r="M55" s="1"/>
      <c r="N55" s="1"/>
      <c r="O55" s="1"/>
      <c r="P55" s="1"/>
      <c r="Q55" s="1"/>
      <c r="R55" s="1"/>
      <c r="S55" s="1"/>
      <c r="T55" s="1"/>
      <c r="U55" s="1"/>
      <c r="V55" s="1"/>
      <c r="W55" s="1"/>
      <c r="X55" s="1"/>
      <c r="Y55" s="1"/>
      <c r="Z55" s="1"/>
    </row>
    <row r="56" ht="15.75" customHeight="1">
      <c r="A56" s="589"/>
      <c r="B56" s="590"/>
      <c r="C56" s="590"/>
      <c r="D56" s="590" t="s">
        <v>12</v>
      </c>
      <c r="E56" s="116" t="s">
        <v>87</v>
      </c>
      <c r="F56" s="3"/>
      <c r="G56" s="591">
        <v>0.5</v>
      </c>
      <c r="H56" s="407"/>
      <c r="I56" s="591">
        <f>'Rekap Unit'!I177</f>
        <v>0.4652777778</v>
      </c>
      <c r="J56" s="592">
        <f t="shared" si="1"/>
        <v>0.9305555556</v>
      </c>
      <c r="K56" s="1"/>
      <c r="L56" s="593" t="s">
        <v>107</v>
      </c>
      <c r="M56" s="1"/>
      <c r="N56" s="1"/>
      <c r="O56" s="1"/>
      <c r="P56" s="1"/>
      <c r="Q56" s="1"/>
      <c r="R56" s="1"/>
      <c r="S56" s="1"/>
      <c r="T56" s="1"/>
      <c r="U56" s="1"/>
      <c r="V56" s="1"/>
      <c r="W56" s="1"/>
      <c r="X56" s="1"/>
      <c r="Y56" s="1"/>
      <c r="Z56" s="1"/>
    </row>
    <row r="57" ht="15.75" customHeight="1">
      <c r="A57" s="589"/>
      <c r="B57" s="590"/>
      <c r="C57" s="590"/>
      <c r="D57" s="590" t="s">
        <v>14</v>
      </c>
      <c r="E57" s="116" t="s">
        <v>88</v>
      </c>
      <c r="F57" s="3"/>
      <c r="G57" s="591">
        <v>0.5</v>
      </c>
      <c r="H57" s="407"/>
      <c r="I57" s="591">
        <f>'Rekap Unit'!I179</f>
        <v>0.2514966052</v>
      </c>
      <c r="J57" s="592">
        <f t="shared" si="1"/>
        <v>0.5029932105</v>
      </c>
      <c r="K57" s="1"/>
      <c r="L57" s="593" t="s">
        <v>107</v>
      </c>
      <c r="M57" s="1"/>
      <c r="N57" s="1"/>
      <c r="O57" s="1"/>
      <c r="P57" s="1"/>
      <c r="Q57" s="1"/>
      <c r="R57" s="1"/>
      <c r="S57" s="1"/>
      <c r="T57" s="1"/>
      <c r="U57" s="1"/>
      <c r="V57" s="1"/>
      <c r="W57" s="1"/>
      <c r="X57" s="1"/>
      <c r="Y57" s="1"/>
      <c r="Z57" s="1"/>
    </row>
    <row r="58" ht="15.75" customHeight="1">
      <c r="A58" s="594"/>
      <c r="B58" s="594"/>
      <c r="C58" s="595">
        <v>6.0</v>
      </c>
      <c r="D58" s="596" t="s">
        <v>42</v>
      </c>
      <c r="E58" s="3"/>
      <c r="F58" s="62"/>
      <c r="G58" s="597">
        <f>SUM(G59:G62)</f>
        <v>3.75</v>
      </c>
      <c r="H58" s="405"/>
      <c r="I58" s="597">
        <f>'Rekap Unit'!I184</f>
        <v>2.704958351</v>
      </c>
      <c r="J58" s="598">
        <f t="shared" si="1"/>
        <v>0.721322227</v>
      </c>
      <c r="L58" s="262"/>
    </row>
    <row r="59" ht="15.75" customHeight="1">
      <c r="A59" s="589"/>
      <c r="B59" s="590"/>
      <c r="C59" s="590"/>
      <c r="D59" s="590" t="s">
        <v>10</v>
      </c>
      <c r="E59" s="116" t="s">
        <v>92</v>
      </c>
      <c r="F59" s="3"/>
      <c r="G59" s="591">
        <v>1.0</v>
      </c>
      <c r="H59" s="407"/>
      <c r="I59" s="591">
        <f>'Rekap Unit'!I185</f>
        <v>0.2667639067</v>
      </c>
      <c r="J59" s="592">
        <f t="shared" si="1"/>
        <v>0.2667639067</v>
      </c>
      <c r="K59" s="1"/>
      <c r="L59" s="593" t="s">
        <v>107</v>
      </c>
      <c r="M59" s="1"/>
      <c r="N59" s="1"/>
      <c r="O59" s="1"/>
      <c r="P59" s="1"/>
      <c r="Q59" s="1"/>
      <c r="R59" s="1"/>
      <c r="S59" s="1"/>
      <c r="T59" s="1"/>
      <c r="U59" s="1"/>
      <c r="V59" s="1"/>
      <c r="W59" s="1"/>
      <c r="X59" s="1"/>
      <c r="Y59" s="1"/>
      <c r="Z59" s="1"/>
    </row>
    <row r="60" ht="15.75" customHeight="1">
      <c r="A60" s="589"/>
      <c r="B60" s="590"/>
      <c r="C60" s="590"/>
      <c r="D60" s="590" t="s">
        <v>12</v>
      </c>
      <c r="E60" s="116" t="s">
        <v>93</v>
      </c>
      <c r="F60" s="3"/>
      <c r="G60" s="591">
        <v>1.0</v>
      </c>
      <c r="H60" s="407"/>
      <c r="I60" s="591">
        <f>'Rekap Unit'!I199</f>
        <v>0.8705555556</v>
      </c>
      <c r="J60" s="592">
        <f t="shared" si="1"/>
        <v>0.8705555556</v>
      </c>
      <c r="K60" s="1"/>
      <c r="L60" s="593" t="s">
        <v>107</v>
      </c>
      <c r="M60" s="1"/>
      <c r="N60" s="1"/>
      <c r="O60" s="1"/>
      <c r="P60" s="1"/>
      <c r="Q60" s="1"/>
      <c r="R60" s="1"/>
      <c r="S60" s="1"/>
      <c r="T60" s="1"/>
      <c r="U60" s="1"/>
      <c r="V60" s="1"/>
      <c r="W60" s="1"/>
      <c r="X60" s="1"/>
      <c r="Y60" s="1"/>
      <c r="Z60" s="1"/>
    </row>
    <row r="61" ht="15.75" customHeight="1">
      <c r="A61" s="589"/>
      <c r="B61" s="590"/>
      <c r="C61" s="590"/>
      <c r="D61" s="590" t="s">
        <v>14</v>
      </c>
      <c r="E61" s="116" t="s">
        <v>2274</v>
      </c>
      <c r="F61" s="3"/>
      <c r="G61" s="591">
        <v>1.0</v>
      </c>
      <c r="H61" s="407"/>
      <c r="I61" s="591">
        <f>'Rekap Unit'!I201</f>
        <v>0.9355555556</v>
      </c>
      <c r="J61" s="592">
        <f t="shared" si="1"/>
        <v>0.9355555556</v>
      </c>
      <c r="K61" s="1"/>
      <c r="L61" s="593" t="s">
        <v>107</v>
      </c>
      <c r="M61" s="1"/>
      <c r="N61" s="1"/>
      <c r="O61" s="1"/>
      <c r="P61" s="1"/>
      <c r="Q61" s="1"/>
      <c r="R61" s="1"/>
      <c r="S61" s="1"/>
      <c r="T61" s="1"/>
      <c r="U61" s="1"/>
      <c r="V61" s="1"/>
      <c r="W61" s="1"/>
      <c r="X61" s="1"/>
      <c r="Y61" s="1"/>
      <c r="Z61" s="1"/>
    </row>
    <row r="62" ht="15.75" customHeight="1">
      <c r="A62" s="589"/>
      <c r="B62" s="590"/>
      <c r="C62" s="590"/>
      <c r="D62" s="590" t="s">
        <v>16</v>
      </c>
      <c r="E62" s="116" t="s">
        <v>95</v>
      </c>
      <c r="F62" s="3"/>
      <c r="G62" s="591">
        <v>0.75</v>
      </c>
      <c r="H62" s="407"/>
      <c r="I62" s="591">
        <f>'Rekap Unit'!I203</f>
        <v>0.6320833333</v>
      </c>
      <c r="J62" s="592">
        <f t="shared" si="1"/>
        <v>0.8427777778</v>
      </c>
      <c r="K62" s="1"/>
      <c r="L62" s="593" t="s">
        <v>107</v>
      </c>
      <c r="M62" s="1"/>
      <c r="N62" s="1"/>
      <c r="O62" s="1"/>
      <c r="P62" s="1"/>
      <c r="Q62" s="1"/>
      <c r="R62" s="1"/>
      <c r="S62" s="1"/>
      <c r="T62" s="1"/>
      <c r="U62" s="1"/>
      <c r="V62" s="1"/>
      <c r="W62" s="1"/>
      <c r="X62" s="1"/>
      <c r="Y62" s="1"/>
      <c r="Z62" s="1"/>
    </row>
    <row r="63" ht="15.75" customHeight="1">
      <c r="A63" s="607"/>
      <c r="B63" s="607"/>
      <c r="C63" s="609">
        <v>7.0</v>
      </c>
      <c r="D63" s="596" t="s">
        <v>45</v>
      </c>
      <c r="E63" s="3"/>
      <c r="F63" s="62"/>
      <c r="G63" s="597">
        <f>SUM(G64:G66)</f>
        <v>1.95</v>
      </c>
      <c r="H63" s="405"/>
      <c r="I63" s="597">
        <f>'Rekap Unit'!I205</f>
        <v>1.723913383</v>
      </c>
      <c r="J63" s="598">
        <f t="shared" si="1"/>
        <v>0.8840581454</v>
      </c>
      <c r="L63" s="262"/>
    </row>
    <row r="64" ht="15.75" customHeight="1">
      <c r="A64" s="589"/>
      <c r="B64" s="590"/>
      <c r="C64" s="590"/>
      <c r="D64" s="590" t="s">
        <v>10</v>
      </c>
      <c r="E64" s="116" t="s">
        <v>96</v>
      </c>
      <c r="F64" s="3"/>
      <c r="G64" s="591">
        <v>0.75</v>
      </c>
      <c r="H64" s="407"/>
      <c r="I64" s="591">
        <f>'Rekap Unit'!I206</f>
        <v>0.6679408939</v>
      </c>
      <c r="J64" s="592">
        <f t="shared" si="1"/>
        <v>0.8905878585</v>
      </c>
      <c r="K64" s="1"/>
      <c r="L64" s="593" t="s">
        <v>107</v>
      </c>
      <c r="M64" s="1"/>
      <c r="N64" s="1"/>
      <c r="O64" s="1"/>
      <c r="P64" s="1"/>
      <c r="Q64" s="1"/>
      <c r="R64" s="1"/>
      <c r="S64" s="1"/>
      <c r="T64" s="1"/>
      <c r="U64" s="1"/>
      <c r="V64" s="1"/>
      <c r="W64" s="1"/>
      <c r="X64" s="1"/>
      <c r="Y64" s="1"/>
      <c r="Z64" s="1"/>
    </row>
    <row r="65" ht="15.75" customHeight="1">
      <c r="A65" s="589"/>
      <c r="B65" s="590"/>
      <c r="C65" s="590"/>
      <c r="D65" s="590" t="s">
        <v>12</v>
      </c>
      <c r="E65" s="116" t="s">
        <v>97</v>
      </c>
      <c r="F65" s="3"/>
      <c r="G65" s="591">
        <v>0.6</v>
      </c>
      <c r="H65" s="407"/>
      <c r="I65" s="591">
        <f>'Rekap Unit'!I212</f>
        <v>0.489427923</v>
      </c>
      <c r="J65" s="592">
        <f t="shared" si="1"/>
        <v>0.8157132051</v>
      </c>
      <c r="K65" s="1"/>
      <c r="L65" s="593" t="s">
        <v>107</v>
      </c>
      <c r="M65" s="1"/>
      <c r="N65" s="1"/>
      <c r="O65" s="1"/>
      <c r="P65" s="1"/>
      <c r="Q65" s="1"/>
      <c r="R65" s="1"/>
      <c r="S65" s="1"/>
      <c r="T65" s="1"/>
      <c r="U65" s="1"/>
      <c r="V65" s="1"/>
      <c r="W65" s="1"/>
      <c r="X65" s="1"/>
      <c r="Y65" s="1"/>
      <c r="Z65" s="1"/>
    </row>
    <row r="66" ht="15.75" customHeight="1">
      <c r="A66" s="589"/>
      <c r="B66" s="590"/>
      <c r="C66" s="590"/>
      <c r="D66" s="590" t="s">
        <v>14</v>
      </c>
      <c r="E66" s="116" t="s">
        <v>98</v>
      </c>
      <c r="F66" s="3"/>
      <c r="G66" s="591">
        <v>0.6</v>
      </c>
      <c r="H66" s="407"/>
      <c r="I66" s="591">
        <f>'Rekap Unit'!I219</f>
        <v>0.5665445665</v>
      </c>
      <c r="J66" s="592">
        <f t="shared" si="1"/>
        <v>0.9442409442</v>
      </c>
      <c r="K66" s="1"/>
      <c r="L66" s="593" t="s">
        <v>107</v>
      </c>
      <c r="M66" s="1"/>
      <c r="N66" s="1"/>
      <c r="O66" s="1"/>
      <c r="P66" s="1"/>
      <c r="Q66" s="1"/>
      <c r="R66" s="1"/>
      <c r="S66" s="1"/>
      <c r="T66" s="1"/>
      <c r="U66" s="1"/>
      <c r="V66" s="1"/>
      <c r="W66" s="1"/>
      <c r="X66" s="1"/>
      <c r="Y66" s="1"/>
      <c r="Z66" s="1"/>
    </row>
    <row r="67" ht="15.75" customHeight="1">
      <c r="A67" s="607"/>
      <c r="B67" s="607"/>
      <c r="C67" s="609">
        <v>8.0</v>
      </c>
      <c r="D67" s="596" t="s">
        <v>53</v>
      </c>
      <c r="E67" s="3"/>
      <c r="F67" s="62"/>
      <c r="G67" s="597">
        <f>SUM(G68:G69)</f>
        <v>3.75</v>
      </c>
      <c r="H67" s="405"/>
      <c r="I67" s="597">
        <f>'Rekap Unit'!I224</f>
        <v>3.332647832</v>
      </c>
      <c r="J67" s="598">
        <f t="shared" si="1"/>
        <v>0.8887060886</v>
      </c>
      <c r="L67" s="262"/>
    </row>
    <row r="68" ht="15.75" customHeight="1">
      <c r="A68" s="589"/>
      <c r="B68" s="590"/>
      <c r="C68" s="590"/>
      <c r="D68" s="590" t="s">
        <v>10</v>
      </c>
      <c r="E68" s="116" t="s">
        <v>99</v>
      </c>
      <c r="F68" s="3"/>
      <c r="G68" s="591">
        <v>2.5</v>
      </c>
      <c r="H68" s="407"/>
      <c r="I68" s="591">
        <f>'Rekap Unit'!I225</f>
        <v>2.151745054</v>
      </c>
      <c r="J68" s="592">
        <f t="shared" si="1"/>
        <v>0.8606980217</v>
      </c>
      <c r="K68" s="1"/>
      <c r="L68" s="593" t="s">
        <v>107</v>
      </c>
      <c r="M68" s="1"/>
      <c r="N68" s="1"/>
      <c r="O68" s="1"/>
      <c r="P68" s="1"/>
      <c r="Q68" s="1"/>
      <c r="R68" s="1"/>
      <c r="S68" s="1"/>
      <c r="T68" s="1"/>
      <c r="U68" s="1"/>
      <c r="V68" s="1"/>
      <c r="W68" s="1"/>
      <c r="X68" s="1"/>
      <c r="Y68" s="1"/>
      <c r="Z68" s="1"/>
    </row>
    <row r="69" ht="15.75" customHeight="1">
      <c r="A69" s="589"/>
      <c r="B69" s="590"/>
      <c r="C69" s="590"/>
      <c r="D69" s="590" t="s">
        <v>12</v>
      </c>
      <c r="E69" s="116" t="s">
        <v>100</v>
      </c>
      <c r="F69" s="3"/>
      <c r="G69" s="591">
        <v>1.25</v>
      </c>
      <c r="H69" s="407"/>
      <c r="I69" s="591">
        <f>'Rekap Unit'!I230</f>
        <v>1.180902778</v>
      </c>
      <c r="J69" s="592">
        <f t="shared" si="1"/>
        <v>0.9447222222</v>
      </c>
      <c r="K69" s="1"/>
      <c r="L69" s="593" t="s">
        <v>107</v>
      </c>
      <c r="M69" s="1"/>
      <c r="N69" s="1"/>
      <c r="O69" s="1"/>
      <c r="P69" s="1"/>
      <c r="Q69" s="1"/>
      <c r="R69" s="1"/>
      <c r="S69" s="1"/>
      <c r="T69" s="1"/>
      <c r="U69" s="1"/>
      <c r="V69" s="1"/>
      <c r="W69" s="1"/>
      <c r="X69" s="1"/>
      <c r="Y69" s="1"/>
      <c r="Z69" s="1"/>
    </row>
    <row r="70" ht="15.75" customHeight="1">
      <c r="E70" s="610"/>
      <c r="F70" s="610"/>
      <c r="H70" s="1"/>
      <c r="J70" s="611"/>
      <c r="L70" s="391"/>
    </row>
    <row r="71" ht="15.75" customHeight="1">
      <c r="E71" s="610"/>
      <c r="F71" s="610"/>
      <c r="H71" s="1"/>
      <c r="J71" s="611"/>
      <c r="L71" s="391"/>
    </row>
    <row r="72" ht="15.75" customHeight="1">
      <c r="E72" s="610"/>
      <c r="F72" s="610"/>
      <c r="H72" s="1"/>
      <c r="J72" s="611"/>
      <c r="L72" s="391"/>
    </row>
    <row r="73" ht="15.75" customHeight="1">
      <c r="E73" s="610"/>
      <c r="F73" s="610"/>
      <c r="H73" s="1"/>
      <c r="J73" s="611"/>
      <c r="L73" s="391"/>
    </row>
    <row r="74" ht="15.75" customHeight="1">
      <c r="E74" s="610"/>
      <c r="F74" s="610"/>
      <c r="H74" s="1"/>
      <c r="J74" s="611"/>
      <c r="L74" s="391"/>
    </row>
    <row r="75" ht="15.75" customHeight="1">
      <c r="E75" s="610"/>
      <c r="F75" s="610"/>
      <c r="H75" s="1"/>
      <c r="J75" s="611"/>
      <c r="L75" s="391"/>
    </row>
    <row r="76" ht="15.75" customHeight="1">
      <c r="E76" s="610"/>
      <c r="F76" s="610"/>
      <c r="H76" s="1"/>
      <c r="J76" s="611"/>
      <c r="L76" s="391"/>
    </row>
    <row r="77" ht="15.75" customHeight="1">
      <c r="E77" s="610"/>
      <c r="F77" s="610"/>
      <c r="H77" s="1"/>
      <c r="J77" s="611"/>
      <c r="L77" s="391"/>
    </row>
    <row r="78" ht="15.75" customHeight="1">
      <c r="E78" s="610"/>
      <c r="F78" s="610"/>
      <c r="H78" s="1"/>
      <c r="J78" s="611"/>
      <c r="L78" s="391"/>
    </row>
    <row r="79" ht="15.75" customHeight="1">
      <c r="E79" s="610"/>
      <c r="F79" s="610"/>
      <c r="H79" s="1"/>
      <c r="J79" s="611"/>
      <c r="L79" s="391"/>
    </row>
    <row r="80" ht="15.75" customHeight="1">
      <c r="E80" s="610"/>
      <c r="F80" s="610"/>
      <c r="H80" s="1"/>
      <c r="J80" s="611"/>
      <c r="L80" s="391"/>
    </row>
    <row r="81" ht="15.75" customHeight="1">
      <c r="E81" s="610"/>
      <c r="F81" s="610"/>
      <c r="H81" s="1"/>
      <c r="J81" s="611"/>
      <c r="L81" s="391"/>
    </row>
    <row r="82" ht="15.75" customHeight="1">
      <c r="E82" s="610"/>
      <c r="F82" s="610"/>
      <c r="H82" s="1"/>
      <c r="J82" s="611"/>
      <c r="L82" s="391"/>
    </row>
    <row r="83" ht="15.75" customHeight="1">
      <c r="E83" s="610"/>
      <c r="F83" s="610"/>
      <c r="H83" s="1"/>
      <c r="J83" s="611"/>
      <c r="L83" s="391"/>
    </row>
    <row r="84" ht="15.75" customHeight="1">
      <c r="E84" s="610"/>
      <c r="F84" s="610"/>
      <c r="H84" s="1"/>
      <c r="J84" s="611"/>
      <c r="L84" s="391"/>
    </row>
    <row r="85" ht="15.75" customHeight="1">
      <c r="E85" s="610"/>
      <c r="F85" s="610"/>
      <c r="H85" s="1"/>
      <c r="J85" s="611"/>
      <c r="L85" s="391"/>
    </row>
    <row r="86" ht="15.75" customHeight="1">
      <c r="E86" s="610"/>
      <c r="F86" s="610"/>
      <c r="H86" s="1"/>
      <c r="J86" s="611"/>
      <c r="L86" s="391"/>
    </row>
    <row r="87" ht="15.75" customHeight="1">
      <c r="E87" s="610"/>
      <c r="F87" s="610"/>
      <c r="H87" s="1"/>
      <c r="J87" s="611"/>
      <c r="L87" s="391"/>
    </row>
    <row r="88" ht="15.75" customHeight="1">
      <c r="E88" s="610"/>
      <c r="F88" s="610"/>
      <c r="H88" s="1"/>
      <c r="J88" s="611"/>
      <c r="L88" s="391"/>
    </row>
    <row r="89" ht="15.75" customHeight="1">
      <c r="E89" s="610"/>
      <c r="F89" s="610"/>
      <c r="H89" s="1"/>
      <c r="J89" s="611"/>
      <c r="L89" s="391"/>
    </row>
    <row r="90" ht="15.75" customHeight="1">
      <c r="E90" s="610"/>
      <c r="F90" s="610"/>
      <c r="H90" s="1"/>
      <c r="J90" s="611"/>
      <c r="L90" s="391"/>
    </row>
    <row r="91" ht="15.75" customHeight="1">
      <c r="E91" s="610"/>
      <c r="F91" s="610"/>
      <c r="H91" s="1"/>
      <c r="J91" s="611"/>
      <c r="L91" s="391"/>
    </row>
    <row r="92" ht="15.75" customHeight="1">
      <c r="E92" s="610"/>
      <c r="F92" s="610"/>
      <c r="H92" s="1"/>
      <c r="J92" s="611"/>
      <c r="L92" s="391"/>
    </row>
    <row r="93" ht="15.75" customHeight="1">
      <c r="E93" s="610"/>
      <c r="F93" s="610"/>
      <c r="H93" s="1"/>
      <c r="J93" s="611"/>
      <c r="L93" s="391"/>
    </row>
    <row r="94" ht="15.75" customHeight="1">
      <c r="E94" s="610"/>
      <c r="F94" s="610"/>
      <c r="H94" s="1"/>
      <c r="J94" s="611"/>
      <c r="L94" s="391"/>
    </row>
    <row r="95" ht="15.75" customHeight="1">
      <c r="E95" s="610"/>
      <c r="F95" s="610"/>
      <c r="H95" s="1"/>
      <c r="J95" s="611"/>
      <c r="L95" s="391"/>
    </row>
    <row r="96" ht="15.75" customHeight="1">
      <c r="E96" s="610"/>
      <c r="F96" s="610"/>
      <c r="H96" s="1"/>
      <c r="J96" s="611"/>
      <c r="L96" s="391"/>
    </row>
    <row r="97" ht="15.75" customHeight="1">
      <c r="E97" s="610"/>
      <c r="F97" s="610"/>
      <c r="H97" s="1"/>
      <c r="J97" s="611"/>
      <c r="L97" s="391"/>
    </row>
    <row r="98" ht="15.75" customHeight="1">
      <c r="E98" s="610"/>
      <c r="F98" s="610"/>
      <c r="H98" s="1"/>
      <c r="J98" s="611"/>
      <c r="L98" s="391"/>
    </row>
    <row r="99" ht="15.75" customHeight="1">
      <c r="E99" s="610"/>
      <c r="F99" s="610"/>
      <c r="H99" s="1"/>
      <c r="J99" s="611"/>
      <c r="L99" s="391"/>
    </row>
    <row r="100" ht="15.75" customHeight="1">
      <c r="E100" s="610"/>
      <c r="F100" s="610"/>
      <c r="H100" s="1"/>
      <c r="J100" s="611"/>
      <c r="L100" s="391"/>
    </row>
    <row r="101" ht="15.75" customHeight="1">
      <c r="E101" s="610"/>
      <c r="F101" s="610"/>
      <c r="H101" s="1"/>
      <c r="J101" s="611"/>
      <c r="L101" s="391"/>
    </row>
    <row r="102" ht="15.75" customHeight="1">
      <c r="E102" s="610"/>
      <c r="F102" s="610"/>
      <c r="H102" s="1"/>
      <c r="J102" s="611"/>
      <c r="L102" s="391"/>
    </row>
    <row r="103" ht="15.75" customHeight="1">
      <c r="E103" s="610"/>
      <c r="F103" s="610"/>
      <c r="H103" s="1"/>
      <c r="J103" s="611"/>
      <c r="L103" s="391"/>
    </row>
    <row r="104" ht="15.75" customHeight="1">
      <c r="E104" s="610"/>
      <c r="F104" s="610"/>
      <c r="H104" s="1"/>
      <c r="J104" s="611"/>
      <c r="L104" s="391"/>
    </row>
    <row r="105" ht="15.75" customHeight="1">
      <c r="E105" s="610"/>
      <c r="F105" s="610"/>
      <c r="H105" s="1"/>
      <c r="J105" s="611"/>
      <c r="L105" s="391"/>
    </row>
    <row r="106" ht="15.75" customHeight="1">
      <c r="E106" s="610"/>
      <c r="F106" s="610"/>
      <c r="H106" s="1"/>
      <c r="J106" s="611"/>
      <c r="L106" s="391"/>
    </row>
    <row r="107" ht="15.75" customHeight="1">
      <c r="E107" s="610"/>
      <c r="F107" s="610"/>
      <c r="H107" s="1"/>
      <c r="J107" s="611"/>
      <c r="L107" s="391"/>
    </row>
    <row r="108" ht="15.75" customHeight="1">
      <c r="E108" s="610"/>
      <c r="F108" s="610"/>
      <c r="H108" s="1"/>
      <c r="J108" s="611"/>
      <c r="L108" s="391"/>
    </row>
    <row r="109" ht="15.75" customHeight="1">
      <c r="E109" s="610"/>
      <c r="F109" s="610"/>
      <c r="H109" s="1"/>
      <c r="J109" s="611"/>
      <c r="L109" s="391"/>
    </row>
    <row r="110" ht="15.75" customHeight="1">
      <c r="E110" s="610"/>
      <c r="F110" s="610"/>
      <c r="H110" s="1"/>
      <c r="J110" s="611"/>
      <c r="L110" s="391"/>
    </row>
    <row r="111" ht="15.75" customHeight="1">
      <c r="E111" s="610"/>
      <c r="F111" s="610"/>
      <c r="H111" s="1"/>
      <c r="J111" s="611"/>
      <c r="L111" s="391"/>
    </row>
    <row r="112" ht="15.75" customHeight="1">
      <c r="E112" s="610"/>
      <c r="F112" s="610"/>
      <c r="H112" s="1"/>
      <c r="J112" s="611"/>
      <c r="L112" s="391"/>
    </row>
    <row r="113" ht="15.75" customHeight="1">
      <c r="E113" s="610"/>
      <c r="F113" s="610"/>
      <c r="H113" s="1"/>
      <c r="J113" s="611"/>
      <c r="L113" s="391"/>
    </row>
    <row r="114" ht="15.75" customHeight="1">
      <c r="E114" s="610"/>
      <c r="F114" s="610"/>
      <c r="H114" s="1"/>
      <c r="J114" s="611"/>
      <c r="L114" s="391"/>
    </row>
    <row r="115" ht="15.75" customHeight="1">
      <c r="E115" s="610"/>
      <c r="F115" s="610"/>
      <c r="H115" s="1"/>
      <c r="J115" s="611"/>
      <c r="L115" s="391"/>
    </row>
    <row r="116" ht="15.75" customHeight="1">
      <c r="E116" s="610"/>
      <c r="F116" s="610"/>
      <c r="H116" s="1"/>
      <c r="J116" s="611"/>
      <c r="L116" s="391"/>
    </row>
    <row r="117" ht="15.75" customHeight="1">
      <c r="E117" s="610"/>
      <c r="F117" s="610"/>
      <c r="H117" s="1"/>
      <c r="J117" s="611"/>
      <c r="L117" s="391"/>
    </row>
    <row r="118" ht="15.75" customHeight="1">
      <c r="E118" s="610"/>
      <c r="F118" s="610"/>
      <c r="H118" s="1"/>
      <c r="J118" s="611"/>
      <c r="L118" s="391"/>
    </row>
    <row r="119" ht="15.75" customHeight="1">
      <c r="E119" s="610"/>
      <c r="F119" s="610"/>
      <c r="H119" s="1"/>
      <c r="J119" s="611"/>
      <c r="L119" s="391"/>
    </row>
    <row r="120" ht="15.75" customHeight="1">
      <c r="E120" s="610"/>
      <c r="F120" s="610"/>
      <c r="H120" s="1"/>
      <c r="J120" s="611"/>
      <c r="L120" s="391"/>
    </row>
    <row r="121" ht="15.75" customHeight="1">
      <c r="E121" s="610"/>
      <c r="F121" s="610"/>
      <c r="H121" s="1"/>
      <c r="J121" s="611"/>
      <c r="L121" s="391"/>
    </row>
    <row r="122" ht="15.75" customHeight="1">
      <c r="E122" s="610"/>
      <c r="F122" s="610"/>
      <c r="H122" s="1"/>
      <c r="J122" s="611"/>
      <c r="L122" s="391"/>
    </row>
    <row r="123" ht="15.75" customHeight="1">
      <c r="E123" s="610"/>
      <c r="F123" s="610"/>
      <c r="H123" s="1"/>
      <c r="J123" s="611"/>
      <c r="L123" s="391"/>
    </row>
    <row r="124" ht="15.75" customHeight="1">
      <c r="E124" s="610"/>
      <c r="F124" s="610"/>
      <c r="H124" s="1"/>
      <c r="J124" s="611"/>
      <c r="L124" s="391"/>
    </row>
    <row r="125" ht="15.75" customHeight="1">
      <c r="E125" s="610"/>
      <c r="F125" s="610"/>
      <c r="H125" s="1"/>
      <c r="J125" s="611"/>
      <c r="L125" s="391"/>
    </row>
    <row r="126" ht="15.75" customHeight="1">
      <c r="E126" s="610"/>
      <c r="F126" s="610"/>
      <c r="H126" s="1"/>
      <c r="J126" s="611"/>
      <c r="L126" s="391"/>
    </row>
    <row r="127" ht="15.75" customHeight="1">
      <c r="E127" s="610"/>
      <c r="F127" s="610"/>
      <c r="H127" s="1"/>
      <c r="J127" s="611"/>
      <c r="L127" s="391"/>
    </row>
    <row r="128" ht="15.75" customHeight="1">
      <c r="E128" s="610"/>
      <c r="F128" s="610"/>
      <c r="H128" s="1"/>
      <c r="J128" s="611"/>
      <c r="L128" s="391"/>
    </row>
    <row r="129" ht="15.75" customHeight="1">
      <c r="E129" s="610"/>
      <c r="F129" s="610"/>
      <c r="H129" s="1"/>
      <c r="J129" s="611"/>
      <c r="L129" s="391"/>
    </row>
    <row r="130" ht="15.75" customHeight="1">
      <c r="E130" s="610"/>
      <c r="F130" s="610"/>
      <c r="H130" s="1"/>
      <c r="J130" s="611"/>
      <c r="L130" s="391"/>
    </row>
    <row r="131" ht="15.75" customHeight="1">
      <c r="E131" s="610"/>
      <c r="F131" s="610"/>
      <c r="H131" s="1"/>
      <c r="J131" s="611"/>
      <c r="L131" s="391"/>
    </row>
    <row r="132" ht="15.75" customHeight="1">
      <c r="E132" s="610"/>
      <c r="F132" s="610"/>
      <c r="H132" s="1"/>
      <c r="J132" s="611"/>
      <c r="L132" s="391"/>
    </row>
    <row r="133" ht="15.75" customHeight="1">
      <c r="E133" s="610"/>
      <c r="F133" s="610"/>
      <c r="H133" s="1"/>
      <c r="J133" s="611"/>
      <c r="L133" s="391"/>
    </row>
    <row r="134" ht="15.75" customHeight="1">
      <c r="E134" s="610"/>
      <c r="F134" s="610"/>
      <c r="H134" s="1"/>
      <c r="J134" s="611"/>
      <c r="L134" s="391"/>
    </row>
    <row r="135" ht="15.75" customHeight="1">
      <c r="E135" s="610"/>
      <c r="F135" s="610"/>
      <c r="H135" s="1"/>
      <c r="J135" s="611"/>
      <c r="L135" s="391"/>
    </row>
    <row r="136" ht="15.75" customHeight="1">
      <c r="E136" s="610"/>
      <c r="F136" s="610"/>
      <c r="H136" s="1"/>
      <c r="J136" s="611"/>
      <c r="L136" s="391"/>
    </row>
    <row r="137" ht="15.75" customHeight="1">
      <c r="E137" s="610"/>
      <c r="F137" s="610"/>
      <c r="H137" s="1"/>
      <c r="J137" s="611"/>
      <c r="L137" s="391"/>
    </row>
    <row r="138" ht="15.75" customHeight="1">
      <c r="E138" s="610"/>
      <c r="F138" s="610"/>
      <c r="H138" s="1"/>
      <c r="J138" s="611"/>
      <c r="L138" s="391"/>
    </row>
    <row r="139" ht="15.75" customHeight="1">
      <c r="E139" s="610"/>
      <c r="F139" s="610"/>
      <c r="H139" s="1"/>
      <c r="J139" s="611"/>
      <c r="L139" s="391"/>
    </row>
    <row r="140" ht="15.75" customHeight="1">
      <c r="E140" s="610"/>
      <c r="F140" s="610"/>
      <c r="H140" s="1"/>
      <c r="J140" s="611"/>
      <c r="L140" s="391"/>
    </row>
    <row r="141" ht="15.75" customHeight="1">
      <c r="E141" s="610"/>
      <c r="F141" s="610"/>
      <c r="H141" s="1"/>
      <c r="J141" s="611"/>
      <c r="L141" s="391"/>
    </row>
    <row r="142" ht="15.75" customHeight="1">
      <c r="E142" s="610"/>
      <c r="F142" s="610"/>
      <c r="H142" s="1"/>
      <c r="J142" s="611"/>
      <c r="L142" s="391"/>
    </row>
    <row r="143" ht="15.75" customHeight="1">
      <c r="E143" s="610"/>
      <c r="F143" s="610"/>
      <c r="H143" s="1"/>
      <c r="J143" s="611"/>
      <c r="L143" s="391"/>
    </row>
    <row r="144" ht="15.75" customHeight="1">
      <c r="E144" s="610"/>
      <c r="F144" s="610"/>
      <c r="H144" s="1"/>
      <c r="J144" s="611"/>
      <c r="L144" s="391"/>
    </row>
    <row r="145" ht="15.75" customHeight="1">
      <c r="E145" s="610"/>
      <c r="F145" s="610"/>
      <c r="H145" s="1"/>
      <c r="J145" s="611"/>
      <c r="L145" s="391"/>
    </row>
    <row r="146" ht="15.75" customHeight="1">
      <c r="E146" s="610"/>
      <c r="F146" s="610"/>
      <c r="H146" s="1"/>
      <c r="J146" s="611"/>
      <c r="L146" s="391"/>
    </row>
    <row r="147" ht="15.75" customHeight="1">
      <c r="E147" s="610"/>
      <c r="F147" s="610"/>
      <c r="H147" s="1"/>
      <c r="J147" s="611"/>
      <c r="L147" s="391"/>
    </row>
    <row r="148" ht="15.75" customHeight="1">
      <c r="E148" s="610"/>
      <c r="F148" s="610"/>
      <c r="H148" s="1"/>
      <c r="J148" s="611"/>
      <c r="L148" s="391"/>
    </row>
    <row r="149" ht="15.75" customHeight="1">
      <c r="E149" s="610"/>
      <c r="F149" s="610"/>
      <c r="H149" s="1"/>
      <c r="J149" s="611"/>
      <c r="L149" s="391"/>
    </row>
    <row r="150" ht="15.75" customHeight="1">
      <c r="E150" s="610"/>
      <c r="F150" s="610"/>
      <c r="H150" s="1"/>
      <c r="J150" s="611"/>
      <c r="L150" s="391"/>
    </row>
    <row r="151" ht="15.75" customHeight="1">
      <c r="E151" s="610"/>
      <c r="F151" s="610"/>
      <c r="H151" s="1"/>
      <c r="J151" s="611"/>
      <c r="L151" s="391"/>
    </row>
    <row r="152" ht="15.75" customHeight="1">
      <c r="E152" s="610"/>
      <c r="F152" s="610"/>
      <c r="H152" s="1"/>
      <c r="J152" s="611"/>
      <c r="L152" s="391"/>
    </row>
    <row r="153" ht="15.75" customHeight="1">
      <c r="E153" s="610"/>
      <c r="F153" s="610"/>
      <c r="H153" s="1"/>
      <c r="J153" s="611"/>
      <c r="L153" s="391"/>
    </row>
    <row r="154" ht="15.75" customHeight="1">
      <c r="E154" s="610"/>
      <c r="F154" s="610"/>
      <c r="H154" s="1"/>
      <c r="J154" s="611"/>
      <c r="L154" s="391"/>
    </row>
    <row r="155" ht="15.75" customHeight="1">
      <c r="E155" s="610"/>
      <c r="F155" s="610"/>
      <c r="H155" s="1"/>
      <c r="J155" s="611"/>
      <c r="L155" s="391"/>
    </row>
    <row r="156" ht="15.75" customHeight="1">
      <c r="E156" s="610"/>
      <c r="F156" s="610"/>
      <c r="H156" s="1"/>
      <c r="J156" s="611"/>
      <c r="L156" s="391"/>
    </row>
    <row r="157" ht="15.75" customHeight="1">
      <c r="E157" s="610"/>
      <c r="F157" s="610"/>
      <c r="H157" s="1"/>
      <c r="J157" s="611"/>
      <c r="L157" s="391"/>
    </row>
    <row r="158" ht="15.75" customHeight="1">
      <c r="E158" s="610"/>
      <c r="F158" s="610"/>
      <c r="H158" s="1"/>
      <c r="J158" s="611"/>
      <c r="L158" s="391"/>
    </row>
    <row r="159" ht="15.75" customHeight="1">
      <c r="E159" s="610"/>
      <c r="F159" s="610"/>
      <c r="H159" s="1"/>
      <c r="J159" s="611"/>
      <c r="L159" s="391"/>
    </row>
    <row r="160" ht="15.75" customHeight="1">
      <c r="E160" s="610"/>
      <c r="F160" s="610"/>
      <c r="H160" s="1"/>
      <c r="J160" s="611"/>
      <c r="L160" s="391"/>
    </row>
    <row r="161" ht="15.75" customHeight="1">
      <c r="E161" s="610"/>
      <c r="F161" s="610"/>
      <c r="H161" s="1"/>
      <c r="J161" s="611"/>
      <c r="L161" s="391"/>
    </row>
    <row r="162" ht="15.75" customHeight="1">
      <c r="E162" s="610"/>
      <c r="F162" s="610"/>
      <c r="H162" s="1"/>
      <c r="J162" s="611"/>
      <c r="L162" s="391"/>
    </row>
    <row r="163" ht="15.75" customHeight="1">
      <c r="E163" s="610"/>
      <c r="F163" s="610"/>
      <c r="H163" s="1"/>
      <c r="J163" s="611"/>
      <c r="L163" s="391"/>
    </row>
    <row r="164" ht="15.75" customHeight="1">
      <c r="E164" s="610"/>
      <c r="F164" s="610"/>
      <c r="H164" s="1"/>
      <c r="J164" s="611"/>
      <c r="L164" s="391"/>
    </row>
    <row r="165" ht="15.75" customHeight="1">
      <c r="E165" s="610"/>
      <c r="F165" s="610"/>
      <c r="H165" s="1"/>
      <c r="J165" s="611"/>
      <c r="L165" s="391"/>
    </row>
    <row r="166" ht="15.75" customHeight="1">
      <c r="E166" s="610"/>
      <c r="F166" s="610"/>
      <c r="H166" s="1"/>
      <c r="J166" s="611"/>
      <c r="L166" s="391"/>
    </row>
    <row r="167" ht="15.75" customHeight="1">
      <c r="E167" s="610"/>
      <c r="F167" s="610"/>
      <c r="H167" s="1"/>
      <c r="J167" s="611"/>
      <c r="L167" s="391"/>
    </row>
    <row r="168" ht="15.75" customHeight="1">
      <c r="E168" s="610"/>
      <c r="F168" s="610"/>
      <c r="H168" s="1"/>
      <c r="J168" s="611"/>
      <c r="L168" s="391"/>
    </row>
    <row r="169" ht="15.75" customHeight="1">
      <c r="E169" s="610"/>
      <c r="F169" s="610"/>
      <c r="H169" s="1"/>
      <c r="J169" s="611"/>
      <c r="L169" s="391"/>
    </row>
    <row r="170" ht="15.75" customHeight="1">
      <c r="E170" s="610"/>
      <c r="F170" s="610"/>
      <c r="H170" s="1"/>
      <c r="J170" s="611"/>
      <c r="L170" s="391"/>
    </row>
    <row r="171" ht="15.75" customHeight="1">
      <c r="E171" s="610"/>
      <c r="F171" s="610"/>
      <c r="H171" s="1"/>
      <c r="J171" s="611"/>
      <c r="L171" s="391"/>
    </row>
    <row r="172" ht="15.75" customHeight="1">
      <c r="E172" s="610"/>
      <c r="F172" s="610"/>
      <c r="H172" s="1"/>
      <c r="J172" s="611"/>
      <c r="L172" s="391"/>
    </row>
    <row r="173" ht="15.75" customHeight="1">
      <c r="E173" s="610"/>
      <c r="F173" s="610"/>
      <c r="H173" s="1"/>
      <c r="J173" s="611"/>
      <c r="L173" s="391"/>
    </row>
    <row r="174" ht="15.75" customHeight="1">
      <c r="E174" s="610"/>
      <c r="F174" s="610"/>
      <c r="H174" s="1"/>
      <c r="J174" s="611"/>
      <c r="L174" s="391"/>
    </row>
    <row r="175" ht="15.75" customHeight="1">
      <c r="E175" s="610"/>
      <c r="F175" s="610"/>
      <c r="H175" s="1"/>
      <c r="J175" s="611"/>
      <c r="L175" s="391"/>
    </row>
    <row r="176" ht="15.75" customHeight="1">
      <c r="E176" s="610"/>
      <c r="F176" s="610"/>
      <c r="H176" s="1"/>
      <c r="J176" s="611"/>
      <c r="L176" s="391"/>
    </row>
    <row r="177" ht="15.75" customHeight="1">
      <c r="E177" s="610"/>
      <c r="F177" s="610"/>
      <c r="H177" s="1"/>
      <c r="J177" s="611"/>
      <c r="L177" s="391"/>
    </row>
    <row r="178" ht="15.75" customHeight="1">
      <c r="E178" s="610"/>
      <c r="F178" s="610"/>
      <c r="H178" s="1"/>
      <c r="J178" s="611"/>
      <c r="L178" s="391"/>
    </row>
    <row r="179" ht="15.75" customHeight="1">
      <c r="E179" s="610"/>
      <c r="F179" s="610"/>
      <c r="H179" s="1"/>
      <c r="J179" s="611"/>
      <c r="L179" s="391"/>
    </row>
    <row r="180" ht="15.75" customHeight="1">
      <c r="E180" s="610"/>
      <c r="F180" s="610"/>
      <c r="H180" s="1"/>
      <c r="J180" s="611"/>
      <c r="L180" s="391"/>
    </row>
    <row r="181" ht="15.75" customHeight="1">
      <c r="E181" s="610"/>
      <c r="F181" s="610"/>
      <c r="H181" s="1"/>
      <c r="J181" s="611"/>
      <c r="L181" s="391"/>
    </row>
    <row r="182" ht="15.75" customHeight="1">
      <c r="E182" s="610"/>
      <c r="F182" s="610"/>
      <c r="H182" s="1"/>
      <c r="J182" s="611"/>
      <c r="L182" s="391"/>
    </row>
    <row r="183" ht="15.75" customHeight="1">
      <c r="E183" s="610"/>
      <c r="F183" s="610"/>
      <c r="H183" s="1"/>
      <c r="J183" s="611"/>
      <c r="L183" s="391"/>
    </row>
    <row r="184" ht="15.75" customHeight="1">
      <c r="E184" s="610"/>
      <c r="F184" s="610"/>
      <c r="H184" s="1"/>
      <c r="J184" s="611"/>
      <c r="L184" s="391"/>
    </row>
    <row r="185" ht="15.75" customHeight="1">
      <c r="E185" s="610"/>
      <c r="F185" s="610"/>
      <c r="H185" s="1"/>
      <c r="J185" s="611"/>
      <c r="L185" s="391"/>
    </row>
    <row r="186" ht="15.75" customHeight="1">
      <c r="E186" s="610"/>
      <c r="F186" s="610"/>
      <c r="H186" s="1"/>
      <c r="J186" s="611"/>
      <c r="L186" s="391"/>
    </row>
    <row r="187" ht="15.75" customHeight="1">
      <c r="E187" s="610"/>
      <c r="F187" s="610"/>
      <c r="H187" s="1"/>
      <c r="J187" s="611"/>
      <c r="L187" s="391"/>
    </row>
    <row r="188" ht="15.75" customHeight="1">
      <c r="E188" s="610"/>
      <c r="F188" s="610"/>
      <c r="H188" s="1"/>
      <c r="J188" s="611"/>
      <c r="L188" s="391"/>
    </row>
    <row r="189" ht="15.75" customHeight="1">
      <c r="E189" s="610"/>
      <c r="F189" s="610"/>
      <c r="H189" s="1"/>
      <c r="J189" s="611"/>
      <c r="L189" s="391"/>
    </row>
    <row r="190" ht="15.75" customHeight="1">
      <c r="E190" s="610"/>
      <c r="F190" s="610"/>
      <c r="H190" s="1"/>
      <c r="J190" s="611"/>
      <c r="L190" s="391"/>
    </row>
    <row r="191" ht="15.75" customHeight="1">
      <c r="E191" s="610"/>
      <c r="F191" s="610"/>
      <c r="H191" s="1"/>
      <c r="J191" s="611"/>
      <c r="L191" s="391"/>
    </row>
    <row r="192" ht="15.75" customHeight="1">
      <c r="E192" s="610"/>
      <c r="F192" s="610"/>
      <c r="H192" s="1"/>
      <c r="J192" s="611"/>
      <c r="L192" s="391"/>
    </row>
    <row r="193" ht="15.75" customHeight="1">
      <c r="E193" s="610"/>
      <c r="F193" s="610"/>
      <c r="H193" s="1"/>
      <c r="J193" s="611"/>
      <c r="L193" s="391"/>
    </row>
    <row r="194" ht="15.75" customHeight="1">
      <c r="E194" s="610"/>
      <c r="F194" s="610"/>
      <c r="H194" s="1"/>
      <c r="J194" s="611"/>
      <c r="L194" s="391"/>
    </row>
    <row r="195" ht="15.75" customHeight="1">
      <c r="E195" s="610"/>
      <c r="F195" s="610"/>
      <c r="H195" s="1"/>
      <c r="J195" s="611"/>
      <c r="L195" s="391"/>
    </row>
    <row r="196" ht="15.75" customHeight="1">
      <c r="E196" s="610"/>
      <c r="F196" s="610"/>
      <c r="H196" s="1"/>
      <c r="J196" s="611"/>
      <c r="L196" s="391"/>
    </row>
    <row r="197" ht="15.75" customHeight="1">
      <c r="E197" s="610"/>
      <c r="F197" s="610"/>
      <c r="H197" s="1"/>
      <c r="J197" s="611"/>
      <c r="L197" s="391"/>
    </row>
    <row r="198" ht="15.75" customHeight="1">
      <c r="E198" s="610"/>
      <c r="F198" s="610"/>
      <c r="H198" s="1"/>
      <c r="J198" s="611"/>
      <c r="L198" s="391"/>
    </row>
    <row r="199" ht="15.75" customHeight="1">
      <c r="E199" s="610"/>
      <c r="F199" s="610"/>
      <c r="H199" s="1"/>
      <c r="J199" s="611"/>
      <c r="L199" s="391"/>
    </row>
    <row r="200" ht="15.75" customHeight="1">
      <c r="E200" s="610"/>
      <c r="F200" s="610"/>
      <c r="H200" s="1"/>
      <c r="J200" s="611"/>
      <c r="L200" s="391"/>
    </row>
    <row r="201" ht="15.75" customHeight="1">
      <c r="E201" s="610"/>
      <c r="F201" s="610"/>
      <c r="H201" s="1"/>
      <c r="J201" s="611"/>
      <c r="L201" s="391"/>
    </row>
    <row r="202" ht="15.75" customHeight="1">
      <c r="E202" s="610"/>
      <c r="F202" s="610"/>
      <c r="H202" s="1"/>
      <c r="J202" s="611"/>
      <c r="L202" s="391"/>
    </row>
    <row r="203" ht="15.75" customHeight="1">
      <c r="E203" s="610"/>
      <c r="F203" s="610"/>
      <c r="H203" s="1"/>
      <c r="J203" s="611"/>
      <c r="L203" s="391"/>
    </row>
    <row r="204" ht="15.75" customHeight="1">
      <c r="E204" s="610"/>
      <c r="F204" s="610"/>
      <c r="H204" s="1"/>
      <c r="J204" s="611"/>
      <c r="L204" s="391"/>
    </row>
    <row r="205" ht="15.75" customHeight="1">
      <c r="E205" s="610"/>
      <c r="F205" s="610"/>
      <c r="H205" s="1"/>
      <c r="J205" s="611"/>
      <c r="L205" s="391"/>
    </row>
    <row r="206" ht="15.75" customHeight="1">
      <c r="E206" s="610"/>
      <c r="F206" s="610"/>
      <c r="H206" s="1"/>
      <c r="J206" s="611"/>
      <c r="L206" s="391"/>
    </row>
    <row r="207" ht="15.75" customHeight="1">
      <c r="E207" s="610"/>
      <c r="F207" s="610"/>
      <c r="H207" s="1"/>
      <c r="J207" s="611"/>
      <c r="L207" s="391"/>
    </row>
    <row r="208" ht="15.75" customHeight="1">
      <c r="E208" s="610"/>
      <c r="F208" s="610"/>
      <c r="H208" s="1"/>
      <c r="J208" s="611"/>
      <c r="L208" s="391"/>
    </row>
    <row r="209" ht="15.75" customHeight="1">
      <c r="E209" s="610"/>
      <c r="F209" s="610"/>
      <c r="H209" s="1"/>
      <c r="J209" s="611"/>
      <c r="L209" s="391"/>
    </row>
    <row r="210" ht="15.75" customHeight="1">
      <c r="E210" s="610"/>
      <c r="F210" s="610"/>
      <c r="H210" s="1"/>
      <c r="J210" s="611"/>
      <c r="L210" s="391"/>
    </row>
    <row r="211" ht="15.75" customHeight="1">
      <c r="E211" s="610"/>
      <c r="F211" s="610"/>
      <c r="H211" s="1"/>
      <c r="J211" s="611"/>
      <c r="L211" s="391"/>
    </row>
    <row r="212" ht="15.75" customHeight="1">
      <c r="E212" s="610"/>
      <c r="F212" s="610"/>
      <c r="H212" s="1"/>
      <c r="J212" s="611"/>
      <c r="L212" s="391"/>
    </row>
    <row r="213" ht="15.75" customHeight="1">
      <c r="E213" s="610"/>
      <c r="F213" s="610"/>
      <c r="H213" s="1"/>
      <c r="J213" s="611"/>
      <c r="L213" s="391"/>
    </row>
    <row r="214" ht="15.75" customHeight="1">
      <c r="E214" s="610"/>
      <c r="F214" s="610"/>
      <c r="H214" s="1"/>
      <c r="J214" s="611"/>
      <c r="L214" s="391"/>
    </row>
    <row r="215" ht="15.75" customHeight="1">
      <c r="E215" s="610"/>
      <c r="F215" s="610"/>
      <c r="H215" s="1"/>
      <c r="J215" s="611"/>
      <c r="L215" s="391"/>
    </row>
    <row r="216" ht="15.75" customHeight="1">
      <c r="E216" s="610"/>
      <c r="F216" s="610"/>
      <c r="H216" s="1"/>
      <c r="J216" s="611"/>
      <c r="L216" s="391"/>
    </row>
    <row r="217" ht="15.75" customHeight="1">
      <c r="E217" s="610"/>
      <c r="F217" s="610"/>
      <c r="H217" s="1"/>
      <c r="J217" s="611"/>
      <c r="L217" s="391"/>
    </row>
    <row r="218" ht="15.75" customHeight="1">
      <c r="E218" s="610"/>
      <c r="F218" s="610"/>
      <c r="H218" s="1"/>
      <c r="J218" s="611"/>
      <c r="L218" s="391"/>
    </row>
    <row r="219" ht="15.75" customHeight="1">
      <c r="E219" s="610"/>
      <c r="F219" s="610"/>
      <c r="H219" s="1"/>
      <c r="J219" s="611"/>
      <c r="L219" s="391"/>
    </row>
    <row r="220" ht="15.75" customHeight="1">
      <c r="E220" s="610"/>
      <c r="F220" s="610"/>
      <c r="H220" s="1"/>
      <c r="J220" s="611"/>
      <c r="L220" s="391"/>
    </row>
    <row r="221" ht="15.75" customHeight="1">
      <c r="E221" s="610"/>
      <c r="F221" s="610"/>
      <c r="H221" s="1"/>
      <c r="J221" s="611"/>
      <c r="L221" s="391"/>
    </row>
    <row r="222" ht="15.75" customHeight="1">
      <c r="E222" s="610"/>
      <c r="F222" s="610"/>
      <c r="H222" s="1"/>
      <c r="J222" s="611"/>
      <c r="L222" s="391"/>
    </row>
    <row r="223" ht="15.75" customHeight="1">
      <c r="E223" s="610"/>
      <c r="F223" s="610"/>
      <c r="H223" s="1"/>
      <c r="J223" s="611"/>
      <c r="L223" s="391"/>
    </row>
    <row r="224" ht="15.75" customHeight="1">
      <c r="E224" s="610"/>
      <c r="F224" s="610"/>
      <c r="H224" s="1"/>
      <c r="J224" s="611"/>
      <c r="L224" s="391"/>
    </row>
    <row r="225" ht="15.75" customHeight="1">
      <c r="E225" s="610"/>
      <c r="F225" s="610"/>
      <c r="H225" s="1"/>
      <c r="J225" s="611"/>
      <c r="L225" s="391"/>
    </row>
    <row r="226" ht="15.75" customHeight="1">
      <c r="E226" s="610"/>
      <c r="F226" s="610"/>
      <c r="H226" s="1"/>
      <c r="J226" s="611"/>
      <c r="L226" s="391"/>
    </row>
    <row r="227" ht="15.75" customHeight="1">
      <c r="E227" s="610"/>
      <c r="F227" s="610"/>
      <c r="H227" s="1"/>
      <c r="J227" s="611"/>
      <c r="L227" s="391"/>
    </row>
    <row r="228" ht="15.75" customHeight="1">
      <c r="E228" s="610"/>
      <c r="F228" s="610"/>
      <c r="H228" s="1"/>
      <c r="J228" s="611"/>
      <c r="L228" s="391"/>
    </row>
    <row r="229" ht="15.75" customHeight="1">
      <c r="E229" s="610"/>
      <c r="F229" s="610"/>
      <c r="H229" s="1"/>
      <c r="J229" s="611"/>
      <c r="L229" s="391"/>
    </row>
    <row r="230" ht="15.75" customHeight="1">
      <c r="E230" s="610"/>
      <c r="F230" s="610"/>
      <c r="H230" s="1"/>
      <c r="J230" s="611"/>
      <c r="L230" s="391"/>
    </row>
    <row r="231" ht="15.75" customHeight="1">
      <c r="E231" s="610"/>
      <c r="F231" s="610"/>
      <c r="H231" s="1"/>
      <c r="J231" s="611"/>
      <c r="L231" s="391"/>
    </row>
    <row r="232" ht="15.75" customHeight="1">
      <c r="E232" s="610"/>
      <c r="F232" s="610"/>
      <c r="H232" s="1"/>
      <c r="J232" s="611"/>
      <c r="L232" s="391"/>
    </row>
    <row r="233" ht="15.75" customHeight="1">
      <c r="E233" s="610"/>
      <c r="F233" s="610"/>
      <c r="H233" s="1"/>
      <c r="J233" s="611"/>
      <c r="L233" s="391"/>
    </row>
    <row r="234" ht="15.75" customHeight="1">
      <c r="E234" s="610"/>
      <c r="F234" s="610"/>
      <c r="H234" s="1"/>
      <c r="J234" s="611"/>
      <c r="L234" s="391"/>
    </row>
    <row r="235" ht="15.75" customHeight="1">
      <c r="E235" s="610"/>
      <c r="F235" s="610"/>
      <c r="H235" s="1"/>
      <c r="J235" s="611"/>
      <c r="L235" s="391"/>
    </row>
    <row r="236" ht="15.75" customHeight="1">
      <c r="E236" s="610"/>
      <c r="F236" s="610"/>
      <c r="H236" s="1"/>
      <c r="J236" s="611"/>
      <c r="L236" s="391"/>
    </row>
    <row r="237" ht="15.75" customHeight="1">
      <c r="E237" s="610"/>
      <c r="F237" s="610"/>
      <c r="H237" s="1"/>
      <c r="J237" s="611"/>
      <c r="L237" s="391"/>
    </row>
    <row r="238" ht="15.75" customHeight="1">
      <c r="E238" s="610"/>
      <c r="F238" s="610"/>
      <c r="H238" s="1"/>
      <c r="J238" s="611"/>
      <c r="L238" s="391"/>
    </row>
    <row r="239" ht="15.75" customHeight="1">
      <c r="E239" s="610"/>
      <c r="F239" s="610"/>
      <c r="H239" s="1"/>
      <c r="J239" s="611"/>
      <c r="L239" s="391"/>
    </row>
    <row r="240" ht="15.75" customHeight="1">
      <c r="E240" s="610"/>
      <c r="F240" s="610"/>
      <c r="H240" s="1"/>
      <c r="J240" s="611"/>
      <c r="L240" s="391"/>
    </row>
    <row r="241" ht="15.75" customHeight="1">
      <c r="E241" s="610"/>
      <c r="F241" s="610"/>
      <c r="H241" s="1"/>
      <c r="J241" s="611"/>
      <c r="L241" s="391"/>
    </row>
    <row r="242" ht="15.75" customHeight="1">
      <c r="E242" s="610"/>
      <c r="F242" s="610"/>
      <c r="H242" s="1"/>
      <c r="J242" s="611"/>
      <c r="L242" s="391"/>
    </row>
    <row r="243" ht="15.75" customHeight="1">
      <c r="E243" s="610"/>
      <c r="F243" s="610"/>
      <c r="H243" s="1"/>
      <c r="J243" s="611"/>
      <c r="L243" s="391"/>
    </row>
    <row r="244" ht="15.75" customHeight="1">
      <c r="E244" s="610"/>
      <c r="F244" s="610"/>
      <c r="H244" s="1"/>
      <c r="J244" s="611"/>
      <c r="L244" s="391"/>
    </row>
    <row r="245" ht="15.75" customHeight="1">
      <c r="E245" s="610"/>
      <c r="F245" s="610"/>
      <c r="H245" s="1"/>
      <c r="J245" s="611"/>
      <c r="L245" s="391"/>
    </row>
    <row r="246" ht="15.75" customHeight="1">
      <c r="E246" s="610"/>
      <c r="F246" s="610"/>
      <c r="H246" s="1"/>
      <c r="J246" s="611"/>
      <c r="L246" s="391"/>
    </row>
    <row r="247" ht="15.75" customHeight="1">
      <c r="E247" s="610"/>
      <c r="F247" s="610"/>
      <c r="H247" s="1"/>
      <c r="J247" s="611"/>
      <c r="L247" s="391"/>
    </row>
    <row r="248" ht="15.75" customHeight="1">
      <c r="E248" s="610"/>
      <c r="F248" s="610"/>
      <c r="H248" s="1"/>
      <c r="J248" s="611"/>
      <c r="L248" s="391"/>
    </row>
    <row r="249" ht="15.75" customHeight="1">
      <c r="E249" s="610"/>
      <c r="F249" s="610"/>
      <c r="H249" s="1"/>
      <c r="J249" s="611"/>
      <c r="L249" s="391"/>
    </row>
    <row r="250" ht="15.75" customHeight="1">
      <c r="E250" s="610"/>
      <c r="F250" s="610"/>
      <c r="H250" s="1"/>
      <c r="J250" s="611"/>
      <c r="L250" s="391"/>
    </row>
    <row r="251" ht="15.75" customHeight="1">
      <c r="E251" s="610"/>
      <c r="F251" s="610"/>
      <c r="H251" s="1"/>
      <c r="J251" s="611"/>
      <c r="L251" s="391"/>
    </row>
    <row r="252" ht="15.75" customHeight="1">
      <c r="E252" s="610"/>
      <c r="F252" s="610"/>
      <c r="H252" s="1"/>
      <c r="J252" s="611"/>
      <c r="L252" s="391"/>
    </row>
    <row r="253" ht="15.75" customHeight="1">
      <c r="E253" s="610"/>
      <c r="F253" s="610"/>
      <c r="H253" s="1"/>
      <c r="J253" s="611"/>
      <c r="L253" s="391"/>
    </row>
    <row r="254" ht="15.75" customHeight="1">
      <c r="E254" s="610"/>
      <c r="F254" s="610"/>
      <c r="H254" s="1"/>
      <c r="J254" s="611"/>
      <c r="L254" s="391"/>
    </row>
    <row r="255" ht="15.75" customHeight="1">
      <c r="E255" s="610"/>
      <c r="F255" s="610"/>
      <c r="H255" s="1"/>
      <c r="J255" s="611"/>
      <c r="L255" s="391"/>
    </row>
    <row r="256" ht="15.75" customHeight="1">
      <c r="E256" s="610"/>
      <c r="F256" s="610"/>
      <c r="H256" s="1"/>
      <c r="J256" s="611"/>
      <c r="L256" s="391"/>
    </row>
    <row r="257" ht="15.75" customHeight="1">
      <c r="E257" s="610"/>
      <c r="F257" s="610"/>
      <c r="H257" s="1"/>
      <c r="J257" s="611"/>
      <c r="L257" s="391"/>
    </row>
    <row r="258" ht="15.75" customHeight="1">
      <c r="E258" s="610"/>
      <c r="F258" s="610"/>
      <c r="H258" s="1"/>
      <c r="J258" s="611"/>
      <c r="L258" s="391"/>
    </row>
    <row r="259" ht="15.75" customHeight="1">
      <c r="E259" s="610"/>
      <c r="F259" s="610"/>
      <c r="H259" s="1"/>
      <c r="J259" s="611"/>
      <c r="L259" s="391"/>
    </row>
    <row r="260" ht="15.75" customHeight="1">
      <c r="E260" s="610"/>
      <c r="F260" s="610"/>
      <c r="H260" s="1"/>
      <c r="J260" s="611"/>
      <c r="L260" s="391"/>
    </row>
    <row r="261" ht="15.75" customHeight="1">
      <c r="E261" s="610"/>
      <c r="F261" s="610"/>
      <c r="H261" s="1"/>
      <c r="J261" s="611"/>
      <c r="L261" s="391"/>
    </row>
    <row r="262" ht="15.75" customHeight="1">
      <c r="E262" s="610"/>
      <c r="F262" s="610"/>
      <c r="H262" s="1"/>
      <c r="J262" s="611"/>
      <c r="L262" s="391"/>
    </row>
    <row r="263" ht="15.75" customHeight="1">
      <c r="E263" s="610"/>
      <c r="F263" s="610"/>
      <c r="H263" s="1"/>
      <c r="J263" s="611"/>
      <c r="L263" s="391"/>
    </row>
    <row r="264" ht="15.75" customHeight="1">
      <c r="E264" s="610"/>
      <c r="F264" s="610"/>
      <c r="H264" s="1"/>
      <c r="J264" s="611"/>
      <c r="L264" s="391"/>
    </row>
    <row r="265" ht="15.75" customHeight="1">
      <c r="E265" s="610"/>
      <c r="F265" s="610"/>
      <c r="H265" s="1"/>
      <c r="J265" s="611"/>
      <c r="L265" s="391"/>
    </row>
    <row r="266" ht="15.75" customHeight="1">
      <c r="E266" s="610"/>
      <c r="F266" s="610"/>
      <c r="H266" s="1"/>
      <c r="J266" s="611"/>
      <c r="L266" s="391"/>
    </row>
    <row r="267" ht="15.75" customHeight="1">
      <c r="E267" s="610"/>
      <c r="F267" s="610"/>
      <c r="H267" s="1"/>
      <c r="J267" s="611"/>
      <c r="L267" s="391"/>
    </row>
    <row r="268" ht="15.75" customHeight="1">
      <c r="E268" s="610"/>
      <c r="F268" s="610"/>
      <c r="H268" s="1"/>
      <c r="J268" s="611"/>
      <c r="L268" s="391"/>
    </row>
    <row r="269" ht="15.75" customHeight="1">
      <c r="E269" s="610"/>
      <c r="F269" s="610"/>
      <c r="H269" s="1"/>
      <c r="J269" s="611"/>
      <c r="L269" s="391"/>
    </row>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2:$L$69"/>
  <mergeCells count="64">
    <mergeCell ref="E62:F62"/>
    <mergeCell ref="D63:F63"/>
    <mergeCell ref="E64:F64"/>
    <mergeCell ref="E65:F65"/>
    <mergeCell ref="E66:F66"/>
    <mergeCell ref="D67:F67"/>
    <mergeCell ref="E68:F68"/>
    <mergeCell ref="E69:F69"/>
    <mergeCell ref="E55:F55"/>
    <mergeCell ref="E56:F56"/>
    <mergeCell ref="E57:F57"/>
    <mergeCell ref="D58:F58"/>
    <mergeCell ref="E59:F59"/>
    <mergeCell ref="E60:F60"/>
    <mergeCell ref="E61:F61"/>
    <mergeCell ref="A1:F1"/>
    <mergeCell ref="D5:F5"/>
    <mergeCell ref="E6:F6"/>
    <mergeCell ref="E7:F7"/>
    <mergeCell ref="E8:F8"/>
    <mergeCell ref="E9:F9"/>
    <mergeCell ref="D10:F10"/>
    <mergeCell ref="E11:F11"/>
    <mergeCell ref="D12:F12"/>
    <mergeCell ref="E13:F13"/>
    <mergeCell ref="D15:F15"/>
    <mergeCell ref="E16:F16"/>
    <mergeCell ref="E17:F17"/>
    <mergeCell ref="D18:F18"/>
    <mergeCell ref="E19:F19"/>
    <mergeCell ref="E20:F20"/>
    <mergeCell ref="E21:F21"/>
    <mergeCell ref="E22:F22"/>
    <mergeCell ref="E23:F23"/>
    <mergeCell ref="E24:F24"/>
    <mergeCell ref="E26:F26"/>
    <mergeCell ref="E27:F27"/>
    <mergeCell ref="D28:F28"/>
    <mergeCell ref="E29:F29"/>
    <mergeCell ref="E30:F30"/>
    <mergeCell ref="E31:F31"/>
    <mergeCell ref="E32:F32"/>
    <mergeCell ref="E33:F33"/>
    <mergeCell ref="E34:F34"/>
    <mergeCell ref="D35:F35"/>
    <mergeCell ref="E36:F36"/>
    <mergeCell ref="E37:F37"/>
    <mergeCell ref="E38:F38"/>
    <mergeCell ref="E39:F39"/>
    <mergeCell ref="E40:F40"/>
    <mergeCell ref="C41:F41"/>
    <mergeCell ref="D42:F42"/>
    <mergeCell ref="E43:F43"/>
    <mergeCell ref="E44:F44"/>
    <mergeCell ref="E45:F45"/>
    <mergeCell ref="D46:F46"/>
    <mergeCell ref="E47:F47"/>
    <mergeCell ref="D48:F48"/>
    <mergeCell ref="E49:F49"/>
    <mergeCell ref="D50:F50"/>
    <mergeCell ref="E51:F51"/>
    <mergeCell ref="E52:F52"/>
    <mergeCell ref="E53:F53"/>
    <mergeCell ref="D54:F54"/>
  </mergeCell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workbookViewId="0">
      <pane ySplit="6.0" topLeftCell="A7" activePane="bottomLeft" state="frozen"/>
      <selection activeCell="B8" sqref="B8"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3.86"/>
    <col customWidth="1" min="7" max="7" width="44.71"/>
    <col customWidth="1" min="8" max="8" width="7.14"/>
    <col customWidth="1" min="9" max="9" width="56.0"/>
    <col customWidth="1" min="10" max="10" width="13.29"/>
    <col customWidth="1" min="11" max="11" width="15.14"/>
    <col customWidth="1" min="12" max="12" width="7.86"/>
    <col customWidth="1" min="13" max="13" width="7.71"/>
    <col customWidth="1" min="14" max="14" width="8.86"/>
    <col customWidth="1" min="15" max="16" width="41.0"/>
    <col customWidth="1" min="17" max="17" width="54.43"/>
    <col customWidth="1" min="18" max="26" width="8.86"/>
  </cols>
  <sheetData>
    <row r="1">
      <c r="A1" s="89">
        <v>1.0</v>
      </c>
      <c r="B1" s="612" t="s">
        <v>144</v>
      </c>
      <c r="C1" s="11"/>
      <c r="D1" s="11"/>
      <c r="E1" s="11"/>
      <c r="F1" s="11"/>
      <c r="G1" s="398" t="s">
        <v>0</v>
      </c>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34.05979395</v>
      </c>
      <c r="M3" s="451">
        <f t="shared" ref="M3:M6" si="1">L3/H3</f>
        <v>0.9382863346</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13.41294444</v>
      </c>
      <c r="M4" s="231">
        <f t="shared" si="1"/>
        <v>0.918694825</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2</v>
      </c>
      <c r="M5" s="37">
        <f t="shared" si="1"/>
        <v>1</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0.4</v>
      </c>
      <c r="M6" s="242">
        <f t="shared" si="1"/>
        <v>1</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613" t="s">
        <v>2275</v>
      </c>
      <c r="P7" s="614" t="s">
        <v>2276</v>
      </c>
      <c r="Q7" s="615" t="s">
        <v>2277</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489" t="s">
        <v>2278</v>
      </c>
      <c r="P8" s="489" t="s">
        <v>2279</v>
      </c>
      <c r="Q8" s="615" t="s">
        <v>2277</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190</v>
      </c>
      <c r="L9" s="117">
        <f t="shared" si="2"/>
        <v>1</v>
      </c>
      <c r="M9" s="117"/>
      <c r="N9" s="248"/>
      <c r="O9" s="489" t="s">
        <v>2280</v>
      </c>
      <c r="P9" s="489" t="s">
        <v>2281</v>
      </c>
      <c r="Q9" s="615" t="s">
        <v>2277</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89" t="s">
        <v>2282</v>
      </c>
      <c r="P11" s="490" t="s">
        <v>2283</v>
      </c>
      <c r="Q11" s="616" t="s">
        <v>2284</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489" t="s">
        <v>2285</v>
      </c>
      <c r="P12" s="489" t="s">
        <v>2286</v>
      </c>
      <c r="Q12" s="616" t="s">
        <v>2284</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489" t="s">
        <v>2287</v>
      </c>
      <c r="P13" s="489" t="s">
        <v>2288</v>
      </c>
      <c r="Q13" s="616" t="s">
        <v>2284</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0.8</v>
      </c>
      <c r="M14" s="242">
        <f>L14/H14</f>
        <v>1</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489" t="s">
        <v>2289</v>
      </c>
      <c r="P15" s="489" t="s">
        <v>2290</v>
      </c>
      <c r="Q15" s="616" t="s">
        <v>2291</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89" t="s">
        <v>2289</v>
      </c>
      <c r="P16" s="492" t="s">
        <v>2292</v>
      </c>
      <c r="Q16" s="616" t="s">
        <v>2291</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489" t="s">
        <v>2293</v>
      </c>
      <c r="P17" s="493" t="s">
        <v>2294</v>
      </c>
      <c r="Q17" s="616" t="s">
        <v>2291</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190</v>
      </c>
      <c r="L18" s="117">
        <f t="shared" si="4"/>
        <v>1</v>
      </c>
      <c r="M18" s="117"/>
      <c r="N18" s="89"/>
      <c r="O18" s="489" t="s">
        <v>2295</v>
      </c>
      <c r="P18" s="489" t="s">
        <v>2290</v>
      </c>
      <c r="Q18" s="616" t="s">
        <v>2291</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489" t="s">
        <v>2296</v>
      </c>
      <c r="P20" s="489" t="s">
        <v>2290</v>
      </c>
      <c r="Q20" s="499" t="s">
        <v>2297</v>
      </c>
      <c r="R20" s="89"/>
      <c r="S20" s="89"/>
      <c r="T20" s="89"/>
      <c r="U20" s="89"/>
      <c r="V20" s="89"/>
      <c r="W20" s="89"/>
      <c r="X20" s="89"/>
      <c r="Y20" s="89"/>
      <c r="Z20" s="89"/>
    </row>
    <row r="21">
      <c r="A21" s="89">
        <v>21.0</v>
      </c>
      <c r="B21" s="113"/>
      <c r="C21" s="114"/>
      <c r="D21" s="114"/>
      <c r="E21" s="260"/>
      <c r="F21" s="114" t="s">
        <v>193</v>
      </c>
      <c r="G21" s="125" t="s">
        <v>2298</v>
      </c>
      <c r="H21" s="117"/>
      <c r="I21" s="191" t="s">
        <v>2299</v>
      </c>
      <c r="J21" s="117" t="s">
        <v>196</v>
      </c>
      <c r="K21" s="247" t="s">
        <v>190</v>
      </c>
      <c r="L21" s="117">
        <f t="shared" si="5"/>
        <v>1</v>
      </c>
      <c r="M21" s="117"/>
      <c r="N21" s="89"/>
      <c r="O21" s="489" t="s">
        <v>2300</v>
      </c>
      <c r="P21" s="277" t="s">
        <v>2301</v>
      </c>
      <c r="Q21" s="499" t="s">
        <v>2297</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1</v>
      </c>
      <c r="M22" s="37">
        <f t="shared" ref="M22:M23" si="6">L22/H22</f>
        <v>1</v>
      </c>
      <c r="N22" s="89"/>
      <c r="O22" s="262"/>
      <c r="P22" s="262"/>
      <c r="Q22" s="49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1</v>
      </c>
      <c r="M23" s="242">
        <f t="shared" si="6"/>
        <v>1</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489" t="s">
        <v>2302</v>
      </c>
      <c r="P24" s="249" t="s">
        <v>2303</v>
      </c>
      <c r="Q24" s="499" t="s">
        <v>2304</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190</v>
      </c>
      <c r="L25" s="117">
        <f t="shared" si="7"/>
        <v>1</v>
      </c>
      <c r="M25" s="117"/>
      <c r="N25" s="89"/>
      <c r="O25" s="489" t="s">
        <v>2302</v>
      </c>
      <c r="P25" s="249" t="s">
        <v>2305</v>
      </c>
      <c r="Q25" s="499" t="s">
        <v>2304</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613" t="s">
        <v>2306</v>
      </c>
      <c r="P28" s="489" t="s">
        <v>2307</v>
      </c>
      <c r="Q28" s="499" t="s">
        <v>2308</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613" t="s">
        <v>2309</v>
      </c>
      <c r="P29" s="489" t="s">
        <v>2307</v>
      </c>
      <c r="Q29" s="499" t="s">
        <v>2308</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617" t="s">
        <v>2309</v>
      </c>
      <c r="P30" s="489" t="s">
        <v>2307</v>
      </c>
      <c r="Q30" s="499" t="s">
        <v>2308</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617" t="s">
        <v>2310</v>
      </c>
      <c r="P31" s="489" t="s">
        <v>2307</v>
      </c>
      <c r="Q31" s="499" t="s">
        <v>2308</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617" t="s">
        <v>2310</v>
      </c>
      <c r="P32" s="489" t="s">
        <v>2307</v>
      </c>
      <c r="Q32" s="499" t="s">
        <v>2308</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617" t="s">
        <v>2311</v>
      </c>
      <c r="P33" s="489" t="s">
        <v>2307</v>
      </c>
      <c r="Q33" s="499" t="s">
        <v>2308</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617" t="s">
        <v>2312</v>
      </c>
      <c r="P34" s="489" t="s">
        <v>2307</v>
      </c>
      <c r="Q34" s="499" t="s">
        <v>2308</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617" t="s">
        <v>2313</v>
      </c>
      <c r="P35" s="489" t="s">
        <v>2307</v>
      </c>
      <c r="Q35" s="499" t="s">
        <v>2308</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617" t="s">
        <v>2313</v>
      </c>
      <c r="P36" s="489" t="s">
        <v>2307</v>
      </c>
      <c r="Q36" s="499" t="s">
        <v>2308</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617" t="s">
        <v>2314</v>
      </c>
      <c r="P37" s="489" t="s">
        <v>2315</v>
      </c>
      <c r="Q37" s="499" t="s">
        <v>2308</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277" t="s">
        <v>2316</v>
      </c>
      <c r="P39" s="489" t="s">
        <v>2317</v>
      </c>
      <c r="Q39" s="499" t="s">
        <v>2318</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277" t="s">
        <v>2316</v>
      </c>
      <c r="P40" s="489" t="s">
        <v>2317</v>
      </c>
      <c r="Q40" s="499" t="s">
        <v>2318</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0.9261111111</v>
      </c>
      <c r="M41" s="37">
        <f t="shared" ref="M41:M42" si="11">L41/H41</f>
        <v>0.9261111111</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0.4261111111</v>
      </c>
      <c r="M42" s="242">
        <f t="shared" si="11"/>
        <v>0.8522222222</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613" t="s">
        <v>2319</v>
      </c>
      <c r="P43" s="497" t="s">
        <v>2320</v>
      </c>
      <c r="Q43" s="499" t="s">
        <v>2321</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617" t="s">
        <v>2319</v>
      </c>
      <c r="P44" s="497" t="s">
        <v>2320</v>
      </c>
      <c r="Q44" s="499" t="s">
        <v>2321</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617" t="s">
        <v>2319</v>
      </c>
      <c r="P45" s="497" t="s">
        <v>2320</v>
      </c>
      <c r="Q45" s="499" t="s">
        <v>2321</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617" t="s">
        <v>2319</v>
      </c>
      <c r="P46" s="497" t="s">
        <v>2320</v>
      </c>
      <c r="Q46" s="499" t="s">
        <v>2321</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617" t="s">
        <v>2319</v>
      </c>
      <c r="P47" s="277" t="s">
        <v>2322</v>
      </c>
      <c r="Q47" s="499" t="s">
        <v>2321</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190</v>
      </c>
      <c r="L48" s="117">
        <f t="shared" si="12"/>
        <v>1</v>
      </c>
      <c r="M48" s="117"/>
      <c r="N48" s="89"/>
      <c r="O48" s="617" t="s">
        <v>2323</v>
      </c>
      <c r="P48" s="277" t="s">
        <v>2322</v>
      </c>
      <c r="Q48" s="499" t="s">
        <v>2321</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617" t="s">
        <v>2323</v>
      </c>
      <c r="P49" s="277" t="s">
        <v>2324</v>
      </c>
      <c r="Q49" s="499" t="s">
        <v>2321</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227</v>
      </c>
      <c r="L50" s="117">
        <f t="shared" si="12"/>
        <v>0.67</v>
      </c>
      <c r="M50" s="117"/>
      <c r="N50" s="89"/>
      <c r="O50" s="500" t="s">
        <v>2325</v>
      </c>
      <c r="P50" s="277" t="s">
        <v>2326</v>
      </c>
      <c r="Q50" s="499" t="s">
        <v>2321</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386</v>
      </c>
      <c r="L51" s="117">
        <f t="shared" si="12"/>
        <v>0</v>
      </c>
      <c r="M51" s="117"/>
      <c r="N51" s="89"/>
      <c r="O51" s="489" t="s">
        <v>2327</v>
      </c>
      <c r="P51" s="277"/>
      <c r="Q51" s="499" t="s">
        <v>2321</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49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489" t="s">
        <v>2328</v>
      </c>
      <c r="P53" s="277" t="s">
        <v>2329</v>
      </c>
      <c r="Q53" s="499" t="s">
        <v>2330</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489" t="s">
        <v>2331</v>
      </c>
      <c r="P54" s="490" t="s">
        <v>2332</v>
      </c>
      <c r="Q54" s="499" t="s">
        <v>2330</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1.249666667</v>
      </c>
      <c r="M55" s="37">
        <f t="shared" ref="M55:M56" si="14">L55/H55</f>
        <v>0.8926190476</v>
      </c>
      <c r="N55" s="89"/>
      <c r="O55" s="262"/>
      <c r="P55" s="262"/>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9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489" t="s">
        <v>2333</v>
      </c>
      <c r="P57" s="490" t="s">
        <v>2334</v>
      </c>
      <c r="Q57" s="499" t="s">
        <v>2335</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489" t="s">
        <v>2336</v>
      </c>
      <c r="P58" s="497" t="s">
        <v>2337</v>
      </c>
      <c r="Q58" s="499" t="s">
        <v>2335</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489" t="s">
        <v>2338</v>
      </c>
      <c r="P59" s="497" t="s">
        <v>2339</v>
      </c>
      <c r="Q59" s="499" t="s">
        <v>2335</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0.2</v>
      </c>
      <c r="M60" s="242">
        <f>L60/H60</f>
        <v>1</v>
      </c>
      <c r="N60" s="89"/>
      <c r="O60" s="243"/>
      <c r="P60" s="243"/>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613" t="s">
        <v>2340</v>
      </c>
      <c r="P61" s="497" t="s">
        <v>2341</v>
      </c>
      <c r="Q61" s="499" t="s">
        <v>2342</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190</v>
      </c>
      <c r="L62" s="117">
        <f t="shared" si="16"/>
        <v>1</v>
      </c>
      <c r="M62" s="117"/>
      <c r="N62" s="89"/>
      <c r="O62" s="613" t="s">
        <v>2343</v>
      </c>
      <c r="P62" s="497" t="s">
        <v>2344</v>
      </c>
      <c r="Q62" s="499" t="s">
        <v>2342</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0.3666666667</v>
      </c>
      <c r="M63" s="242">
        <f>L63/H63</f>
        <v>0.9166666667</v>
      </c>
      <c r="N63" s="89"/>
      <c r="O63" s="243"/>
      <c r="P63" s="243"/>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613" t="s">
        <v>2345</v>
      </c>
      <c r="P64" s="497" t="s">
        <v>2346</v>
      </c>
      <c r="Q64" s="499" t="s">
        <v>2347</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617" t="s">
        <v>2348</v>
      </c>
      <c r="P65" s="497" t="s">
        <v>2346</v>
      </c>
      <c r="Q65" s="499" t="s">
        <v>2347</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617" t="s">
        <v>2349</v>
      </c>
      <c r="P66" s="497" t="s">
        <v>2346</v>
      </c>
      <c r="Q66" s="499" t="s">
        <v>2347</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227</v>
      </c>
      <c r="L67" s="117">
        <f t="shared" si="17"/>
        <v>0.75</v>
      </c>
      <c r="M67" s="117"/>
      <c r="N67" s="89"/>
      <c r="O67" s="617" t="s">
        <v>2350</v>
      </c>
      <c r="P67" s="497" t="s">
        <v>2351</v>
      </c>
      <c r="Q67" s="499" t="s">
        <v>2347</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227</v>
      </c>
      <c r="L68" s="117">
        <f t="shared" si="17"/>
        <v>0.75</v>
      </c>
      <c r="M68" s="117"/>
      <c r="N68" s="89"/>
      <c r="O68" s="617" t="s">
        <v>2352</v>
      </c>
      <c r="P68" s="497" t="s">
        <v>2351</v>
      </c>
      <c r="Q68" s="499" t="s">
        <v>2347</v>
      </c>
      <c r="R68" s="89"/>
      <c r="S68" s="89"/>
      <c r="T68" s="89"/>
      <c r="U68" s="89"/>
      <c r="V68" s="89"/>
      <c r="W68" s="89"/>
      <c r="X68" s="89"/>
      <c r="Y68" s="89"/>
      <c r="Z68" s="89"/>
    </row>
    <row r="69">
      <c r="A69" s="89">
        <v>70.0</v>
      </c>
      <c r="B69" s="113"/>
      <c r="C69" s="114"/>
      <c r="D69" s="114"/>
      <c r="E69" s="114"/>
      <c r="F69" s="114" t="s">
        <v>249</v>
      </c>
      <c r="G69" s="266" t="s">
        <v>1186</v>
      </c>
      <c r="H69" s="117"/>
      <c r="I69" s="191" t="s">
        <v>2353</v>
      </c>
      <c r="J69" s="117" t="s">
        <v>196</v>
      </c>
      <c r="K69" s="247" t="s">
        <v>190</v>
      </c>
      <c r="L69" s="117">
        <f t="shared" si="17"/>
        <v>1</v>
      </c>
      <c r="M69" s="117"/>
      <c r="N69" s="89"/>
      <c r="O69" s="617" t="s">
        <v>2354</v>
      </c>
      <c r="P69" s="492" t="s">
        <v>2355</v>
      </c>
      <c r="Q69" s="505" t="s">
        <v>2347</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9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613" t="s">
        <v>2356</v>
      </c>
      <c r="P71" s="489" t="s">
        <v>2357</v>
      </c>
      <c r="Q71" s="499" t="s">
        <v>2358</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617" t="s">
        <v>2359</v>
      </c>
      <c r="P72" s="489" t="s">
        <v>2360</v>
      </c>
      <c r="Q72" s="499" t="s">
        <v>2358</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0.083</v>
      </c>
      <c r="M73" s="242">
        <f>L73/H73</f>
        <v>0.415</v>
      </c>
      <c r="N73" s="89"/>
      <c r="O73" s="243"/>
      <c r="P73" s="243"/>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386</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0.33</v>
      </c>
      <c r="M74" s="117"/>
      <c r="N74" s="89"/>
      <c r="O74" s="489" t="s">
        <v>2361</v>
      </c>
      <c r="P74" s="489" t="s">
        <v>2362</v>
      </c>
      <c r="Q74" s="499" t="s">
        <v>2363</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386</v>
      </c>
      <c r="L75" s="117">
        <f t="shared" si="19"/>
        <v>0.5</v>
      </c>
      <c r="M75" s="117"/>
      <c r="N75" s="89"/>
      <c r="O75" s="489" t="s">
        <v>2361</v>
      </c>
      <c r="P75" s="489" t="s">
        <v>2362</v>
      </c>
      <c r="Q75" s="530" t="s">
        <v>2363</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9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489" t="s">
        <v>2364</v>
      </c>
      <c r="P77" s="277" t="s">
        <v>2365</v>
      </c>
      <c r="Q77" s="499" t="s">
        <v>2366</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2.3125</v>
      </c>
      <c r="M78" s="37">
        <f t="shared" ref="M78:M79" si="20">L78/H78</f>
        <v>0.925</v>
      </c>
      <c r="N78" s="89"/>
      <c r="O78" s="262"/>
      <c r="P78" s="262"/>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613" t="s">
        <v>2367</v>
      </c>
      <c r="P80" s="489" t="s">
        <v>2368</v>
      </c>
      <c r="Q80" s="499" t="s">
        <v>2369</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617" t="s">
        <v>2370</v>
      </c>
      <c r="P81" s="489" t="s">
        <v>2371</v>
      </c>
      <c r="Q81" s="499" t="s">
        <v>2369</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617" t="s">
        <v>2372</v>
      </c>
      <c r="P82" s="489" t="s">
        <v>2373</v>
      </c>
      <c r="Q82" s="499" t="s">
        <v>2369</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617" t="s">
        <v>2372</v>
      </c>
      <c r="P83" s="277" t="s">
        <v>2374</v>
      </c>
      <c r="Q83" s="499" t="s">
        <v>2369</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617" t="s">
        <v>2372</v>
      </c>
      <c r="P84" s="277" t="s">
        <v>2374</v>
      </c>
      <c r="Q84" s="499" t="s">
        <v>2369</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617" t="s">
        <v>2372</v>
      </c>
      <c r="P85" s="277" t="s">
        <v>2375</v>
      </c>
      <c r="Q85" s="499" t="s">
        <v>2369</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1.3125</v>
      </c>
      <c r="M86" s="242">
        <f>L86/H86</f>
        <v>0.875</v>
      </c>
      <c r="N86" s="89"/>
      <c r="O86" s="243"/>
      <c r="P86" s="243"/>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489" t="s">
        <v>2376</v>
      </c>
      <c r="P87" s="489" t="s">
        <v>2377</v>
      </c>
      <c r="Q87" s="499" t="s">
        <v>2378</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227</v>
      </c>
      <c r="L88" s="117">
        <f t="shared" si="22"/>
        <v>0.75</v>
      </c>
      <c r="M88" s="117"/>
      <c r="N88" s="89"/>
      <c r="O88" s="613" t="s">
        <v>2379</v>
      </c>
      <c r="P88" s="490" t="s">
        <v>2380</v>
      </c>
      <c r="Q88" s="499" t="s">
        <v>2378</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1.866666667</v>
      </c>
      <c r="M89" s="37">
        <f t="shared" ref="M89:M90" si="23">L89/H89</f>
        <v>0.8484848485</v>
      </c>
      <c r="N89" s="89"/>
      <c r="O89" s="262"/>
      <c r="P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3"/>
      <c r="P90" s="243"/>
      <c r="Q90" s="498"/>
      <c r="R90" s="89"/>
      <c r="S90" s="89"/>
      <c r="T90" s="89"/>
      <c r="U90" s="89"/>
      <c r="V90" s="89"/>
      <c r="W90" s="89"/>
      <c r="X90" s="89"/>
      <c r="Y90" s="89"/>
      <c r="Z90" s="89"/>
    </row>
    <row r="91">
      <c r="A91" s="89">
        <v>92.0</v>
      </c>
      <c r="B91" s="113"/>
      <c r="C91" s="114"/>
      <c r="D91" s="114"/>
      <c r="E91" s="114"/>
      <c r="F91" s="114" t="s">
        <v>186</v>
      </c>
      <c r="G91" s="266" t="s">
        <v>2381</v>
      </c>
      <c r="H91" s="117"/>
      <c r="I91" s="191" t="s">
        <v>2382</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490" t="s">
        <v>2383</v>
      </c>
      <c r="P91" s="497" t="s">
        <v>2384</v>
      </c>
      <c r="Q91" s="499" t="s">
        <v>2385</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489" t="s">
        <v>2386</v>
      </c>
      <c r="P92" s="492" t="s">
        <v>2387</v>
      </c>
      <c r="Q92" s="508" t="s">
        <v>2385</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489" t="s">
        <v>2388</v>
      </c>
      <c r="P93" s="492" t="s">
        <v>2389</v>
      </c>
      <c r="Q93" s="499" t="s">
        <v>2385</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490" t="s">
        <v>2390</v>
      </c>
      <c r="P94" s="492" t="s">
        <v>2389</v>
      </c>
      <c r="Q94" s="508" t="s">
        <v>2385</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0.3</v>
      </c>
      <c r="M95" s="242">
        <f>L95/H95</f>
        <v>1</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489" t="s">
        <v>2391</v>
      </c>
      <c r="P96" s="249" t="s">
        <v>2392</v>
      </c>
      <c r="Q96" s="499" t="s">
        <v>2393</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613" t="s">
        <v>2394</v>
      </c>
      <c r="P97" s="497" t="s">
        <v>2395</v>
      </c>
      <c r="Q97" s="499" t="s">
        <v>2393</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617" t="s">
        <v>2394</v>
      </c>
      <c r="P98" s="497" t="s">
        <v>2395</v>
      </c>
      <c r="Q98" s="499" t="s">
        <v>2393</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617" t="s">
        <v>2396</v>
      </c>
      <c r="P99" s="277" t="s">
        <v>2397</v>
      </c>
      <c r="Q99" s="499" t="s">
        <v>2393</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617" t="s">
        <v>2398</v>
      </c>
      <c r="P100" s="497" t="s">
        <v>2395</v>
      </c>
      <c r="Q100" s="499" t="s">
        <v>2393</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190</v>
      </c>
      <c r="L101" s="117">
        <f t="shared" si="25"/>
        <v>1</v>
      </c>
      <c r="M101" s="117"/>
      <c r="N101" s="89"/>
      <c r="O101" s="617" t="s">
        <v>2398</v>
      </c>
      <c r="P101" s="497" t="s">
        <v>2395</v>
      </c>
      <c r="Q101" s="499" t="s">
        <v>2393</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613" t="s">
        <v>2399</v>
      </c>
      <c r="P103" s="497" t="s">
        <v>2400</v>
      </c>
      <c r="Q103" s="499" t="s">
        <v>2401</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617" t="s">
        <v>2399</v>
      </c>
      <c r="P104" s="497" t="s">
        <v>2402</v>
      </c>
      <c r="Q104" s="499" t="s">
        <v>2401</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617" t="s">
        <v>2399</v>
      </c>
      <c r="P105" s="497" t="s">
        <v>2402</v>
      </c>
      <c r="Q105" s="499" t="s">
        <v>2401</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2403</v>
      </c>
      <c r="H107" s="117"/>
      <c r="I107" s="191" t="s">
        <v>2404</v>
      </c>
      <c r="J107" s="117" t="s">
        <v>196</v>
      </c>
      <c r="K107" s="247"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613" t="s">
        <v>2405</v>
      </c>
      <c r="P107" s="497" t="s">
        <v>2406</v>
      </c>
      <c r="Q107" s="499" t="s">
        <v>2407</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0.3</v>
      </c>
      <c r="M108" s="242">
        <f>L108/H108</f>
        <v>1</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618" t="s">
        <v>2408</v>
      </c>
      <c r="P109" s="489" t="s">
        <v>2409</v>
      </c>
      <c r="Q109" s="499" t="s">
        <v>2410</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619" t="s">
        <v>2411</v>
      </c>
      <c r="P110" s="489" t="s">
        <v>2412</v>
      </c>
      <c r="Q110" s="508" t="s">
        <v>2410</v>
      </c>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619" t="s">
        <v>2411</v>
      </c>
      <c r="P111" s="489" t="s">
        <v>2413</v>
      </c>
      <c r="Q111" s="499" t="s">
        <v>2410</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619" t="s">
        <v>2411</v>
      </c>
      <c r="P112" s="489" t="s">
        <v>2413</v>
      </c>
      <c r="Q112" s="499" t="s">
        <v>2410</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0.1666666667</v>
      </c>
      <c r="M113" s="242">
        <f>L113/H113</f>
        <v>0.3333333333</v>
      </c>
      <c r="N113" s="89"/>
      <c r="O113" s="243"/>
      <c r="P113" s="489"/>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489" t="s">
        <v>2414</v>
      </c>
      <c r="P114" s="489" t="s">
        <v>2415</v>
      </c>
      <c r="Q114" s="499" t="s">
        <v>2416</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386</v>
      </c>
      <c r="L115" s="117">
        <f t="shared" si="28"/>
        <v>0</v>
      </c>
      <c r="M115" s="117"/>
      <c r="N115" s="89"/>
      <c r="O115" s="489" t="s">
        <v>2417</v>
      </c>
      <c r="P115" s="620"/>
      <c r="Q115" s="499" t="s">
        <v>2416</v>
      </c>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386</v>
      </c>
      <c r="L116" s="117">
        <f t="shared" si="28"/>
        <v>0</v>
      </c>
      <c r="M116" s="117"/>
      <c r="N116" s="89"/>
      <c r="O116" s="489" t="s">
        <v>2417</v>
      </c>
      <c r="P116" s="620"/>
      <c r="Q116" s="508" t="s">
        <v>2416</v>
      </c>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2.058</v>
      </c>
      <c r="M117" s="53">
        <f t="shared" ref="M117:M118" si="29">L117/H117</f>
        <v>0.8232</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0.4</v>
      </c>
      <c r="M118" s="242">
        <f t="shared" si="29"/>
        <v>1</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613" t="s">
        <v>2418</v>
      </c>
      <c r="P119" s="277" t="s">
        <v>2419</v>
      </c>
      <c r="Q119" s="508" t="s">
        <v>2420</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617" t="s">
        <v>2421</v>
      </c>
      <c r="P120" s="497" t="s">
        <v>2422</v>
      </c>
      <c r="Q120" s="499" t="s">
        <v>2420</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190</v>
      </c>
      <c r="L121" s="117">
        <f t="shared" si="30"/>
        <v>1</v>
      </c>
      <c r="M121" s="117"/>
      <c r="N121" s="89"/>
      <c r="O121" s="617" t="s">
        <v>2423</v>
      </c>
      <c r="P121" s="249" t="s">
        <v>2422</v>
      </c>
      <c r="Q121" s="499" t="s">
        <v>2420</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0.2893333333</v>
      </c>
      <c r="M122" s="242">
        <f>L122/H122</f>
        <v>0.7233333333</v>
      </c>
      <c r="N122" s="89"/>
      <c r="O122" s="243"/>
      <c r="P122" s="243"/>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621" t="s">
        <v>2424</v>
      </c>
      <c r="P123" s="490" t="s">
        <v>2425</v>
      </c>
      <c r="Q123" s="499" t="s">
        <v>2426</v>
      </c>
      <c r="R123" s="89"/>
      <c r="S123" s="89"/>
      <c r="T123" s="89"/>
      <c r="U123" s="89"/>
      <c r="V123" s="89"/>
      <c r="W123" s="89"/>
      <c r="X123" s="89"/>
      <c r="Y123" s="89"/>
      <c r="Z123" s="89"/>
    </row>
    <row r="124">
      <c r="A124" s="89">
        <v>125.0</v>
      </c>
      <c r="B124" s="113"/>
      <c r="C124" s="114"/>
      <c r="D124" s="114"/>
      <c r="E124" s="114"/>
      <c r="F124" s="114" t="s">
        <v>193</v>
      </c>
      <c r="G124" s="266" t="s">
        <v>766</v>
      </c>
      <c r="H124" s="117"/>
      <c r="I124" s="191" t="s">
        <v>2427</v>
      </c>
      <c r="J124" s="117" t="s">
        <v>196</v>
      </c>
      <c r="K124" s="247" t="s">
        <v>190</v>
      </c>
      <c r="L124" s="117">
        <f t="shared" si="31"/>
        <v>1</v>
      </c>
      <c r="M124" s="117"/>
      <c r="N124" s="89"/>
      <c r="O124" s="613" t="s">
        <v>2428</v>
      </c>
      <c r="P124" s="489" t="s">
        <v>2429</v>
      </c>
      <c r="Q124" s="499" t="s">
        <v>2426</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190</v>
      </c>
      <c r="L125" s="117">
        <f t="shared" si="31"/>
        <v>1</v>
      </c>
      <c r="M125" s="117"/>
      <c r="N125" s="89"/>
      <c r="O125" s="617" t="s">
        <v>2430</v>
      </c>
      <c r="P125" s="277" t="s">
        <v>2431</v>
      </c>
      <c r="Q125" s="499" t="s">
        <v>2426</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804</v>
      </c>
      <c r="L126" s="117">
        <f t="shared" si="31"/>
        <v>0</v>
      </c>
      <c r="M126" s="117"/>
      <c r="N126" s="89"/>
      <c r="O126" s="622" t="s">
        <v>2432</v>
      </c>
      <c r="P126" s="502"/>
      <c r="Q126" s="499" t="s">
        <v>2426</v>
      </c>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227</v>
      </c>
      <c r="L127" s="117">
        <f t="shared" si="31"/>
        <v>0.67</v>
      </c>
      <c r="M127" s="117"/>
      <c r="N127" s="89"/>
      <c r="O127" s="489" t="s">
        <v>2433</v>
      </c>
      <c r="P127" s="623" t="s">
        <v>2434</v>
      </c>
      <c r="Q127" s="499" t="s">
        <v>2426</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227</v>
      </c>
      <c r="L128" s="117">
        <f t="shared" si="31"/>
        <v>0.67</v>
      </c>
      <c r="M128" s="117"/>
      <c r="N128" s="89"/>
      <c r="O128" s="489" t="s">
        <v>2435</v>
      </c>
      <c r="P128" s="277" t="s">
        <v>2436</v>
      </c>
      <c r="Q128" s="499" t="s">
        <v>2426</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243"/>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624" t="s">
        <v>2437</v>
      </c>
      <c r="P130" s="489" t="s">
        <v>2438</v>
      </c>
      <c r="Q130" s="499" t="s">
        <v>2439</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617" t="s">
        <v>2440</v>
      </c>
      <c r="P131" s="489" t="s">
        <v>2441</v>
      </c>
      <c r="Q131" s="499" t="s">
        <v>2439</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617" t="s">
        <v>2442</v>
      </c>
      <c r="P132" s="489" t="s">
        <v>2443</v>
      </c>
      <c r="Q132" s="505" t="s">
        <v>2439</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617" t="s">
        <v>2444</v>
      </c>
      <c r="P133" s="489" t="s">
        <v>2443</v>
      </c>
      <c r="Q133" s="499" t="s">
        <v>2439</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0.3686666667</v>
      </c>
      <c r="M134" s="242">
        <f>L134/H134</f>
        <v>0.5266666667</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804</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0.25</v>
      </c>
      <c r="M135" s="117"/>
      <c r="N135" s="89"/>
      <c r="O135" s="489" t="s">
        <v>2445</v>
      </c>
      <c r="P135" s="490" t="s">
        <v>2446</v>
      </c>
      <c r="Q135" s="499" t="s">
        <v>2439</v>
      </c>
      <c r="R135" s="89"/>
      <c r="S135" s="89"/>
      <c r="T135" s="89"/>
      <c r="U135" s="89"/>
      <c r="V135" s="89"/>
      <c r="W135" s="89"/>
      <c r="X135" s="89"/>
      <c r="Y135" s="89"/>
      <c r="Z135" s="89"/>
    </row>
    <row r="136">
      <c r="A136" s="89">
        <v>137.0</v>
      </c>
      <c r="B136" s="113"/>
      <c r="C136" s="114"/>
      <c r="D136" s="114"/>
      <c r="E136" s="114"/>
      <c r="F136" s="114" t="s">
        <v>193</v>
      </c>
      <c r="G136" s="266" t="s">
        <v>807</v>
      </c>
      <c r="H136" s="117"/>
      <c r="I136" s="191" t="s">
        <v>2447</v>
      </c>
      <c r="J136" s="324" t="s">
        <v>189</v>
      </c>
      <c r="K136" s="247" t="s">
        <v>190</v>
      </c>
      <c r="L136" s="117">
        <f t="shared" si="33"/>
        <v>1</v>
      </c>
      <c r="M136" s="117"/>
      <c r="N136" s="89"/>
      <c r="O136" s="489" t="s">
        <v>2448</v>
      </c>
      <c r="P136" s="489" t="s">
        <v>2449</v>
      </c>
      <c r="Q136" s="499" t="s">
        <v>2439</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386</v>
      </c>
      <c r="L137" s="117">
        <f t="shared" si="33"/>
        <v>0.33</v>
      </c>
      <c r="M137" s="117"/>
      <c r="N137" s="89"/>
      <c r="O137" s="492" t="s">
        <v>2450</v>
      </c>
      <c r="P137" s="492" t="s">
        <v>2451</v>
      </c>
      <c r="Q137" s="625"/>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613" t="s">
        <v>2452</v>
      </c>
      <c r="P139" s="626" t="s">
        <v>2434</v>
      </c>
      <c r="Q139" s="499" t="s">
        <v>2453</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617" t="s">
        <v>2454</v>
      </c>
      <c r="P140" s="497" t="s">
        <v>2455</v>
      </c>
      <c r="Q140" s="499" t="s">
        <v>2453</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20.6468495</v>
      </c>
      <c r="M141" s="231">
        <f t="shared" ref="M141:M143" si="35">L141/H141</f>
        <v>0.951467719</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3</v>
      </c>
      <c r="M142" s="37">
        <f t="shared" si="35"/>
        <v>1</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249" t="s">
        <v>2456</v>
      </c>
      <c r="P144" s="249" t="s">
        <v>2457</v>
      </c>
      <c r="Q144" s="499" t="s">
        <v>2458</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3.0</v>
      </c>
      <c r="L145" s="117" t="str">
        <f t="shared" si="36"/>
        <v/>
      </c>
      <c r="M145" s="117"/>
      <c r="N145" s="89"/>
      <c r="O145" s="121"/>
      <c r="P145" s="121"/>
      <c r="Q145" s="498"/>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3.0</v>
      </c>
      <c r="L146" s="117" t="str">
        <f t="shared" si="36"/>
        <v/>
      </c>
      <c r="M146" s="117"/>
      <c r="N146" s="89"/>
      <c r="O146" s="121"/>
      <c r="P146" s="121"/>
      <c r="Q146" s="498"/>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249" t="s">
        <v>2456</v>
      </c>
      <c r="P147" s="249" t="s">
        <v>2457</v>
      </c>
      <c r="Q147" s="499" t="s">
        <v>2458</v>
      </c>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3.0</v>
      </c>
      <c r="L148" s="117" t="str">
        <f t="shared" si="36"/>
        <v/>
      </c>
      <c r="M148" s="117"/>
      <c r="N148" s="89"/>
      <c r="O148" s="121"/>
      <c r="P148" s="467"/>
      <c r="Q148" s="499" t="s">
        <v>2458</v>
      </c>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3.0</v>
      </c>
      <c r="L149" s="117" t="str">
        <f t="shared" si="36"/>
        <v/>
      </c>
      <c r="M149" s="117"/>
      <c r="N149" s="89"/>
      <c r="O149" s="121"/>
      <c r="P149" s="121"/>
      <c r="Q149" s="499" t="s">
        <v>2458</v>
      </c>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489" t="s">
        <v>2459</v>
      </c>
      <c r="P151" s="249" t="s">
        <v>2460</v>
      </c>
      <c r="Q151" s="499" t="s">
        <v>2461</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489" t="s">
        <v>2462</v>
      </c>
      <c r="P153" s="492" t="s">
        <v>2463</v>
      </c>
      <c r="Q153" s="499" t="s">
        <v>2464</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2</v>
      </c>
      <c r="M154" s="37">
        <f t="shared" ref="M154:M155" si="37">L154/H154</f>
        <v>1</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2</v>
      </c>
      <c r="M155" s="242">
        <f t="shared" si="37"/>
        <v>1</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489" t="s">
        <v>2465</v>
      </c>
      <c r="P156" s="490" t="s">
        <v>2466</v>
      </c>
      <c r="Q156" s="499" t="s">
        <v>2467</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1</v>
      </c>
      <c r="L157" s="117">
        <f t="shared" si="38"/>
        <v>1</v>
      </c>
      <c r="M157" s="117"/>
      <c r="N157" s="89"/>
      <c r="O157" s="300" t="s">
        <v>2468</v>
      </c>
      <c r="P157" s="249" t="s">
        <v>2469</v>
      </c>
      <c r="Q157" s="499" t="s">
        <v>2467</v>
      </c>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11.0</v>
      </c>
      <c r="L158" s="117" t="str">
        <f t="shared" si="38"/>
        <v/>
      </c>
      <c r="M158" s="117"/>
      <c r="N158" s="89"/>
      <c r="O158" s="502"/>
      <c r="P158" s="467"/>
      <c r="Q158" s="499" t="s">
        <v>2467</v>
      </c>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11.0</v>
      </c>
      <c r="L159" s="117" t="str">
        <f t="shared" si="38"/>
        <v/>
      </c>
      <c r="M159" s="117"/>
      <c r="N159" s="89"/>
      <c r="O159" s="502"/>
      <c r="P159" s="467"/>
      <c r="Q159" s="499" t="s">
        <v>2467</v>
      </c>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489" t="s">
        <v>2470</v>
      </c>
      <c r="P162" s="489" t="s">
        <v>2471</v>
      </c>
      <c r="Q162" s="499" t="s">
        <v>2472</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3.75</v>
      </c>
      <c r="M163" s="37">
        <f t="shared" ref="M163:M164" si="40">L163/H163</f>
        <v>1</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489" t="s">
        <v>2470</v>
      </c>
      <c r="P165" s="489" t="s">
        <v>2471</v>
      </c>
      <c r="Q165" s="499" t="s">
        <v>2473</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489" t="s">
        <v>2474</v>
      </c>
      <c r="P167" s="492" t="s">
        <v>2475</v>
      </c>
      <c r="Q167" s="499" t="s">
        <v>2476</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489" t="s">
        <v>2477</v>
      </c>
      <c r="P168" s="492" t="s">
        <v>2475</v>
      </c>
      <c r="Q168" s="499" t="s">
        <v>2476</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2</v>
      </c>
      <c r="M169" s="242">
        <f>L169/H169</f>
        <v>1</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190</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489" t="s">
        <v>2478</v>
      </c>
      <c r="P170" s="492" t="s">
        <v>2479</v>
      </c>
      <c r="Q170" s="499" t="s">
        <v>2480</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489" t="s">
        <v>2481</v>
      </c>
      <c r="P171" s="492" t="s">
        <v>2482</v>
      </c>
      <c r="Q171" s="499" t="s">
        <v>2480</v>
      </c>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489" t="s">
        <v>2483</v>
      </c>
      <c r="P172" s="492" t="s">
        <v>2482</v>
      </c>
      <c r="Q172" s="499" t="s">
        <v>2480</v>
      </c>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1.5</v>
      </c>
      <c r="M173" s="37">
        <f t="shared" ref="M173:M174" si="43">L173/H173</f>
        <v>0.75</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489" t="s">
        <v>2484</v>
      </c>
      <c r="P175" s="497" t="s">
        <v>2485</v>
      </c>
      <c r="Q175" s="499" t="s">
        <v>2486</v>
      </c>
      <c r="R175" s="89"/>
      <c r="S175" s="89"/>
      <c r="T175" s="89"/>
      <c r="U175" s="89"/>
      <c r="V175" s="89"/>
      <c r="W175" s="89"/>
      <c r="X175" s="89"/>
      <c r="Y175" s="89"/>
      <c r="Z175" s="89"/>
    </row>
    <row r="176">
      <c r="A176" s="89">
        <v>205.0</v>
      </c>
      <c r="B176" s="257"/>
      <c r="C176" s="241"/>
      <c r="D176" s="241"/>
      <c r="E176" s="241" t="s">
        <v>12</v>
      </c>
      <c r="F176" s="28" t="s">
        <v>2487</v>
      </c>
      <c r="G176" s="4"/>
      <c r="H176" s="242">
        <v>0.5</v>
      </c>
      <c r="I176" s="243"/>
      <c r="J176" s="242"/>
      <c r="K176" s="242"/>
      <c r="L176" s="242">
        <f>AVERAGE(L177)*H176</f>
        <v>0.5</v>
      </c>
      <c r="M176" s="242">
        <f>L176/H176</f>
        <v>1</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2488</v>
      </c>
      <c r="H177" s="117"/>
      <c r="I177" s="191" t="s">
        <v>2489</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489" t="s">
        <v>2490</v>
      </c>
      <c r="P177" s="277" t="s">
        <v>2491</v>
      </c>
      <c r="Q177" s="499" t="s">
        <v>2492</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v>
      </c>
      <c r="M178" s="242">
        <f>L178/H178</f>
        <v>0</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0</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v>
      </c>
      <c r="M179" s="117"/>
      <c r="N179" s="89"/>
      <c r="O179" s="121"/>
      <c r="P179" s="121"/>
      <c r="Q179" s="498"/>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627">
        <v>1.0</v>
      </c>
      <c r="L180" s="117" t="str">
        <f t="shared" si="44"/>
        <v/>
      </c>
      <c r="M180" s="339"/>
      <c r="N180" s="89"/>
      <c r="O180" s="625" t="s">
        <v>2493</v>
      </c>
      <c r="P180" s="492" t="s">
        <v>2494</v>
      </c>
      <c r="Q180" s="499" t="s">
        <v>2495</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1.0</v>
      </c>
      <c r="L181" s="117" t="str">
        <f t="shared" si="44"/>
        <v/>
      </c>
      <c r="M181" s="117"/>
      <c r="N181" s="89"/>
      <c r="O181" s="625" t="s">
        <v>2493</v>
      </c>
      <c r="P181" s="121"/>
      <c r="Q181" s="499" t="s">
        <v>2495</v>
      </c>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1.0</v>
      </c>
      <c r="L182" s="117" t="str">
        <f t="shared" si="44"/>
        <v/>
      </c>
      <c r="M182" s="117"/>
      <c r="N182" s="89"/>
      <c r="O182" s="121"/>
      <c r="P182" s="121"/>
      <c r="Q182" s="498"/>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3.196849502</v>
      </c>
      <c r="M183" s="37">
        <f t="shared" ref="M183:M184" si="45">L183/H183</f>
        <v>0.8524932004</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0.4468495015</v>
      </c>
      <c r="M184" s="242">
        <f t="shared" si="45"/>
        <v>0.4468495015</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98"/>
      <c r="R185" s="89"/>
      <c r="S185" s="89"/>
      <c r="T185" s="89"/>
      <c r="U185" s="89"/>
      <c r="V185" s="89"/>
      <c r="W185" s="89"/>
      <c r="X185" s="89"/>
      <c r="Y185" s="89"/>
      <c r="Z185" s="89"/>
    </row>
    <row r="186">
      <c r="A186" s="89">
        <v>215.0</v>
      </c>
      <c r="B186" s="113"/>
      <c r="C186" s="114"/>
      <c r="D186" s="114"/>
      <c r="E186" s="114"/>
      <c r="F186" s="362" t="s">
        <v>107</v>
      </c>
      <c r="G186" s="628" t="s">
        <v>1010</v>
      </c>
      <c r="H186" s="117"/>
      <c r="I186" s="191"/>
      <c r="J186" s="117"/>
      <c r="K186" s="117"/>
      <c r="L186" s="117" t="str">
        <f t="shared" si="46"/>
        <v/>
      </c>
      <c r="M186" s="117"/>
      <c r="N186" s="89"/>
      <c r="O186" s="121"/>
      <c r="P186" s="121"/>
      <c r="Q186" s="498"/>
      <c r="R186" s="89"/>
      <c r="S186" s="89"/>
      <c r="T186" s="89"/>
      <c r="U186" s="89"/>
      <c r="V186" s="89"/>
      <c r="W186" s="89"/>
      <c r="X186" s="89"/>
      <c r="Y186" s="89"/>
      <c r="Z186" s="89"/>
    </row>
    <row r="187">
      <c r="A187" s="89">
        <v>216.0</v>
      </c>
      <c r="B187" s="113"/>
      <c r="C187" s="114"/>
      <c r="D187" s="114"/>
      <c r="E187" s="114"/>
      <c r="F187" s="246"/>
      <c r="G187" s="629" t="s">
        <v>1011</v>
      </c>
      <c r="H187" s="117"/>
      <c r="I187" s="191"/>
      <c r="J187" s="117" t="s">
        <v>865</v>
      </c>
      <c r="K187" s="296">
        <v>3.0</v>
      </c>
      <c r="L187" s="117" t="str">
        <f t="shared" si="46"/>
        <v/>
      </c>
      <c r="M187" s="117"/>
      <c r="N187" s="89"/>
      <c r="O187" s="121"/>
      <c r="P187" s="121"/>
      <c r="Q187" s="498"/>
      <c r="R187" s="89"/>
      <c r="S187" s="89"/>
      <c r="T187" s="89"/>
      <c r="U187" s="89"/>
      <c r="V187" s="89"/>
      <c r="W187" s="89"/>
      <c r="X187" s="89"/>
      <c r="Y187" s="89"/>
      <c r="Z187" s="89"/>
    </row>
    <row r="188">
      <c r="A188" s="89">
        <v>217.0</v>
      </c>
      <c r="B188" s="113"/>
      <c r="C188" s="114"/>
      <c r="D188" s="114"/>
      <c r="E188" s="114"/>
      <c r="F188" s="246"/>
      <c r="G188" s="629" t="s">
        <v>1014</v>
      </c>
      <c r="H188" s="117"/>
      <c r="I188" s="191"/>
      <c r="J188" s="117" t="s">
        <v>865</v>
      </c>
      <c r="K188" s="296">
        <v>10.0</v>
      </c>
      <c r="L188" s="117" t="str">
        <f t="shared" si="46"/>
        <v/>
      </c>
      <c r="M188" s="117"/>
      <c r="N188" s="89"/>
      <c r="O188" s="249" t="s">
        <v>2496</v>
      </c>
      <c r="P188" s="249" t="s">
        <v>2497</v>
      </c>
      <c r="Q188" s="499" t="s">
        <v>2498</v>
      </c>
      <c r="R188" s="89"/>
      <c r="S188" s="89"/>
      <c r="T188" s="89"/>
      <c r="U188" s="89"/>
      <c r="V188" s="89"/>
      <c r="W188" s="89"/>
      <c r="X188" s="89"/>
      <c r="Y188" s="89"/>
      <c r="Z188" s="89"/>
    </row>
    <row r="189">
      <c r="A189" s="89">
        <v>218.0</v>
      </c>
      <c r="B189" s="113"/>
      <c r="C189" s="114"/>
      <c r="D189" s="114"/>
      <c r="E189" s="114"/>
      <c r="F189" s="362" t="s">
        <v>107</v>
      </c>
      <c r="G189" s="628" t="s">
        <v>1017</v>
      </c>
      <c r="H189" s="117"/>
      <c r="I189" s="191" t="s">
        <v>1018</v>
      </c>
      <c r="J189" s="117"/>
      <c r="K189" s="367"/>
      <c r="L189" s="117" t="str">
        <f t="shared" si="46"/>
        <v/>
      </c>
      <c r="M189" s="117"/>
      <c r="N189" s="89"/>
      <c r="O189" s="121"/>
      <c r="P189" s="121"/>
      <c r="Q189" s="498"/>
      <c r="R189" s="89"/>
      <c r="S189" s="89"/>
      <c r="T189" s="89"/>
      <c r="U189" s="89"/>
      <c r="V189" s="89"/>
      <c r="W189" s="89"/>
      <c r="X189" s="89"/>
      <c r="Y189" s="89"/>
      <c r="Z189" s="89"/>
    </row>
    <row r="190">
      <c r="A190" s="89">
        <v>219.0</v>
      </c>
      <c r="B190" s="113"/>
      <c r="C190" s="114"/>
      <c r="D190" s="114"/>
      <c r="E190" s="114"/>
      <c r="F190" s="246"/>
      <c r="G190" s="629" t="s">
        <v>1011</v>
      </c>
      <c r="H190" s="117"/>
      <c r="I190" s="191"/>
      <c r="J190" s="117" t="s">
        <v>865</v>
      </c>
      <c r="K190" s="296">
        <v>3.0</v>
      </c>
      <c r="L190" s="117" t="str">
        <f t="shared" si="46"/>
        <v/>
      </c>
      <c r="M190" s="117"/>
      <c r="N190" s="89"/>
      <c r="O190" s="121"/>
      <c r="P190" s="121"/>
      <c r="Q190" s="498"/>
      <c r="R190" s="89"/>
      <c r="S190" s="89"/>
      <c r="T190" s="89"/>
      <c r="U190" s="89"/>
      <c r="V190" s="89"/>
      <c r="W190" s="89"/>
      <c r="X190" s="89"/>
      <c r="Y190" s="89"/>
      <c r="Z190" s="89"/>
    </row>
    <row r="191">
      <c r="A191" s="89">
        <v>220.0</v>
      </c>
      <c r="B191" s="113"/>
      <c r="C191" s="114"/>
      <c r="D191" s="114"/>
      <c r="E191" s="114"/>
      <c r="F191" s="246"/>
      <c r="G191" s="629" t="s">
        <v>1014</v>
      </c>
      <c r="H191" s="117"/>
      <c r="I191" s="191"/>
      <c r="J191" s="117" t="s">
        <v>865</v>
      </c>
      <c r="K191" s="296">
        <v>10.0</v>
      </c>
      <c r="L191" s="117" t="str">
        <f t="shared" si="46"/>
        <v/>
      </c>
      <c r="M191" s="117"/>
      <c r="N191" s="89"/>
      <c r="O191" s="121"/>
      <c r="P191" s="121"/>
      <c r="Q191" s="498"/>
      <c r="R191" s="89"/>
      <c r="S191" s="89"/>
      <c r="T191" s="89"/>
      <c r="U191" s="89"/>
      <c r="V191" s="89"/>
      <c r="W191" s="89"/>
      <c r="X191" s="89"/>
      <c r="Y191" s="89"/>
      <c r="Z191" s="89"/>
    </row>
    <row r="192">
      <c r="A192" s="89">
        <v>221.0</v>
      </c>
      <c r="B192" s="113"/>
      <c r="C192" s="114"/>
      <c r="D192" s="114"/>
      <c r="E192" s="114"/>
      <c r="F192" s="362" t="s">
        <v>107</v>
      </c>
      <c r="G192" s="628" t="s">
        <v>1023</v>
      </c>
      <c r="H192" s="117"/>
      <c r="I192" s="191" t="s">
        <v>1024</v>
      </c>
      <c r="J192" s="117" t="s">
        <v>861</v>
      </c>
      <c r="K192" s="193">
        <f>IF(OR(K193="",K194=""),"Blm Diisi",IF(K193=0,0,IF(K194/K193&gt;1,1,K194/K193)))</f>
        <v>0.75</v>
      </c>
      <c r="L192" s="117">
        <f t="shared" si="46"/>
        <v>0.75</v>
      </c>
      <c r="M192" s="117"/>
      <c r="N192" s="89"/>
      <c r="O192" s="249" t="s">
        <v>2499</v>
      </c>
      <c r="P192" s="249" t="s">
        <v>2500</v>
      </c>
      <c r="Q192" s="499" t="s">
        <v>2498</v>
      </c>
      <c r="R192" s="89"/>
      <c r="S192" s="89"/>
      <c r="T192" s="89"/>
      <c r="U192" s="89"/>
      <c r="V192" s="89"/>
      <c r="W192" s="89"/>
      <c r="X192" s="89"/>
      <c r="Y192" s="89"/>
      <c r="Z192" s="89"/>
    </row>
    <row r="193">
      <c r="A193" s="89">
        <v>222.0</v>
      </c>
      <c r="B193" s="113"/>
      <c r="C193" s="114"/>
      <c r="D193" s="114"/>
      <c r="E193" s="114"/>
      <c r="F193" s="246"/>
      <c r="G193" s="629" t="s">
        <v>1025</v>
      </c>
      <c r="H193" s="117"/>
      <c r="I193" s="191"/>
      <c r="J193" s="117" t="s">
        <v>865</v>
      </c>
      <c r="K193" s="296">
        <v>4.0</v>
      </c>
      <c r="L193" s="117" t="str">
        <f t="shared" si="46"/>
        <v/>
      </c>
      <c r="M193" s="117"/>
      <c r="N193" s="89"/>
      <c r="O193" s="121"/>
      <c r="P193" s="121"/>
      <c r="Q193" s="499" t="s">
        <v>2498</v>
      </c>
      <c r="R193" s="89"/>
      <c r="S193" s="89"/>
      <c r="T193" s="89"/>
      <c r="U193" s="89"/>
      <c r="V193" s="89"/>
      <c r="W193" s="89"/>
      <c r="X193" s="89"/>
      <c r="Y193" s="89"/>
      <c r="Z193" s="89"/>
    </row>
    <row r="194">
      <c r="A194" s="89">
        <v>223.0</v>
      </c>
      <c r="B194" s="113"/>
      <c r="C194" s="114"/>
      <c r="D194" s="114"/>
      <c r="E194" s="114"/>
      <c r="F194" s="246"/>
      <c r="G194" s="629" t="s">
        <v>1028</v>
      </c>
      <c r="H194" s="117"/>
      <c r="I194" s="191"/>
      <c r="J194" s="117" t="s">
        <v>865</v>
      </c>
      <c r="K194" s="296">
        <v>3.0</v>
      </c>
      <c r="L194" s="117" t="str">
        <f t="shared" si="46"/>
        <v/>
      </c>
      <c r="M194" s="117"/>
      <c r="N194" s="89"/>
      <c r="O194" s="121"/>
      <c r="P194" s="121"/>
      <c r="Q194" s="499" t="s">
        <v>2498</v>
      </c>
      <c r="R194" s="89"/>
      <c r="S194" s="89"/>
      <c r="T194" s="89"/>
      <c r="U194" s="89"/>
      <c r="V194" s="89"/>
      <c r="W194" s="89"/>
      <c r="X194" s="89"/>
      <c r="Y194" s="89"/>
      <c r="Z194" s="89"/>
    </row>
    <row r="195">
      <c r="A195" s="89">
        <v>224.0</v>
      </c>
      <c r="B195" s="113"/>
      <c r="C195" s="114"/>
      <c r="D195" s="114"/>
      <c r="E195" s="114"/>
      <c r="F195" s="362" t="s">
        <v>107</v>
      </c>
      <c r="G195" s="628" t="s">
        <v>1209</v>
      </c>
      <c r="H195" s="117"/>
      <c r="I195" s="191" t="s">
        <v>1032</v>
      </c>
      <c r="J195" s="117" t="s">
        <v>861</v>
      </c>
      <c r="K195" s="630">
        <f>IF(OR(K196="",K197=""),"Blm Diisi",IF(K196=0,0,IF(K197/K196&gt;1,1,K197/K196)))</f>
        <v>0.143699003</v>
      </c>
      <c r="L195" s="631">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0.143699003</v>
      </c>
      <c r="M195" s="117"/>
      <c r="N195" s="89"/>
      <c r="O195" s="249" t="s">
        <v>2501</v>
      </c>
      <c r="P195" s="249" t="s">
        <v>2502</v>
      </c>
      <c r="Q195" s="499" t="s">
        <v>2498</v>
      </c>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632">
        <v>2.0376215232E10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121"/>
      <c r="P196" s="121"/>
      <c r="Q196" s="498"/>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633">
        <v>2.928041814E9</v>
      </c>
      <c r="L197" s="117" t="str">
        <f t="shared" si="47"/>
        <v/>
      </c>
      <c r="M197" s="117"/>
      <c r="N197" s="89"/>
      <c r="O197" s="121"/>
      <c r="P197" s="121"/>
      <c r="Q197" s="498"/>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277" t="s">
        <v>2503</v>
      </c>
      <c r="P199" s="492" t="s">
        <v>2504</v>
      </c>
      <c r="Q199" s="499" t="s">
        <v>2505</v>
      </c>
      <c r="R199" s="89"/>
      <c r="S199" s="89"/>
      <c r="T199" s="89"/>
      <c r="U199" s="89"/>
      <c r="V199" s="89"/>
      <c r="W199" s="89"/>
      <c r="X199" s="89"/>
      <c r="Y199" s="89"/>
      <c r="Z199" s="89"/>
    </row>
    <row r="200">
      <c r="A200" s="89">
        <v>229.0</v>
      </c>
      <c r="B200" s="257"/>
      <c r="C200" s="241"/>
      <c r="D200" s="241"/>
      <c r="E200" s="241" t="s">
        <v>14</v>
      </c>
      <c r="F200" s="28" t="s">
        <v>2506</v>
      </c>
      <c r="G200" s="4"/>
      <c r="H200" s="242">
        <v>1.0</v>
      </c>
      <c r="I200" s="243"/>
      <c r="J200" s="242"/>
      <c r="K200" s="242"/>
      <c r="L200" s="242">
        <f>AVERAGE(L201)*H200</f>
        <v>1</v>
      </c>
      <c r="M200" s="242">
        <f>L200/H200</f>
        <v>1</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2507</v>
      </c>
      <c r="H201" s="117"/>
      <c r="I201" s="191" t="s">
        <v>2508</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277" t="s">
        <v>2509</v>
      </c>
      <c r="P201" s="492" t="s">
        <v>2510</v>
      </c>
      <c r="Q201" s="499" t="s">
        <v>2511</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368"/>
      <c r="P203" s="492" t="s">
        <v>2512</v>
      </c>
      <c r="Q203" s="499" t="s">
        <v>2513</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1.95</v>
      </c>
      <c r="M204" s="37">
        <f t="shared" ref="M204:M205" si="48">L204/H204</f>
        <v>1</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30">
        <f>IF(OR(K207="",K210=""),"Blm Diisi",IF(AND(K207=0,K210=0),0,IF(K210/K207&gt;1,1,K210/K207)))</f>
        <v>1</v>
      </c>
      <c r="L206" s="631">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06" s="117"/>
      <c r="N206" s="89"/>
      <c r="O206" s="277" t="s">
        <v>2514</v>
      </c>
      <c r="P206" s="497" t="s">
        <v>2515</v>
      </c>
      <c r="Q206" s="499" t="s">
        <v>2516</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6">
        <f>IF(OR(K208="",K209=""),"Blm Diisi",K208+K209)</f>
        <v>17</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121"/>
      <c r="P207" s="121"/>
      <c r="Q207" s="499" t="s">
        <v>2516</v>
      </c>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499" t="s">
        <v>2516</v>
      </c>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16.0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121"/>
      <c r="P209" s="121"/>
      <c r="Q209" s="499" t="s">
        <v>2516</v>
      </c>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17.0</v>
      </c>
      <c r="L210" s="117" t="str">
        <f t="shared" si="49"/>
        <v/>
      </c>
      <c r="M210" s="117"/>
      <c r="N210" s="89"/>
      <c r="O210" s="121"/>
      <c r="P210" s="121"/>
      <c r="Q210" s="499" t="s">
        <v>2516</v>
      </c>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0.6</v>
      </c>
      <c r="M211" s="242">
        <f>L211/H211</f>
        <v>1</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IF(OR(K213="",K217=""),"Blm Diisi",IF(AND(K213=0,K217=0),0,IF(K217/K213&gt;1,1,K217/K213)))</f>
        <v>1</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12" s="117"/>
      <c r="N212" s="89"/>
      <c r="O212" s="497" t="s">
        <v>2517</v>
      </c>
      <c r="P212" s="497" t="s">
        <v>2518</v>
      </c>
      <c r="Q212" s="499" t="s">
        <v>2519</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30</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99" t="s">
        <v>2519</v>
      </c>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99" t="s">
        <v>2519</v>
      </c>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499" t="s">
        <v>2519</v>
      </c>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30.0</v>
      </c>
      <c r="L216" s="117" t="str">
        <f t="shared" si="50"/>
        <v/>
      </c>
      <c r="M216" s="117"/>
      <c r="N216" s="89"/>
      <c r="O216" s="121"/>
      <c r="P216" s="121"/>
      <c r="Q216" s="499" t="s">
        <v>2519</v>
      </c>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30.0</v>
      </c>
      <c r="L217" s="117" t="str">
        <f t="shared" si="50"/>
        <v/>
      </c>
      <c r="M217" s="117"/>
      <c r="N217" s="89"/>
      <c r="O217" s="121"/>
      <c r="P217" s="121"/>
      <c r="Q217" s="499" t="s">
        <v>2519</v>
      </c>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249" t="s">
        <v>2520</v>
      </c>
      <c r="P219" s="492" t="s">
        <v>2521</v>
      </c>
      <c r="Q219" s="499" t="s">
        <v>2522</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0.0</v>
      </c>
      <c r="L220" s="117" t="str">
        <f t="shared" si="51"/>
        <v/>
      </c>
      <c r="M220" s="117"/>
      <c r="N220" s="89"/>
      <c r="O220" s="121"/>
      <c r="P220" s="503"/>
      <c r="Q220" s="499" t="s">
        <v>2522</v>
      </c>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121"/>
      <c r="P221" s="121"/>
      <c r="Q221" s="499" t="s">
        <v>2522</v>
      </c>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0.0</v>
      </c>
      <c r="L222" s="117" t="str">
        <f t="shared" si="51"/>
        <v/>
      </c>
      <c r="M222" s="117"/>
      <c r="N222" s="89"/>
      <c r="O222" s="121"/>
      <c r="P222" s="121"/>
      <c r="Q222" s="499" t="s">
        <v>2522</v>
      </c>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3.75</v>
      </c>
      <c r="M223" s="37">
        <f t="shared" ref="M223:M224" si="52">L223/H223</f>
        <v>1</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2.5</v>
      </c>
      <c r="M224" s="242">
        <f t="shared" si="52"/>
        <v>1</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277" t="s">
        <v>2523</v>
      </c>
      <c r="P225" s="249" t="s">
        <v>2524</v>
      </c>
      <c r="Q225" s="499" t="s">
        <v>2525</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1</v>
      </c>
      <c r="L226" s="117">
        <f t="shared" si="53"/>
        <v>1</v>
      </c>
      <c r="M226" s="117"/>
      <c r="N226" s="89"/>
      <c r="O226" s="277" t="s">
        <v>2523</v>
      </c>
      <c r="P226" s="249" t="s">
        <v>2524</v>
      </c>
      <c r="Q226" s="499" t="s">
        <v>2525</v>
      </c>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11.0</v>
      </c>
      <c r="L227" s="117" t="str">
        <f t="shared" si="53"/>
        <v/>
      </c>
      <c r="M227" s="117"/>
      <c r="N227" s="89"/>
      <c r="O227" s="121"/>
      <c r="P227" s="467"/>
      <c r="Q227" s="499" t="s">
        <v>2525</v>
      </c>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11.0</v>
      </c>
      <c r="L228" s="117" t="str">
        <f t="shared" si="53"/>
        <v/>
      </c>
      <c r="M228" s="117"/>
      <c r="N228" s="89"/>
      <c r="O228" s="121"/>
      <c r="P228" s="467"/>
      <c r="Q228" s="499" t="s">
        <v>2525</v>
      </c>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489" t="s">
        <v>2526</v>
      </c>
      <c r="P230" s="249" t="s">
        <v>2527</v>
      </c>
      <c r="Q230" s="499" t="s">
        <v>2528</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1.15625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F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1"/>
    <hyperlink r:id="rId5" ref="Q12"/>
    <hyperlink r:id="rId6" ref="Q13"/>
    <hyperlink r:id="rId7" ref="Q15"/>
    <hyperlink r:id="rId8" ref="Q16"/>
    <hyperlink r:id="rId9" ref="Q17"/>
    <hyperlink r:id="rId10" ref="Q18"/>
    <hyperlink r:id="rId11" ref="Q20"/>
    <hyperlink r:id="rId12" ref="Q21"/>
    <hyperlink r:id="rId13" ref="Q24"/>
    <hyperlink r:id="rId14" ref="Q25"/>
    <hyperlink r:id="rId15" ref="Q28"/>
    <hyperlink r:id="rId16" ref="Q29"/>
    <hyperlink r:id="rId17" ref="Q30"/>
    <hyperlink r:id="rId18" ref="Q31"/>
    <hyperlink r:id="rId19" ref="Q32"/>
    <hyperlink r:id="rId20" ref="Q33"/>
    <hyperlink r:id="rId21" ref="Q34"/>
    <hyperlink r:id="rId22" ref="Q35"/>
    <hyperlink r:id="rId23" ref="Q36"/>
    <hyperlink r:id="rId24" ref="Q37"/>
    <hyperlink r:id="rId25" ref="Q39"/>
    <hyperlink r:id="rId26" ref="Q40"/>
    <hyperlink r:id="rId27" ref="Q43"/>
    <hyperlink r:id="rId28" ref="Q44"/>
    <hyperlink r:id="rId29" ref="Q45"/>
    <hyperlink r:id="rId30" ref="Q46"/>
    <hyperlink r:id="rId31" ref="Q47"/>
    <hyperlink r:id="rId32" ref="Q48"/>
    <hyperlink r:id="rId33" ref="Q49"/>
    <hyperlink r:id="rId34" ref="O50"/>
    <hyperlink r:id="rId35" ref="Q50"/>
    <hyperlink r:id="rId36" ref="Q51"/>
    <hyperlink r:id="rId37" ref="Q53"/>
    <hyperlink r:id="rId38" ref="Q54"/>
    <hyperlink r:id="rId39" ref="Q57"/>
    <hyperlink r:id="rId40" ref="Q58"/>
    <hyperlink r:id="rId41" ref="Q59"/>
    <hyperlink r:id="rId42" ref="Q61"/>
    <hyperlink r:id="rId43" ref="Q62"/>
    <hyperlink r:id="rId44" ref="Q64"/>
    <hyperlink r:id="rId45" ref="Q65"/>
    <hyperlink r:id="rId46" ref="Q66"/>
    <hyperlink r:id="rId47" ref="Q67"/>
    <hyperlink r:id="rId48" ref="Q68"/>
    <hyperlink r:id="rId49" ref="Q69"/>
    <hyperlink r:id="rId50" ref="Q71"/>
    <hyperlink r:id="rId51" ref="Q72"/>
    <hyperlink r:id="rId52" ref="Q74"/>
    <hyperlink r:id="rId53" ref="Q75"/>
    <hyperlink r:id="rId54" ref="Q77"/>
    <hyperlink r:id="rId55" ref="Q80"/>
    <hyperlink r:id="rId56" ref="Q81"/>
    <hyperlink r:id="rId57" ref="Q82"/>
    <hyperlink r:id="rId58" ref="Q83"/>
    <hyperlink r:id="rId59" ref="Q84"/>
    <hyperlink r:id="rId60" ref="Q85"/>
    <hyperlink r:id="rId61" ref="Q87"/>
    <hyperlink r:id="rId62" ref="Q88"/>
    <hyperlink r:id="rId63" ref="Q91"/>
    <hyperlink r:id="rId64" ref="Q92"/>
    <hyperlink r:id="rId65" ref="Q93"/>
    <hyperlink r:id="rId66" ref="Q94"/>
    <hyperlink r:id="rId67" ref="Q96"/>
    <hyperlink r:id="rId68" ref="Q97"/>
    <hyperlink r:id="rId69" ref="Q98"/>
    <hyperlink r:id="rId70" ref="Q99"/>
    <hyperlink r:id="rId71" ref="Q100"/>
    <hyperlink r:id="rId72" ref="Q101"/>
    <hyperlink r:id="rId73" ref="Q103"/>
    <hyperlink r:id="rId74" ref="Q104"/>
    <hyperlink r:id="rId75" ref="Q105"/>
    <hyperlink r:id="rId76" ref="Q107"/>
    <hyperlink r:id="rId77" ref="Q109"/>
    <hyperlink r:id="rId78" ref="Q110"/>
    <hyperlink r:id="rId79" ref="Q111"/>
    <hyperlink r:id="rId80" ref="Q112"/>
    <hyperlink r:id="rId81" ref="Q114"/>
    <hyperlink r:id="rId82" ref="Q115"/>
    <hyperlink r:id="rId83" ref="Q116"/>
    <hyperlink r:id="rId84" ref="Q119"/>
    <hyperlink r:id="rId85" ref="Q120"/>
    <hyperlink r:id="rId86" ref="Q121"/>
    <hyperlink r:id="rId87" ref="Q123"/>
    <hyperlink r:id="rId88" ref="Q124"/>
    <hyperlink r:id="rId89" ref="Q125"/>
    <hyperlink r:id="rId90" ref="Q126"/>
    <hyperlink r:id="rId91" ref="Q127"/>
    <hyperlink r:id="rId92" ref="Q128"/>
    <hyperlink r:id="rId93" ref="Q130"/>
    <hyperlink r:id="rId94" ref="Q131"/>
    <hyperlink r:id="rId95" ref="Q132"/>
    <hyperlink r:id="rId96" ref="Q133"/>
    <hyperlink r:id="rId97" ref="Q135"/>
    <hyperlink r:id="rId98" ref="Q136"/>
    <hyperlink r:id="rId99" ref="Q139"/>
    <hyperlink r:id="rId100" ref="Q140"/>
    <hyperlink r:id="rId101" ref="Q144"/>
    <hyperlink r:id="rId102" ref="Q147"/>
    <hyperlink r:id="rId103" ref="Q148"/>
    <hyperlink r:id="rId104" ref="Q149"/>
    <hyperlink r:id="rId105" ref="Q151"/>
    <hyperlink r:id="rId106" ref="Q153"/>
    <hyperlink r:id="rId107" ref="Q156"/>
    <hyperlink r:id="rId108" ref="O157"/>
    <hyperlink r:id="rId109" ref="Q157"/>
    <hyperlink r:id="rId110" ref="Q158"/>
    <hyperlink r:id="rId111" ref="Q159"/>
    <hyperlink r:id="rId112" ref="Q162"/>
    <hyperlink r:id="rId113" ref="Q165"/>
    <hyperlink r:id="rId114" ref="Q167"/>
    <hyperlink r:id="rId115" ref="Q168"/>
    <hyperlink r:id="rId116" ref="Q170"/>
    <hyperlink r:id="rId117" ref="Q171"/>
    <hyperlink r:id="rId118" ref="Q172"/>
    <hyperlink r:id="rId119" ref="Q175"/>
    <hyperlink r:id="rId120" ref="Q177"/>
    <hyperlink r:id="rId121" ref="Q180"/>
    <hyperlink r:id="rId122" ref="Q181"/>
    <hyperlink r:id="rId123" ref="Q188"/>
    <hyperlink r:id="rId124" ref="Q192"/>
    <hyperlink r:id="rId125" ref="Q193"/>
    <hyperlink r:id="rId126" ref="Q194"/>
    <hyperlink r:id="rId127" ref="Q195"/>
    <hyperlink r:id="rId128" ref="Q199"/>
    <hyperlink r:id="rId129" ref="Q201"/>
    <hyperlink r:id="rId130" ref="Q203"/>
    <hyperlink r:id="rId131" ref="Q206"/>
    <hyperlink r:id="rId132" ref="Q207"/>
    <hyperlink r:id="rId133" ref="Q208"/>
    <hyperlink r:id="rId134" ref="Q209"/>
    <hyperlink r:id="rId135" ref="Q210"/>
    <hyperlink r:id="rId136" ref="Q212"/>
    <hyperlink r:id="rId137" ref="Q213"/>
    <hyperlink r:id="rId138" ref="Q214"/>
    <hyperlink r:id="rId139" ref="Q215"/>
    <hyperlink r:id="rId140" ref="Q216"/>
    <hyperlink r:id="rId141" ref="Q217"/>
    <hyperlink r:id="rId142" ref="Q219"/>
    <hyperlink r:id="rId143" ref="Q220"/>
    <hyperlink r:id="rId144" ref="Q221"/>
    <hyperlink r:id="rId145" ref="Q222"/>
    <hyperlink r:id="rId146" ref="Q225"/>
    <hyperlink r:id="rId147" ref="Q226"/>
    <hyperlink r:id="rId148" ref="Q227"/>
    <hyperlink r:id="rId149" ref="Q228"/>
    <hyperlink r:id="rId150" ref="Q230"/>
  </hyperlinks>
  <printOptions/>
  <pageMargins bottom="0.7480314960629921" footer="0.0" header="0.0" left="0.7086614173228347" right="0.7086614173228347" top="0.7480314960629921"/>
  <pageSetup fitToHeight="0" paperSize="9" orientation="portrait"/>
  <drawing r:id="rId15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2" width="7.86"/>
    <col customWidth="1" min="13" max="13" width="7.71"/>
    <col customWidth="1" min="14" max="14" width="8.86"/>
    <col customWidth="1" min="15" max="16" width="41.0"/>
    <col customWidth="1" min="17" max="17" width="54.43"/>
    <col customWidth="1" min="18" max="26" width="8.86"/>
  </cols>
  <sheetData>
    <row r="1">
      <c r="A1" s="89">
        <v>1.0</v>
      </c>
      <c r="B1" s="398" t="s">
        <v>0</v>
      </c>
      <c r="C1" s="11"/>
      <c r="D1" s="11"/>
      <c r="E1" s="11"/>
      <c r="F1" s="11"/>
      <c r="G1" s="12"/>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33.16243464</v>
      </c>
      <c r="M3" s="451">
        <f t="shared" ref="M3:M6" si="1">L3/H3</f>
        <v>0.9135656924</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13.43797222</v>
      </c>
      <c r="M4" s="231">
        <f t="shared" si="1"/>
        <v>0.9204090563</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1.910666667</v>
      </c>
      <c r="M5" s="37">
        <f t="shared" si="1"/>
        <v>0.9553333333</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0.4</v>
      </c>
      <c r="M6" s="242">
        <f t="shared" si="1"/>
        <v>1</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249" t="s">
        <v>2529</v>
      </c>
      <c r="P7" s="249" t="s">
        <v>2530</v>
      </c>
      <c r="Q7" s="634" t="s">
        <v>2531</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249" t="s">
        <v>2532</v>
      </c>
      <c r="P8" s="249" t="s">
        <v>2533</v>
      </c>
      <c r="Q8" s="634" t="s">
        <v>2531</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190</v>
      </c>
      <c r="L9" s="117">
        <f t="shared" si="2"/>
        <v>1</v>
      </c>
      <c r="M9" s="117"/>
      <c r="N9" s="248"/>
      <c r="O9" s="489" t="s">
        <v>2534</v>
      </c>
      <c r="P9" s="635"/>
      <c r="Q9" s="634" t="s">
        <v>2531</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0.3106666667</v>
      </c>
      <c r="M10" s="242">
        <f>L10/H10</f>
        <v>0.7766666667</v>
      </c>
      <c r="N10" s="89"/>
      <c r="O10" s="243"/>
      <c r="P10" s="243"/>
      <c r="Q10" s="475"/>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89" t="s">
        <v>2535</v>
      </c>
      <c r="P11" s="249" t="s">
        <v>2533</v>
      </c>
      <c r="Q11" s="495" t="s">
        <v>2536</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386</v>
      </c>
      <c r="L12" s="117">
        <f t="shared" si="3"/>
        <v>0.33</v>
      </c>
      <c r="M12" s="117"/>
      <c r="N12" s="89"/>
      <c r="O12" s="249" t="s">
        <v>2537</v>
      </c>
      <c r="P12" s="489" t="s">
        <v>2538</v>
      </c>
      <c r="Q12" s="495" t="s">
        <v>2536</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489" t="s">
        <v>2539</v>
      </c>
      <c r="P13" s="489" t="s">
        <v>2540</v>
      </c>
      <c r="Q13" s="495" t="s">
        <v>2536</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0.8</v>
      </c>
      <c r="M14" s="242">
        <f>L14/H14</f>
        <v>1</v>
      </c>
      <c r="N14" s="89"/>
      <c r="O14" s="243"/>
      <c r="P14" s="243"/>
      <c r="Q14" s="475"/>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249" t="s">
        <v>2541</v>
      </c>
      <c r="P15" s="277" t="s">
        <v>2542</v>
      </c>
      <c r="Q15" s="495" t="s">
        <v>2543</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89" t="s">
        <v>2544</v>
      </c>
      <c r="P16" s="249" t="s">
        <v>2545</v>
      </c>
      <c r="Q16" s="495" t="s">
        <v>2543</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489" t="s">
        <v>2546</v>
      </c>
      <c r="P17" s="493" t="s">
        <v>2547</v>
      </c>
      <c r="Q17" s="495" t="s">
        <v>2543</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190</v>
      </c>
      <c r="L18" s="117">
        <f t="shared" si="4"/>
        <v>1</v>
      </c>
      <c r="M18" s="117"/>
      <c r="N18" s="89"/>
      <c r="O18" s="293" t="s">
        <v>2548</v>
      </c>
      <c r="P18" s="636"/>
      <c r="Q18" s="495" t="s">
        <v>2543</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475"/>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293" t="s">
        <v>2549</v>
      </c>
      <c r="P20" s="277" t="s">
        <v>2550</v>
      </c>
      <c r="Q20" s="495" t="s">
        <v>2551</v>
      </c>
      <c r="R20" s="89"/>
      <c r="S20" s="89"/>
      <c r="T20" s="89"/>
      <c r="U20" s="89"/>
      <c r="V20" s="89"/>
      <c r="W20" s="89"/>
      <c r="X20" s="89"/>
      <c r="Y20" s="89"/>
      <c r="Z20" s="89"/>
    </row>
    <row r="21">
      <c r="A21" s="89">
        <v>21.0</v>
      </c>
      <c r="B21" s="113"/>
      <c r="C21" s="114"/>
      <c r="D21" s="114"/>
      <c r="E21" s="260"/>
      <c r="F21" s="114" t="s">
        <v>193</v>
      </c>
      <c r="G21" s="125" t="s">
        <v>2552</v>
      </c>
      <c r="H21" s="117"/>
      <c r="I21" s="191" t="s">
        <v>2553</v>
      </c>
      <c r="J21" s="117" t="s">
        <v>196</v>
      </c>
      <c r="K21" s="247" t="s">
        <v>190</v>
      </c>
      <c r="L21" s="117">
        <f t="shared" si="5"/>
        <v>1</v>
      </c>
      <c r="M21" s="117"/>
      <c r="N21" s="89"/>
      <c r="O21" s="637" t="s">
        <v>2554</v>
      </c>
      <c r="P21" s="277" t="s">
        <v>2555</v>
      </c>
      <c r="Q21" s="495" t="s">
        <v>2551</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1</v>
      </c>
      <c r="M22" s="37">
        <f t="shared" ref="M22:M23" si="6">L22/H22</f>
        <v>1</v>
      </c>
      <c r="N22" s="89"/>
      <c r="O22" s="262"/>
      <c r="P22" s="262"/>
      <c r="Q22" s="475"/>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1</v>
      </c>
      <c r="M23" s="242">
        <f t="shared" si="6"/>
        <v>1</v>
      </c>
      <c r="N23" s="89"/>
      <c r="O23" s="243"/>
      <c r="P23" s="243"/>
      <c r="Q23" s="475"/>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293" t="s">
        <v>2556</v>
      </c>
      <c r="P24" s="249" t="s">
        <v>2557</v>
      </c>
      <c r="Q24" s="495" t="s">
        <v>2558</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190</v>
      </c>
      <c r="L25" s="117">
        <f t="shared" si="7"/>
        <v>1</v>
      </c>
      <c r="M25" s="117"/>
      <c r="N25" s="89"/>
      <c r="O25" s="293" t="s">
        <v>2559</v>
      </c>
      <c r="P25" s="249" t="s">
        <v>2560</v>
      </c>
      <c r="Q25" s="495" t="s">
        <v>2558</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75"/>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75"/>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293" t="s">
        <v>2561</v>
      </c>
      <c r="P28" s="293" t="s">
        <v>2562</v>
      </c>
      <c r="Q28" s="495" t="s">
        <v>2563</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293" t="s">
        <v>2561</v>
      </c>
      <c r="P29" s="637" t="s">
        <v>2564</v>
      </c>
      <c r="Q29" s="495" t="s">
        <v>2563</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293" t="s">
        <v>2561</v>
      </c>
      <c r="P30" s="637" t="s">
        <v>2565</v>
      </c>
      <c r="Q30" s="495" t="s">
        <v>2563</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293" t="s">
        <v>2561</v>
      </c>
      <c r="P31" s="637" t="s">
        <v>2566</v>
      </c>
      <c r="Q31" s="495" t="s">
        <v>2563</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293" t="s">
        <v>2561</v>
      </c>
      <c r="P32" s="637" t="s">
        <v>2567</v>
      </c>
      <c r="Q32" s="495" t="s">
        <v>2563</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293" t="s">
        <v>2561</v>
      </c>
      <c r="P33" s="637" t="s">
        <v>2568</v>
      </c>
      <c r="Q33" s="495" t="s">
        <v>2563</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293" t="s">
        <v>2561</v>
      </c>
      <c r="P34" s="637" t="s">
        <v>2569</v>
      </c>
      <c r="Q34" s="495" t="s">
        <v>2563</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293" t="s">
        <v>2561</v>
      </c>
      <c r="P35" s="637" t="s">
        <v>2570</v>
      </c>
      <c r="Q35" s="495" t="s">
        <v>2563</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293" t="s">
        <v>2561</v>
      </c>
      <c r="P36" s="637" t="s">
        <v>2571</v>
      </c>
      <c r="Q36" s="495" t="s">
        <v>2563</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293" t="s">
        <v>2561</v>
      </c>
      <c r="P37" s="637" t="s">
        <v>2572</v>
      </c>
      <c r="Q37" s="495" t="s">
        <v>2563</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75"/>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293" t="s">
        <v>2573</v>
      </c>
      <c r="P39" s="638" t="s">
        <v>2574</v>
      </c>
      <c r="Q39" s="495" t="s">
        <v>2575</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277" t="s">
        <v>2576</v>
      </c>
      <c r="P40" s="561" t="s">
        <v>2577</v>
      </c>
      <c r="Q40" s="495" t="s">
        <v>2575</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0.9072222222</v>
      </c>
      <c r="M41" s="37">
        <f t="shared" ref="M41:M42" si="11">L41/H41</f>
        <v>0.9072222222</v>
      </c>
      <c r="N41" s="89"/>
      <c r="O41" s="262"/>
      <c r="P41" s="262"/>
      <c r="Q41" s="475"/>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0.4072222222</v>
      </c>
      <c r="M42" s="242">
        <f t="shared" si="11"/>
        <v>0.8144444444</v>
      </c>
      <c r="N42" s="89"/>
      <c r="O42" s="243"/>
      <c r="P42" s="243"/>
      <c r="Q42" s="475"/>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637" t="s">
        <v>2578</v>
      </c>
      <c r="P43" s="293" t="s">
        <v>2579</v>
      </c>
      <c r="Q43" s="495" t="s">
        <v>2580</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637" t="s">
        <v>2581</v>
      </c>
      <c r="P44" s="492" t="s">
        <v>2582</v>
      </c>
      <c r="Q44" s="495" t="s">
        <v>2580</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637" t="s">
        <v>2583</v>
      </c>
      <c r="P45" s="249" t="s">
        <v>2584</v>
      </c>
      <c r="Q45" s="495" t="s">
        <v>2580</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637" t="s">
        <v>2585</v>
      </c>
      <c r="P46" s="249" t="s">
        <v>2586</v>
      </c>
      <c r="Q46" s="495" t="s">
        <v>2580</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249" t="s">
        <v>2587</v>
      </c>
      <c r="P47" s="637" t="s">
        <v>2588</v>
      </c>
      <c r="Q47" s="495" t="s">
        <v>2580</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227</v>
      </c>
      <c r="L48" s="117">
        <f t="shared" si="12"/>
        <v>0.5</v>
      </c>
      <c r="M48" s="117"/>
      <c r="N48" s="89"/>
      <c r="O48" s="489" t="s">
        <v>2589</v>
      </c>
      <c r="P48" s="637" t="s">
        <v>2588</v>
      </c>
      <c r="Q48" s="495" t="s">
        <v>2580</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489" t="s">
        <v>2590</v>
      </c>
      <c r="P49" s="637" t="s">
        <v>2591</v>
      </c>
      <c r="Q49" s="495" t="s">
        <v>2580</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386</v>
      </c>
      <c r="L50" s="117">
        <f t="shared" si="12"/>
        <v>0.33</v>
      </c>
      <c r="M50" s="117"/>
      <c r="N50" s="89"/>
      <c r="O50" s="293" t="s">
        <v>2592</v>
      </c>
      <c r="P50" s="637" t="s">
        <v>2593</v>
      </c>
      <c r="Q50" s="495" t="s">
        <v>2580</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227</v>
      </c>
      <c r="L51" s="117">
        <f t="shared" si="12"/>
        <v>0.5</v>
      </c>
      <c r="M51" s="117"/>
      <c r="N51" s="89"/>
      <c r="O51" s="489" t="s">
        <v>2594</v>
      </c>
      <c r="P51" s="368"/>
      <c r="Q51" s="495" t="s">
        <v>2580</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475"/>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637" t="s">
        <v>2595</v>
      </c>
      <c r="P53" s="637" t="s">
        <v>2596</v>
      </c>
      <c r="Q53" s="495" t="s">
        <v>2597</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293" t="s">
        <v>2598</v>
      </c>
      <c r="P54" s="637" t="s">
        <v>2599</v>
      </c>
      <c r="Q54" s="495" t="s">
        <v>2597</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1.333666667</v>
      </c>
      <c r="M55" s="37">
        <f t="shared" ref="M55:M56" si="14">L55/H55</f>
        <v>0.9526190476</v>
      </c>
      <c r="N55" s="89"/>
      <c r="O55" s="262"/>
      <c r="P55" s="262"/>
      <c r="Q55" s="475"/>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75"/>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293" t="s">
        <v>2600</v>
      </c>
      <c r="P57" s="489" t="s">
        <v>2601</v>
      </c>
      <c r="Q57" s="495" t="s">
        <v>2602</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637" t="s">
        <v>2603</v>
      </c>
      <c r="P58" s="293" t="s">
        <v>2604</v>
      </c>
      <c r="Q58" s="495" t="s">
        <v>2602</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293" t="s">
        <v>2605</v>
      </c>
      <c r="P59" s="293" t="s">
        <v>2604</v>
      </c>
      <c r="Q59" s="495" t="s">
        <v>2602</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0.167</v>
      </c>
      <c r="M60" s="242">
        <f>L60/H60</f>
        <v>0.835</v>
      </c>
      <c r="N60" s="89"/>
      <c r="O60" s="243"/>
      <c r="P60" s="243"/>
      <c r="Q60" s="475"/>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293" t="s">
        <v>2600</v>
      </c>
      <c r="P61" s="249" t="s">
        <v>2606</v>
      </c>
      <c r="Q61" s="639" t="s">
        <v>2607</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227</v>
      </c>
      <c r="L62" s="117">
        <f t="shared" si="16"/>
        <v>0.67</v>
      </c>
      <c r="M62" s="117"/>
      <c r="N62" s="89"/>
      <c r="O62" s="293" t="s">
        <v>2608</v>
      </c>
      <c r="P62" s="293" t="s">
        <v>2609</v>
      </c>
      <c r="Q62" s="639" t="s">
        <v>2607</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0.3666666667</v>
      </c>
      <c r="M63" s="242">
        <f>L63/H63</f>
        <v>0.9166666667</v>
      </c>
      <c r="N63" s="89"/>
      <c r="O63" s="243"/>
      <c r="P63" s="243"/>
      <c r="Q63" s="475"/>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293" t="s">
        <v>2610</v>
      </c>
      <c r="P64" s="492" t="s">
        <v>2611</v>
      </c>
      <c r="Q64" s="495" t="s">
        <v>2612</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293" t="s">
        <v>2613</v>
      </c>
      <c r="P65" s="249" t="s">
        <v>1505</v>
      </c>
      <c r="Q65" s="495" t="s">
        <v>2612</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293" t="s">
        <v>511</v>
      </c>
      <c r="P66" s="249" t="s">
        <v>2611</v>
      </c>
      <c r="Q66" s="495" t="s">
        <v>2612</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227</v>
      </c>
      <c r="L67" s="117">
        <f t="shared" si="17"/>
        <v>0.75</v>
      </c>
      <c r="M67" s="117"/>
      <c r="N67" s="89"/>
      <c r="O67" s="293" t="s">
        <v>515</v>
      </c>
      <c r="P67" s="249" t="s">
        <v>2614</v>
      </c>
      <c r="Q67" s="495" t="s">
        <v>2612</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227</v>
      </c>
      <c r="L68" s="117">
        <f t="shared" si="17"/>
        <v>0.75</v>
      </c>
      <c r="M68" s="117"/>
      <c r="N68" s="89"/>
      <c r="O68" s="293" t="s">
        <v>519</v>
      </c>
      <c r="P68" s="640" t="s">
        <v>2615</v>
      </c>
      <c r="Q68" s="495" t="s">
        <v>2612</v>
      </c>
      <c r="R68" s="89"/>
      <c r="S68" s="89"/>
      <c r="T68" s="89"/>
      <c r="U68" s="89"/>
      <c r="V68" s="89"/>
      <c r="W68" s="89"/>
      <c r="X68" s="89"/>
      <c r="Y68" s="89"/>
      <c r="Z68" s="89"/>
    </row>
    <row r="69">
      <c r="A69" s="89">
        <v>70.0</v>
      </c>
      <c r="B69" s="113"/>
      <c r="C69" s="114"/>
      <c r="D69" s="114"/>
      <c r="E69" s="114"/>
      <c r="F69" s="114" t="s">
        <v>249</v>
      </c>
      <c r="G69" s="266" t="s">
        <v>1186</v>
      </c>
      <c r="H69" s="117"/>
      <c r="I69" s="191" t="s">
        <v>2616</v>
      </c>
      <c r="J69" s="117" t="s">
        <v>196</v>
      </c>
      <c r="K69" s="247" t="s">
        <v>190</v>
      </c>
      <c r="L69" s="117">
        <f t="shared" si="17"/>
        <v>1</v>
      </c>
      <c r="M69" s="117"/>
      <c r="N69" s="89"/>
      <c r="O69" s="293" t="s">
        <v>2617</v>
      </c>
      <c r="P69" s="637" t="s">
        <v>2618</v>
      </c>
      <c r="Q69" s="495" t="s">
        <v>2612</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75"/>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637" t="s">
        <v>2619</v>
      </c>
      <c r="P71" s="249" t="s">
        <v>2620</v>
      </c>
      <c r="Q71" s="495" t="s">
        <v>2621</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293" t="s">
        <v>2622</v>
      </c>
      <c r="P72" s="293" t="s">
        <v>2623</v>
      </c>
      <c r="Q72" s="495" t="s">
        <v>2621</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75"/>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249" t="s">
        <v>2624</v>
      </c>
      <c r="P74" s="293" t="s">
        <v>2625</v>
      </c>
      <c r="Q74" s="495" t="s">
        <v>2626</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293" t="s">
        <v>551</v>
      </c>
      <c r="P75" s="293" t="s">
        <v>2627</v>
      </c>
      <c r="Q75" s="495" t="s">
        <v>2626</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75"/>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293" t="s">
        <v>2628</v>
      </c>
      <c r="P77" s="293" t="s">
        <v>2629</v>
      </c>
      <c r="Q77" s="495" t="s">
        <v>2630</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2.3125</v>
      </c>
      <c r="M78" s="37">
        <f t="shared" ref="M78:M79" si="20">L78/H78</f>
        <v>0.925</v>
      </c>
      <c r="N78" s="89"/>
      <c r="O78" s="262"/>
      <c r="P78" s="262"/>
      <c r="Q78" s="475"/>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75"/>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293" t="s">
        <v>2631</v>
      </c>
      <c r="P80" s="637" t="s">
        <v>2632</v>
      </c>
      <c r="Q80" s="495" t="s">
        <v>2633</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293" t="s">
        <v>2634</v>
      </c>
      <c r="P81" s="637" t="s">
        <v>2635</v>
      </c>
      <c r="Q81" s="495" t="s">
        <v>2633</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293" t="s">
        <v>2636</v>
      </c>
      <c r="P82" s="249" t="s">
        <v>2637</v>
      </c>
      <c r="Q82" s="495" t="s">
        <v>2633</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293" t="s">
        <v>2638</v>
      </c>
      <c r="P83" s="277" t="s">
        <v>2639</v>
      </c>
      <c r="Q83" s="495" t="s">
        <v>2633</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293" t="s">
        <v>2640</v>
      </c>
      <c r="P84" s="249" t="s">
        <v>2641</v>
      </c>
      <c r="Q84" s="495" t="s">
        <v>2633</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293" t="s">
        <v>2642</v>
      </c>
      <c r="P85" s="492" t="s">
        <v>2643</v>
      </c>
      <c r="Q85" s="495" t="s">
        <v>2633</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1.3125</v>
      </c>
      <c r="M86" s="242">
        <f>L86/H86</f>
        <v>0.875</v>
      </c>
      <c r="N86" s="89"/>
      <c r="O86" s="243"/>
      <c r="P86" s="243"/>
      <c r="Q86" s="475"/>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293" t="s">
        <v>2644</v>
      </c>
      <c r="P87" s="249" t="s">
        <v>2645</v>
      </c>
      <c r="Q87" s="495" t="s">
        <v>2646</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227</v>
      </c>
      <c r="L88" s="117">
        <f t="shared" si="22"/>
        <v>0.75</v>
      </c>
      <c r="M88" s="117"/>
      <c r="N88" s="89"/>
      <c r="O88" s="293" t="s">
        <v>2647</v>
      </c>
      <c r="P88" s="489" t="s">
        <v>2648</v>
      </c>
      <c r="Q88" s="495" t="s">
        <v>2646</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1.82625</v>
      </c>
      <c r="M89" s="37">
        <f t="shared" ref="M89:M90" si="23">L89/H89</f>
        <v>0.8301136364</v>
      </c>
      <c r="N89" s="89"/>
      <c r="O89" s="262"/>
      <c r="P89" s="262"/>
      <c r="Q89" s="475"/>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3"/>
      <c r="P90" s="243"/>
      <c r="Q90" s="475"/>
      <c r="R90" s="89"/>
      <c r="S90" s="89"/>
      <c r="T90" s="89"/>
      <c r="U90" s="89"/>
      <c r="V90" s="89"/>
      <c r="W90" s="89"/>
      <c r="X90" s="89"/>
      <c r="Y90" s="89"/>
      <c r="Z90" s="89"/>
    </row>
    <row r="91">
      <c r="A91" s="89">
        <v>92.0</v>
      </c>
      <c r="B91" s="113"/>
      <c r="C91" s="114"/>
      <c r="D91" s="114"/>
      <c r="E91" s="114"/>
      <c r="F91" s="114" t="s">
        <v>186</v>
      </c>
      <c r="G91" s="266" t="s">
        <v>2649</v>
      </c>
      <c r="H91" s="117"/>
      <c r="I91" s="191" t="s">
        <v>2650</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293" t="s">
        <v>2651</v>
      </c>
      <c r="P91" s="293" t="s">
        <v>2652</v>
      </c>
      <c r="Q91" s="495" t="s">
        <v>2653</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293" t="s">
        <v>2654</v>
      </c>
      <c r="P92" s="293" t="s">
        <v>2655</v>
      </c>
      <c r="Q92" s="495" t="s">
        <v>2653</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489" t="s">
        <v>2656</v>
      </c>
      <c r="P93" s="293" t="s">
        <v>2655</v>
      </c>
      <c r="Q93" s="495" t="s">
        <v>2653</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490" t="s">
        <v>2657</v>
      </c>
      <c r="P94" s="293" t="s">
        <v>2655</v>
      </c>
      <c r="Q94" s="495" t="s">
        <v>2653</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0.3</v>
      </c>
      <c r="M95" s="242">
        <f>L95/H95</f>
        <v>1</v>
      </c>
      <c r="N95" s="89"/>
      <c r="O95" s="243"/>
      <c r="P95" s="243"/>
      <c r="Q95" s="475"/>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293" t="s">
        <v>2658</v>
      </c>
      <c r="P96" s="492" t="s">
        <v>2659</v>
      </c>
      <c r="Q96" s="495" t="s">
        <v>2660</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293" t="s">
        <v>2661</v>
      </c>
      <c r="P97" s="121" t="s">
        <v>1341</v>
      </c>
      <c r="Q97" s="495" t="s">
        <v>2660</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293" t="s">
        <v>2662</v>
      </c>
      <c r="P98" s="492" t="s">
        <v>2663</v>
      </c>
      <c r="Q98" s="495" t="s">
        <v>2660</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293" t="s">
        <v>2664</v>
      </c>
      <c r="P99" s="467" t="s">
        <v>1558</v>
      </c>
      <c r="Q99" s="495" t="s">
        <v>2660</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293" t="s">
        <v>2665</v>
      </c>
      <c r="P100" s="249" t="s">
        <v>2666</v>
      </c>
      <c r="Q100" s="495" t="s">
        <v>2660</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190</v>
      </c>
      <c r="L101" s="117">
        <f t="shared" si="25"/>
        <v>1</v>
      </c>
      <c r="M101" s="117"/>
      <c r="N101" s="89"/>
      <c r="O101" s="293" t="s">
        <v>2114</v>
      </c>
      <c r="P101" s="249" t="s">
        <v>2666</v>
      </c>
      <c r="Q101" s="495" t="s">
        <v>2660</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75"/>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637" t="s">
        <v>2667</v>
      </c>
      <c r="P103" s="293" t="s">
        <v>2668</v>
      </c>
      <c r="Q103" s="495" t="s">
        <v>2669</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637" t="s">
        <v>2670</v>
      </c>
      <c r="P104" s="293" t="s">
        <v>2668</v>
      </c>
      <c r="Q104" s="495" t="s">
        <v>2669</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637" t="s">
        <v>2671</v>
      </c>
      <c r="P105" s="293" t="s">
        <v>2668</v>
      </c>
      <c r="Q105" s="495" t="s">
        <v>2669</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0.201</v>
      </c>
      <c r="M106" s="242">
        <f>L106/H106</f>
        <v>0.67</v>
      </c>
      <c r="N106" s="89"/>
      <c r="O106" s="243"/>
      <c r="P106" s="243"/>
      <c r="Q106" s="475"/>
      <c r="R106" s="89"/>
      <c r="S106" s="89"/>
      <c r="T106" s="89"/>
      <c r="U106" s="89"/>
      <c r="V106" s="89"/>
      <c r="W106" s="89"/>
      <c r="X106" s="89"/>
      <c r="Y106" s="89"/>
      <c r="Z106" s="89"/>
    </row>
    <row r="107">
      <c r="A107" s="89">
        <v>108.0</v>
      </c>
      <c r="B107" s="113"/>
      <c r="C107" s="114"/>
      <c r="D107" s="114"/>
      <c r="E107" s="114"/>
      <c r="F107" s="328" t="s">
        <v>107</v>
      </c>
      <c r="G107" s="266" t="s">
        <v>2672</v>
      </c>
      <c r="H107" s="117"/>
      <c r="I107" s="191" t="s">
        <v>2673</v>
      </c>
      <c r="J107" s="117" t="s">
        <v>196</v>
      </c>
      <c r="K107" s="247" t="s">
        <v>227</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0.67</v>
      </c>
      <c r="M107" s="117"/>
      <c r="N107" s="89"/>
      <c r="O107" s="293" t="s">
        <v>2674</v>
      </c>
      <c r="P107" s="492" t="s">
        <v>2675</v>
      </c>
      <c r="Q107" s="495" t="s">
        <v>2676</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0.27525</v>
      </c>
      <c r="M108" s="242">
        <f>L108/H108</f>
        <v>0.9175</v>
      </c>
      <c r="N108" s="89"/>
      <c r="O108" s="243"/>
      <c r="P108" s="243"/>
      <c r="Q108" s="475"/>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227</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0.67</v>
      </c>
      <c r="M109" s="117"/>
      <c r="N109" s="89"/>
      <c r="O109" s="293" t="s">
        <v>2677</v>
      </c>
      <c r="P109" s="249" t="s">
        <v>2678</v>
      </c>
      <c r="Q109" s="495" t="s">
        <v>2679</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489" t="s">
        <v>2680</v>
      </c>
      <c r="P110" s="293" t="s">
        <v>2681</v>
      </c>
      <c r="Q110" s="495" t="s">
        <v>2679</v>
      </c>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293" t="s">
        <v>2132</v>
      </c>
      <c r="P111" s="121" t="s">
        <v>1575</v>
      </c>
      <c r="Q111" s="495" t="s">
        <v>2679</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293" t="s">
        <v>2135</v>
      </c>
      <c r="P112" s="121" t="s">
        <v>1575</v>
      </c>
      <c r="Q112" s="495" t="s">
        <v>2679</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0.25</v>
      </c>
      <c r="M113" s="242">
        <f>L113/H113</f>
        <v>0.5</v>
      </c>
      <c r="N113" s="89"/>
      <c r="O113" s="243"/>
      <c r="P113" s="243"/>
      <c r="Q113" s="475"/>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637" t="s">
        <v>2682</v>
      </c>
      <c r="P114" s="293" t="s">
        <v>2683</v>
      </c>
      <c r="Q114" s="495" t="s">
        <v>2684</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227</v>
      </c>
      <c r="L115" s="117">
        <f t="shared" si="28"/>
        <v>0.5</v>
      </c>
      <c r="M115" s="117"/>
      <c r="N115" s="89"/>
      <c r="O115" s="293" t="s">
        <v>2685</v>
      </c>
      <c r="P115" s="293" t="s">
        <v>2683</v>
      </c>
      <c r="Q115" s="495" t="s">
        <v>2684</v>
      </c>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386</v>
      </c>
      <c r="L116" s="117">
        <f t="shared" si="28"/>
        <v>0</v>
      </c>
      <c r="M116" s="117"/>
      <c r="N116" s="89"/>
      <c r="O116" s="637" t="s">
        <v>2686</v>
      </c>
      <c r="P116" s="293" t="s">
        <v>2683</v>
      </c>
      <c r="Q116" s="495" t="s">
        <v>2684</v>
      </c>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2.147666667</v>
      </c>
      <c r="M117" s="53">
        <f t="shared" ref="M117:M118" si="29">L117/H117</f>
        <v>0.8590666667</v>
      </c>
      <c r="N117" s="89"/>
      <c r="O117" s="321"/>
      <c r="P117" s="321"/>
      <c r="Q117" s="475"/>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0.356</v>
      </c>
      <c r="M118" s="242">
        <f t="shared" si="29"/>
        <v>0.89</v>
      </c>
      <c r="N118" s="89"/>
      <c r="O118" s="243"/>
      <c r="P118" s="243"/>
      <c r="Q118" s="475"/>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293" t="s">
        <v>2687</v>
      </c>
      <c r="P119" s="637" t="s">
        <v>2688</v>
      </c>
      <c r="Q119" s="495" t="s">
        <v>2689</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293" t="s">
        <v>2690</v>
      </c>
      <c r="P120" s="293" t="s">
        <v>2691</v>
      </c>
      <c r="Q120" s="495" t="s">
        <v>2689</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227</v>
      </c>
      <c r="L121" s="117">
        <f t="shared" si="30"/>
        <v>0.67</v>
      </c>
      <c r="M121" s="117"/>
      <c r="N121" s="89"/>
      <c r="O121" s="637" t="s">
        <v>2692</v>
      </c>
      <c r="P121" s="637" t="s">
        <v>2693</v>
      </c>
      <c r="Q121" s="495" t="s">
        <v>2689</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0.2666666667</v>
      </c>
      <c r="M122" s="242">
        <f>L122/H122</f>
        <v>0.6666666667</v>
      </c>
      <c r="N122" s="89"/>
      <c r="O122" s="243"/>
      <c r="P122" s="243"/>
      <c r="Q122" s="475"/>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293" t="s">
        <v>2694</v>
      </c>
      <c r="P123" s="249" t="s">
        <v>2695</v>
      </c>
      <c r="Q123" s="495" t="s">
        <v>2696</v>
      </c>
      <c r="R123" s="89"/>
      <c r="S123" s="89"/>
      <c r="T123" s="89"/>
      <c r="U123" s="89"/>
      <c r="V123" s="89"/>
      <c r="W123" s="89"/>
      <c r="X123" s="89"/>
      <c r="Y123" s="89"/>
      <c r="Z123" s="89"/>
    </row>
    <row r="124">
      <c r="A124" s="89">
        <v>125.0</v>
      </c>
      <c r="B124" s="113"/>
      <c r="C124" s="114"/>
      <c r="D124" s="114"/>
      <c r="E124" s="114"/>
      <c r="F124" s="114" t="s">
        <v>193</v>
      </c>
      <c r="G124" s="266" t="s">
        <v>766</v>
      </c>
      <c r="H124" s="117"/>
      <c r="I124" s="191" t="s">
        <v>2697</v>
      </c>
      <c r="J124" s="117" t="s">
        <v>196</v>
      </c>
      <c r="K124" s="247" t="s">
        <v>227</v>
      </c>
      <c r="L124" s="117">
        <f t="shared" si="31"/>
        <v>0.67</v>
      </c>
      <c r="M124" s="117"/>
      <c r="N124" s="89"/>
      <c r="O124" s="641" t="s">
        <v>2698</v>
      </c>
      <c r="P124" s="293" t="s">
        <v>2699</v>
      </c>
      <c r="Q124" s="495" t="s">
        <v>2696</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190</v>
      </c>
      <c r="L125" s="117">
        <f t="shared" si="31"/>
        <v>1</v>
      </c>
      <c r="M125" s="117"/>
      <c r="N125" s="89"/>
      <c r="O125" s="489" t="s">
        <v>2700</v>
      </c>
      <c r="P125" s="293" t="s">
        <v>2701</v>
      </c>
      <c r="Q125" s="495" t="s">
        <v>2696</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804</v>
      </c>
      <c r="L126" s="117">
        <f t="shared" si="31"/>
        <v>0</v>
      </c>
      <c r="M126" s="117"/>
      <c r="N126" s="89"/>
      <c r="O126" s="489" t="s">
        <v>2702</v>
      </c>
      <c r="P126" s="293"/>
      <c r="Q126" s="475"/>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489" t="s">
        <v>2703</v>
      </c>
      <c r="P127" s="293" t="s">
        <v>2704</v>
      </c>
      <c r="Q127" s="495" t="s">
        <v>2696</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386</v>
      </c>
      <c r="L128" s="117">
        <f t="shared" si="31"/>
        <v>0.33</v>
      </c>
      <c r="M128" s="117"/>
      <c r="N128" s="89"/>
      <c r="O128" s="489" t="s">
        <v>2705</v>
      </c>
      <c r="P128" s="637" t="s">
        <v>2706</v>
      </c>
      <c r="Q128" s="495" t="s">
        <v>2696</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243"/>
      <c r="P129" s="243"/>
      <c r="Q129" s="475"/>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293" t="s">
        <v>2707</v>
      </c>
      <c r="P130" s="277" t="s">
        <v>2708</v>
      </c>
      <c r="Q130" s="495" t="s">
        <v>2709</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293" t="s">
        <v>2710</v>
      </c>
      <c r="P131" s="277" t="s">
        <v>2711</v>
      </c>
      <c r="Q131" s="495" t="s">
        <v>2709</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489" t="s">
        <v>2712</v>
      </c>
      <c r="P132" s="249" t="s">
        <v>2713</v>
      </c>
      <c r="Q132" s="495" t="s">
        <v>2709</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489" t="s">
        <v>2714</v>
      </c>
      <c r="P133" s="249" t="s">
        <v>2713</v>
      </c>
      <c r="Q133" s="495" t="s">
        <v>2709</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0.525</v>
      </c>
      <c r="M134" s="242">
        <f>L134/H134</f>
        <v>0.75</v>
      </c>
      <c r="N134" s="89"/>
      <c r="O134" s="243"/>
      <c r="P134" s="243"/>
      <c r="Q134" s="475"/>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804</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0.25</v>
      </c>
      <c r="M135" s="117"/>
      <c r="N135" s="89"/>
      <c r="O135" s="293" t="s">
        <v>2715</v>
      </c>
      <c r="P135" s="637" t="s">
        <v>2693</v>
      </c>
      <c r="Q135" s="495" t="s">
        <v>2716</v>
      </c>
      <c r="R135" s="89"/>
      <c r="S135" s="89"/>
      <c r="T135" s="89"/>
      <c r="U135" s="89"/>
      <c r="V135" s="89"/>
      <c r="W135" s="89"/>
      <c r="X135" s="89"/>
      <c r="Y135" s="89"/>
      <c r="Z135" s="89"/>
    </row>
    <row r="136">
      <c r="A136" s="89">
        <v>137.0</v>
      </c>
      <c r="B136" s="113"/>
      <c r="C136" s="114"/>
      <c r="D136" s="114"/>
      <c r="E136" s="114"/>
      <c r="F136" s="114" t="s">
        <v>193</v>
      </c>
      <c r="G136" s="266" t="s">
        <v>807</v>
      </c>
      <c r="H136" s="117"/>
      <c r="I136" s="191" t="s">
        <v>2717</v>
      </c>
      <c r="J136" s="324" t="s">
        <v>189</v>
      </c>
      <c r="K136" s="247" t="s">
        <v>190</v>
      </c>
      <c r="L136" s="117">
        <f t="shared" si="33"/>
        <v>1</v>
      </c>
      <c r="M136" s="117"/>
      <c r="N136" s="89"/>
      <c r="O136" s="293" t="s">
        <v>2718</v>
      </c>
      <c r="P136" s="293" t="s">
        <v>2719</v>
      </c>
      <c r="Q136" s="495" t="s">
        <v>2716</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190</v>
      </c>
      <c r="L137" s="117">
        <f t="shared" si="33"/>
        <v>1</v>
      </c>
      <c r="M137" s="117"/>
      <c r="N137" s="89"/>
      <c r="O137" s="293" t="s">
        <v>2720</v>
      </c>
      <c r="P137" s="249" t="s">
        <v>2721</v>
      </c>
      <c r="Q137" s="495" t="s">
        <v>2716</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3"/>
      <c r="P138" s="243"/>
      <c r="Q138" s="475"/>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489" t="s">
        <v>2722</v>
      </c>
      <c r="P139" s="637" t="s">
        <v>2723</v>
      </c>
      <c r="Q139" s="495" t="s">
        <v>2724</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637" t="s">
        <v>2725</v>
      </c>
      <c r="P140" s="293" t="s">
        <v>2726</v>
      </c>
      <c r="Q140" s="495" t="s">
        <v>2724</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19.72446241</v>
      </c>
      <c r="M141" s="231">
        <f t="shared" ref="M141:M143" si="35">L141/H141</f>
        <v>0.9089614015</v>
      </c>
      <c r="N141" s="89"/>
      <c r="O141" s="453"/>
      <c r="P141" s="453"/>
      <c r="Q141" s="475"/>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3</v>
      </c>
      <c r="M142" s="37">
        <f t="shared" si="35"/>
        <v>1</v>
      </c>
      <c r="N142" s="89"/>
      <c r="O142" s="262"/>
      <c r="P142" s="262"/>
      <c r="Q142" s="475"/>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3"/>
      <c r="P143" s="243"/>
      <c r="Q143" s="475"/>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293" t="s">
        <v>2727</v>
      </c>
      <c r="P144" s="637" t="s">
        <v>2728</v>
      </c>
      <c r="Q144" s="495" t="s">
        <v>2729</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6.0</v>
      </c>
      <c r="L145" s="117" t="str">
        <f t="shared" si="36"/>
        <v/>
      </c>
      <c r="M145" s="117"/>
      <c r="N145" s="89"/>
      <c r="O145" s="121"/>
      <c r="P145" s="121"/>
      <c r="Q145" s="475"/>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6.0</v>
      </c>
      <c r="L146" s="117" t="str">
        <f t="shared" si="36"/>
        <v/>
      </c>
      <c r="M146" s="117"/>
      <c r="N146" s="89"/>
      <c r="O146" s="121"/>
      <c r="P146" s="121"/>
      <c r="Q146" s="475"/>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293" t="s">
        <v>2730</v>
      </c>
      <c r="P147" s="249" t="s">
        <v>2731</v>
      </c>
      <c r="Q147" s="495" t="s">
        <v>2729</v>
      </c>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1.0</v>
      </c>
      <c r="L148" s="117" t="str">
        <f t="shared" si="36"/>
        <v/>
      </c>
      <c r="M148" s="117"/>
      <c r="N148" s="89"/>
      <c r="O148" s="121"/>
      <c r="P148" s="467"/>
      <c r="Q148" s="475"/>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1.0</v>
      </c>
      <c r="L149" s="117" t="str">
        <f t="shared" si="36"/>
        <v/>
      </c>
      <c r="M149" s="117"/>
      <c r="N149" s="89"/>
      <c r="O149" s="121"/>
      <c r="P149" s="121"/>
      <c r="Q149" s="475"/>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75"/>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489" t="s">
        <v>2732</v>
      </c>
      <c r="P151" s="249" t="s">
        <v>2733</v>
      </c>
      <c r="Q151" s="495" t="s">
        <v>2734</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75"/>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489" t="s">
        <v>2735</v>
      </c>
      <c r="P153" s="293" t="s">
        <v>2736</v>
      </c>
      <c r="Q153" s="495" t="s">
        <v>2737</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2</v>
      </c>
      <c r="M154" s="37">
        <f t="shared" ref="M154:M155" si="37">L154/H154</f>
        <v>1</v>
      </c>
      <c r="N154" s="89"/>
      <c r="O154" s="262"/>
      <c r="P154" s="262"/>
      <c r="Q154" s="475"/>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2</v>
      </c>
      <c r="M155" s="242">
        <f t="shared" si="37"/>
        <v>1</v>
      </c>
      <c r="N155" s="89"/>
      <c r="O155" s="243"/>
      <c r="P155" s="243"/>
      <c r="Q155" s="475"/>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502"/>
      <c r="P156" s="620"/>
      <c r="Q156" s="475"/>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1</v>
      </c>
      <c r="L157" s="117">
        <f t="shared" si="38"/>
        <v>1</v>
      </c>
      <c r="M157" s="117"/>
      <c r="N157" s="89"/>
      <c r="O157" s="249" t="s">
        <v>2738</v>
      </c>
      <c r="P157" s="293" t="s">
        <v>2739</v>
      </c>
      <c r="Q157" s="495" t="s">
        <v>2740</v>
      </c>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2.0</v>
      </c>
      <c r="L158" s="117" t="str">
        <f t="shared" si="38"/>
        <v/>
      </c>
      <c r="M158" s="117"/>
      <c r="N158" s="89"/>
      <c r="O158" s="502"/>
      <c r="P158" s="467"/>
      <c r="Q158" s="475"/>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2.0</v>
      </c>
      <c r="L159" s="117" t="str">
        <f t="shared" si="38"/>
        <v/>
      </c>
      <c r="M159" s="117"/>
      <c r="N159" s="89"/>
      <c r="O159" s="502"/>
      <c r="P159" s="467"/>
      <c r="Q159" s="475"/>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75"/>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75"/>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249" t="s">
        <v>1622</v>
      </c>
      <c r="P162" s="249" t="s">
        <v>2741</v>
      </c>
      <c r="Q162" s="495" t="s">
        <v>2742</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3.583333333</v>
      </c>
      <c r="M163" s="37">
        <f t="shared" ref="M163:M164" si="40">L163/H163</f>
        <v>0.9555555556</v>
      </c>
      <c r="N163" s="89"/>
      <c r="O163" s="262"/>
      <c r="P163" s="262"/>
      <c r="Q163" s="475"/>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475"/>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249" t="s">
        <v>2743</v>
      </c>
      <c r="P165" s="489" t="s">
        <v>2744</v>
      </c>
      <c r="Q165" s="495" t="s">
        <v>2745</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475"/>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489" t="s">
        <v>2746</v>
      </c>
      <c r="P167" s="637" t="s">
        <v>2747</v>
      </c>
      <c r="Q167" s="495" t="s">
        <v>2748</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489" t="s">
        <v>2749</v>
      </c>
      <c r="P168" s="293" t="s">
        <v>2750</v>
      </c>
      <c r="Q168" s="495" t="s">
        <v>2748</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1.833333333</v>
      </c>
      <c r="M169" s="242">
        <f>L169/H169</f>
        <v>0.9166666667</v>
      </c>
      <c r="N169" s="89"/>
      <c r="O169" s="243"/>
      <c r="P169" s="243"/>
      <c r="Q169" s="475"/>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227</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0.75</v>
      </c>
      <c r="M170" s="117"/>
      <c r="N170" s="89"/>
      <c r="O170" s="489" t="s">
        <v>2751</v>
      </c>
      <c r="P170" s="467"/>
      <c r="Q170" s="475"/>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489" t="s">
        <v>2752</v>
      </c>
      <c r="P171" s="467"/>
      <c r="Q171" s="475"/>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489" t="s">
        <v>2753</v>
      </c>
      <c r="P172" s="467"/>
      <c r="Q172" s="475"/>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1.625</v>
      </c>
      <c r="M173" s="37">
        <f t="shared" ref="M173:M174" si="43">L173/H173</f>
        <v>0.8125</v>
      </c>
      <c r="N173" s="89"/>
      <c r="O173" s="262"/>
      <c r="P173" s="262"/>
      <c r="Q173" s="475"/>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75"/>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489" t="s">
        <v>2754</v>
      </c>
      <c r="P175" s="642" t="s">
        <v>2755</v>
      </c>
      <c r="Q175" s="495" t="s">
        <v>2756</v>
      </c>
      <c r="R175" s="89"/>
      <c r="S175" s="89"/>
      <c r="T175" s="89"/>
      <c r="U175" s="89"/>
      <c r="V175" s="89"/>
      <c r="W175" s="89"/>
      <c r="X175" s="89"/>
      <c r="Y175" s="89"/>
      <c r="Z175" s="89"/>
    </row>
    <row r="176">
      <c r="A176" s="89">
        <v>205.0</v>
      </c>
      <c r="B176" s="257"/>
      <c r="C176" s="241"/>
      <c r="D176" s="241"/>
      <c r="E176" s="241" t="s">
        <v>12</v>
      </c>
      <c r="F176" s="28" t="s">
        <v>2757</v>
      </c>
      <c r="G176" s="4"/>
      <c r="H176" s="242">
        <v>0.5</v>
      </c>
      <c r="I176" s="243"/>
      <c r="J176" s="242"/>
      <c r="K176" s="242"/>
      <c r="L176" s="242">
        <f>AVERAGE(L177)*H176</f>
        <v>0.5</v>
      </c>
      <c r="M176" s="242">
        <f>L176/H176</f>
        <v>1</v>
      </c>
      <c r="N176" s="89"/>
      <c r="O176" s="243"/>
      <c r="P176" s="243"/>
      <c r="Q176" s="475"/>
      <c r="R176" s="89"/>
      <c r="S176" s="89"/>
      <c r="T176" s="89"/>
      <c r="U176" s="89"/>
      <c r="V176" s="89"/>
      <c r="W176" s="89"/>
      <c r="X176" s="89"/>
      <c r="Y176" s="89"/>
      <c r="Z176" s="89"/>
    </row>
    <row r="177">
      <c r="A177" s="89">
        <v>206.0</v>
      </c>
      <c r="B177" s="113"/>
      <c r="C177" s="114"/>
      <c r="D177" s="114"/>
      <c r="E177" s="114"/>
      <c r="F177" s="328" t="s">
        <v>107</v>
      </c>
      <c r="G177" s="266" t="s">
        <v>2758</v>
      </c>
      <c r="H177" s="117"/>
      <c r="I177" s="191" t="s">
        <v>2759</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489" t="s">
        <v>2760</v>
      </c>
      <c r="P177" s="121" t="s">
        <v>1405</v>
      </c>
      <c r="Q177" s="495" t="s">
        <v>2761</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0.125</v>
      </c>
      <c r="M178" s="242">
        <f>L178/H178</f>
        <v>0.25</v>
      </c>
      <c r="N178" s="89"/>
      <c r="O178" s="243"/>
      <c r="P178" s="243"/>
      <c r="Q178" s="475"/>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0.25</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0.25</v>
      </c>
      <c r="M179" s="117"/>
      <c r="N179" s="89"/>
      <c r="O179" s="121"/>
      <c r="P179" s="121"/>
      <c r="Q179" s="643"/>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12.0</v>
      </c>
      <c r="L180" s="117" t="str">
        <f t="shared" si="44"/>
        <v/>
      </c>
      <c r="M180" s="339"/>
      <c r="N180" s="89"/>
      <c r="O180" s="561" t="s">
        <v>2762</v>
      </c>
      <c r="P180" s="553" t="s">
        <v>2763</v>
      </c>
      <c r="Q180" s="495" t="s">
        <v>2764</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9.0</v>
      </c>
      <c r="L181" s="117" t="str">
        <f t="shared" si="44"/>
        <v/>
      </c>
      <c r="M181" s="117"/>
      <c r="N181" s="89"/>
      <c r="O181" s="561" t="s">
        <v>2765</v>
      </c>
      <c r="P181" s="553" t="s">
        <v>2763</v>
      </c>
      <c r="Q181" s="313" t="s">
        <v>2766</v>
      </c>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21.0</v>
      </c>
      <c r="L182" s="117" t="str">
        <f t="shared" si="44"/>
        <v/>
      </c>
      <c r="M182" s="117"/>
      <c r="N182" s="89"/>
      <c r="O182" s="121"/>
      <c r="P182" s="121"/>
      <c r="Q182" s="475"/>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2.72862908</v>
      </c>
      <c r="M183" s="37">
        <f t="shared" ref="M183:M184" si="45">L183/H183</f>
        <v>0.7276344212</v>
      </c>
      <c r="N183" s="89"/>
      <c r="O183" s="262"/>
      <c r="P183" s="262"/>
      <c r="Q183" s="475"/>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0.3086290796</v>
      </c>
      <c r="M184" s="242">
        <f t="shared" si="45"/>
        <v>0.3086290796</v>
      </c>
      <c r="N184" s="89"/>
      <c r="O184" s="243"/>
      <c r="P184" s="243"/>
      <c r="Q184" s="475"/>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75"/>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293" t="s">
        <v>2767</v>
      </c>
      <c r="P186" s="249" t="s">
        <v>2768</v>
      </c>
      <c r="Q186" s="495" t="s">
        <v>2769</v>
      </c>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3.0</v>
      </c>
      <c r="L187" s="117" t="str">
        <f t="shared" si="46"/>
        <v/>
      </c>
      <c r="M187" s="117"/>
      <c r="N187" s="89"/>
      <c r="O187" s="121"/>
      <c r="P187" s="121"/>
      <c r="Q187" s="475"/>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18.0</v>
      </c>
      <c r="L188" s="117" t="str">
        <f t="shared" si="46"/>
        <v/>
      </c>
      <c r="M188" s="117"/>
      <c r="N188" s="89"/>
      <c r="O188" s="121"/>
      <c r="P188" s="121"/>
      <c r="Q188" s="475"/>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293" t="s">
        <v>2770</v>
      </c>
      <c r="P189" s="121" t="s">
        <v>1408</v>
      </c>
      <c r="Q189" s="495" t="s">
        <v>2769</v>
      </c>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1.0</v>
      </c>
      <c r="L190" s="117" t="str">
        <f t="shared" si="46"/>
        <v/>
      </c>
      <c r="M190" s="117"/>
      <c r="N190" s="89"/>
      <c r="O190" s="121"/>
      <c r="P190" s="121"/>
      <c r="Q190" s="475"/>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11.0</v>
      </c>
      <c r="L191" s="117" t="str">
        <f t="shared" si="46"/>
        <v/>
      </c>
      <c r="M191" s="117"/>
      <c r="N191" s="89"/>
      <c r="O191" s="121"/>
      <c r="P191" s="121"/>
      <c r="Q191" s="475"/>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340">
        <f>IF(OR(K193="",K194=""),"Blm Diisi",IF(K193=0,0,IF(K194/K193&gt;1,1,K194/K193)))</f>
        <v>0.5333333333</v>
      </c>
      <c r="L192" s="117">
        <f t="shared" si="46"/>
        <v>0.5333333333</v>
      </c>
      <c r="M192" s="117"/>
      <c r="N192" s="89"/>
      <c r="O192" s="293" t="s">
        <v>2771</v>
      </c>
      <c r="P192" s="249"/>
      <c r="Q192" s="475"/>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15.0</v>
      </c>
      <c r="L193" s="117" t="str">
        <f t="shared" si="46"/>
        <v/>
      </c>
      <c r="M193" s="117"/>
      <c r="N193" s="89"/>
      <c r="O193" s="121"/>
      <c r="P193" s="249" t="s">
        <v>2772</v>
      </c>
      <c r="Q193" s="495" t="s">
        <v>2769</v>
      </c>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8.0</v>
      </c>
      <c r="L194" s="117" t="str">
        <f t="shared" si="46"/>
        <v/>
      </c>
      <c r="M194" s="117"/>
      <c r="N194" s="89"/>
      <c r="O194" s="121"/>
      <c r="P194" s="249" t="s">
        <v>2773</v>
      </c>
      <c r="Q194" s="495" t="s">
        <v>2769</v>
      </c>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644">
        <f>IF(OR(K196="",K197=""),"Blm Diisi",IF(K196=0,0,IF(K197/K196&gt;1,1,K197/K196)))</f>
        <v>0.0839248259</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0.0839248259</v>
      </c>
      <c r="M195" s="117"/>
      <c r="N195" s="89"/>
      <c r="O195" s="293" t="s">
        <v>2774</v>
      </c>
      <c r="P195" s="121"/>
      <c r="Q195" s="475"/>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1.55155537865E11</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121"/>
      <c r="P196" s="532" t="s">
        <v>2768</v>
      </c>
      <c r="Q196" s="495" t="s">
        <v>2769</v>
      </c>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1.3021401503E10</v>
      </c>
      <c r="L197" s="117" t="str">
        <f t="shared" si="47"/>
        <v/>
      </c>
      <c r="M197" s="117"/>
      <c r="N197" s="89"/>
      <c r="O197" s="249" t="s">
        <v>2775</v>
      </c>
      <c r="P197" s="561" t="s">
        <v>2776</v>
      </c>
      <c r="Q197" s="495" t="s">
        <v>2769</v>
      </c>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0.67</v>
      </c>
      <c r="M198" s="242">
        <f>L198/H198</f>
        <v>0.67</v>
      </c>
      <c r="N198" s="89"/>
      <c r="O198" s="243"/>
      <c r="P198" s="243"/>
      <c r="Q198" s="475"/>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227</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0.67</v>
      </c>
      <c r="M199" s="117"/>
      <c r="N199" s="89"/>
      <c r="O199" s="645" t="s">
        <v>2777</v>
      </c>
      <c r="P199" s="249" t="s">
        <v>2778</v>
      </c>
      <c r="Q199" s="495" t="s">
        <v>2779</v>
      </c>
      <c r="R199" s="89"/>
      <c r="S199" s="89"/>
      <c r="T199" s="89"/>
      <c r="U199" s="89"/>
      <c r="V199" s="89"/>
      <c r="W199" s="89"/>
      <c r="X199" s="89"/>
      <c r="Y199" s="89"/>
      <c r="Z199" s="89"/>
    </row>
    <row r="200">
      <c r="A200" s="89">
        <v>229.0</v>
      </c>
      <c r="B200" s="257"/>
      <c r="C200" s="241"/>
      <c r="D200" s="241"/>
      <c r="E200" s="241" t="s">
        <v>14</v>
      </c>
      <c r="F200" s="28" t="s">
        <v>2780</v>
      </c>
      <c r="G200" s="4"/>
      <c r="H200" s="242">
        <v>1.0</v>
      </c>
      <c r="I200" s="243"/>
      <c r="J200" s="242"/>
      <c r="K200" s="242"/>
      <c r="L200" s="242">
        <f>AVERAGE(L201)*H200</f>
        <v>1</v>
      </c>
      <c r="M200" s="242">
        <f>L200/H200</f>
        <v>1</v>
      </c>
      <c r="N200" s="89"/>
      <c r="O200" s="243"/>
      <c r="P200" s="243"/>
      <c r="Q200" s="475"/>
      <c r="R200" s="89"/>
      <c r="S200" s="89"/>
      <c r="T200" s="89"/>
      <c r="U200" s="89"/>
      <c r="V200" s="89"/>
      <c r="W200" s="89"/>
      <c r="X200" s="89"/>
      <c r="Y200" s="89"/>
      <c r="Z200" s="89"/>
    </row>
    <row r="201">
      <c r="A201" s="89">
        <v>230.0</v>
      </c>
      <c r="B201" s="113"/>
      <c r="C201" s="114"/>
      <c r="D201" s="114"/>
      <c r="E201" s="114"/>
      <c r="F201" s="361" t="s">
        <v>107</v>
      </c>
      <c r="G201" s="125" t="s">
        <v>2781</v>
      </c>
      <c r="H201" s="117"/>
      <c r="I201" s="191" t="s">
        <v>2782</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646" t="s">
        <v>2783</v>
      </c>
      <c r="P201" s="561" t="s">
        <v>2784</v>
      </c>
      <c r="Q201" s="495" t="s">
        <v>2785</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75"/>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293" t="s">
        <v>2786</v>
      </c>
      <c r="P203" s="249" t="s">
        <v>2787</v>
      </c>
      <c r="Q203" s="495" t="s">
        <v>2788</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1.95</v>
      </c>
      <c r="M204" s="37">
        <f t="shared" ref="M204:M205" si="48">L204/H204</f>
        <v>1</v>
      </c>
      <c r="N204" s="89"/>
      <c r="O204" s="262"/>
      <c r="P204" s="262"/>
      <c r="Q204" s="475"/>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243"/>
      <c r="P205" s="243"/>
      <c r="Q205" s="475"/>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47">
        <f>IF(OR(K207="",K210=""),"Blm Diisi",IF(AND(K207=0,K210=0),0,IF(K210/K207&gt;1,1,K210/K207)))</f>
        <v>1</v>
      </c>
      <c r="L206" s="631">
        <f>IF(J206="Ya/Tidak",IF(K206="Ya",1,IF(K206="Tidak",0,"Blm Diisi")),IF(J206="A/B/C",IF(K206="A",1,IF(K206="B",0,5,IF(K206="C",0,"Blm Diisi"))),IF(J206="A/B/C/D",IF(K206="A",1,IF(K206="B",0,67,IF(K206="C",0,33,IF(K206="D",0,"Blm Diisi")))),IF(J206="A/B/C/D/E",IF(K206="A",1,IF(K206="B",0,75,IF(K206="C",0,5,IF(K206="D",0,25,IF(K206="E",0,"Blm Diisi"))))),IF(J206="%",IF(K206="","Blm Diisi",K206),IF(J212="Jumlah",IF(K206="","Blm Diisi",""),IF(J206="Rupiah",IF(K206="","Blm Diisi",""),IF(J206="","","-"))))))))</f>
        <v>1</v>
      </c>
      <c r="M206" s="117"/>
      <c r="N206" s="89"/>
      <c r="O206" s="648" t="s">
        <v>2789</v>
      </c>
      <c r="P206" s="561" t="s">
        <v>2790</v>
      </c>
      <c r="Q206" s="495" t="s">
        <v>2791</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6">
        <f>IF(OR(K208="",K209=""),"Blm Diisi",K208+K209)</f>
        <v>52</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121"/>
      <c r="P207" s="121"/>
      <c r="Q207" s="475"/>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7.0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475"/>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45.0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293" t="s">
        <v>2792</v>
      </c>
      <c r="P209" s="121"/>
      <c r="Q209" s="495" t="s">
        <v>2791</v>
      </c>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52.0</v>
      </c>
      <c r="L210" s="117" t="str">
        <f t="shared" si="49"/>
        <v/>
      </c>
      <c r="M210" s="117"/>
      <c r="N210" s="89"/>
      <c r="O210" s="121"/>
      <c r="P210" s="121"/>
      <c r="Q210" s="475"/>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0.6</v>
      </c>
      <c r="M211" s="242">
        <f>L211/H211</f>
        <v>1</v>
      </c>
      <c r="N211" s="89"/>
      <c r="O211" s="243"/>
      <c r="P211" s="243"/>
      <c r="Q211" s="475"/>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IF(OR(K214="",K217=""),"Blm Diisi",IF(AND(K213=0,K217=0),0,IF(K217/K213&gt;1,1,K217/K213)))</f>
        <v>1</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12" s="117"/>
      <c r="N212" s="89"/>
      <c r="O212" s="649"/>
      <c r="P212" s="649"/>
      <c r="Q212" s="475"/>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84</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75"/>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75"/>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475"/>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84.0</v>
      </c>
      <c r="L216" s="117" t="str">
        <f t="shared" si="50"/>
        <v/>
      </c>
      <c r="M216" s="117"/>
      <c r="N216" s="89"/>
      <c r="O216" s="121"/>
      <c r="P216" s="121"/>
      <c r="Q216" s="475"/>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84.0</v>
      </c>
      <c r="L217" s="117" t="str">
        <f t="shared" si="50"/>
        <v/>
      </c>
      <c r="M217" s="117"/>
      <c r="N217" s="89"/>
      <c r="O217" s="648" t="s">
        <v>2793</v>
      </c>
      <c r="P217" s="553" t="s">
        <v>2794</v>
      </c>
      <c r="Q217" s="495" t="s">
        <v>2795</v>
      </c>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75"/>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121"/>
      <c r="P219" s="503"/>
      <c r="Q219" s="475"/>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81.0</v>
      </c>
      <c r="L220" s="117" t="str">
        <f t="shared" si="51"/>
        <v/>
      </c>
      <c r="M220" s="117"/>
      <c r="N220" s="89"/>
      <c r="O220" s="121"/>
      <c r="P220" s="293" t="s">
        <v>2668</v>
      </c>
      <c r="Q220" s="495" t="s">
        <v>2796</v>
      </c>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81.0</v>
      </c>
      <c r="L221" s="117" t="str">
        <f t="shared" si="51"/>
        <v/>
      </c>
      <c r="M221" s="117"/>
      <c r="N221" s="89"/>
      <c r="O221" s="121"/>
      <c r="P221" s="121"/>
      <c r="Q221" s="475"/>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81.0</v>
      </c>
      <c r="L222" s="117" t="str">
        <f t="shared" si="51"/>
        <v/>
      </c>
      <c r="M222" s="117"/>
      <c r="N222" s="89"/>
      <c r="O222" s="121"/>
      <c r="P222" s="121"/>
      <c r="Q222" s="475"/>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3.3375</v>
      </c>
      <c r="M223" s="37">
        <f t="shared" ref="M223:M224" si="52">L223/H223</f>
        <v>0.89</v>
      </c>
      <c r="N223" s="89"/>
      <c r="O223" s="262"/>
      <c r="P223" s="262"/>
      <c r="Q223" s="475"/>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2.5</v>
      </c>
      <c r="M224" s="242">
        <f t="shared" si="52"/>
        <v>1</v>
      </c>
      <c r="N224" s="89"/>
      <c r="O224" s="243"/>
      <c r="P224" s="243"/>
      <c r="Q224" s="475"/>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650" t="s">
        <v>2797</v>
      </c>
      <c r="P225" s="293" t="s">
        <v>2798</v>
      </c>
      <c r="Q225" s="495" t="s">
        <v>2799</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1</v>
      </c>
      <c r="L226" s="117">
        <f t="shared" si="53"/>
        <v>1</v>
      </c>
      <c r="M226" s="117"/>
      <c r="N226" s="89"/>
      <c r="O226" s="502"/>
      <c r="P226" s="467"/>
      <c r="Q226" s="475"/>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8.0</v>
      </c>
      <c r="L227" s="117" t="str">
        <f t="shared" si="53"/>
        <v/>
      </c>
      <c r="M227" s="117"/>
      <c r="N227" s="89"/>
      <c r="O227" s="121"/>
      <c r="P227" s="467"/>
      <c r="Q227" s="475"/>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8.0</v>
      </c>
      <c r="L228" s="117" t="str">
        <f t="shared" si="53"/>
        <v/>
      </c>
      <c r="M228" s="117"/>
      <c r="N228" s="89"/>
      <c r="O228" s="121"/>
      <c r="P228" s="467"/>
      <c r="Q228" s="475"/>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0.8375</v>
      </c>
      <c r="M229" s="242">
        <f>L229/H229</f>
        <v>0.67</v>
      </c>
      <c r="N229" s="89"/>
      <c r="O229" s="243"/>
      <c r="P229" s="243"/>
      <c r="Q229" s="475"/>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227</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0.67</v>
      </c>
      <c r="M230" s="117"/>
      <c r="N230" s="89"/>
      <c r="O230" s="489" t="s">
        <v>2800</v>
      </c>
      <c r="P230" s="293" t="s">
        <v>2668</v>
      </c>
      <c r="Q230" s="495" t="s">
        <v>2801</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0.9921875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G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1"/>
    <hyperlink r:id="rId5" ref="Q12"/>
    <hyperlink r:id="rId6" ref="Q13"/>
    <hyperlink r:id="rId7" ref="Q15"/>
    <hyperlink r:id="rId8" ref="Q16"/>
    <hyperlink r:id="rId9" ref="Q17"/>
    <hyperlink r:id="rId10" ref="Q18"/>
    <hyperlink r:id="rId11" ref="Q20"/>
    <hyperlink r:id="rId12" ref="Q21"/>
    <hyperlink r:id="rId13" ref="Q24"/>
    <hyperlink r:id="rId14" ref="Q25"/>
    <hyperlink r:id="rId15" ref="Q28"/>
    <hyperlink r:id="rId16" ref="Q29"/>
    <hyperlink r:id="rId17" ref="Q30"/>
    <hyperlink r:id="rId18" ref="Q31"/>
    <hyperlink r:id="rId19" ref="Q32"/>
    <hyperlink r:id="rId20" ref="Q33"/>
    <hyperlink r:id="rId21" ref="Q34"/>
    <hyperlink r:id="rId22" ref="Q35"/>
    <hyperlink r:id="rId23" ref="Q36"/>
    <hyperlink r:id="rId24" ref="Q37"/>
    <hyperlink r:id="rId25" ref="Q39"/>
    <hyperlink r:id="rId26" ref="Q40"/>
    <hyperlink r:id="rId27" ref="Q43"/>
    <hyperlink r:id="rId28" ref="Q44"/>
    <hyperlink r:id="rId29" ref="Q45"/>
    <hyperlink r:id="rId30" ref="Q46"/>
    <hyperlink r:id="rId31" ref="Q47"/>
    <hyperlink r:id="rId32" ref="Q48"/>
    <hyperlink r:id="rId33" ref="Q49"/>
    <hyperlink r:id="rId34" ref="Q50"/>
    <hyperlink r:id="rId35" ref="Q51"/>
    <hyperlink r:id="rId36" ref="Q53"/>
    <hyperlink r:id="rId37" ref="Q54"/>
    <hyperlink r:id="rId38" ref="Q57"/>
    <hyperlink r:id="rId39" ref="Q58"/>
    <hyperlink r:id="rId40" ref="Q59"/>
    <hyperlink r:id="rId41" ref="Q61"/>
    <hyperlink r:id="rId42" ref="Q62"/>
    <hyperlink r:id="rId43" ref="Q64"/>
    <hyperlink r:id="rId44" ref="Q65"/>
    <hyperlink r:id="rId45" ref="Q66"/>
    <hyperlink r:id="rId46" ref="Q67"/>
    <hyperlink r:id="rId47" ref="P68"/>
    <hyperlink r:id="rId48" ref="Q68"/>
    <hyperlink r:id="rId49" ref="Q69"/>
    <hyperlink r:id="rId50" ref="Q71"/>
    <hyperlink r:id="rId51" ref="Q72"/>
    <hyperlink r:id="rId52" ref="Q74"/>
    <hyperlink r:id="rId53" ref="Q75"/>
    <hyperlink r:id="rId54" ref="Q77"/>
    <hyperlink r:id="rId55" ref="Q80"/>
    <hyperlink r:id="rId56" ref="Q81"/>
    <hyperlink r:id="rId57" ref="Q82"/>
    <hyperlink r:id="rId58" ref="Q83"/>
    <hyperlink r:id="rId59" ref="Q84"/>
    <hyperlink r:id="rId60" ref="Q85"/>
    <hyperlink r:id="rId61" ref="Q87"/>
    <hyperlink r:id="rId62" ref="Q88"/>
    <hyperlink r:id="rId63" ref="Q91"/>
    <hyperlink r:id="rId64" ref="Q92"/>
    <hyperlink r:id="rId65" ref="Q93"/>
    <hyperlink r:id="rId66" ref="Q94"/>
    <hyperlink r:id="rId67" ref="Q96"/>
    <hyperlink r:id="rId68" ref="Q97"/>
    <hyperlink r:id="rId69" ref="Q98"/>
    <hyperlink r:id="rId70" ref="Q99"/>
    <hyperlink r:id="rId71" ref="Q100"/>
    <hyperlink r:id="rId72" ref="Q101"/>
    <hyperlink r:id="rId73" ref="Q103"/>
    <hyperlink r:id="rId74" ref="Q104"/>
    <hyperlink r:id="rId75" ref="Q105"/>
    <hyperlink r:id="rId76" ref="Q107"/>
    <hyperlink r:id="rId77" ref="Q109"/>
    <hyperlink r:id="rId78" ref="Q110"/>
    <hyperlink r:id="rId79" ref="Q111"/>
    <hyperlink r:id="rId80" ref="Q112"/>
    <hyperlink r:id="rId81" ref="Q114"/>
    <hyperlink r:id="rId82" ref="Q115"/>
    <hyperlink r:id="rId83" ref="Q116"/>
    <hyperlink r:id="rId84" ref="Q119"/>
    <hyperlink r:id="rId85" ref="Q120"/>
    <hyperlink r:id="rId86" ref="Q121"/>
    <hyperlink r:id="rId87" ref="Q123"/>
    <hyperlink r:id="rId88" ref="O124"/>
    <hyperlink r:id="rId89" ref="Q124"/>
    <hyperlink r:id="rId90" ref="Q125"/>
    <hyperlink r:id="rId91" ref="Q127"/>
    <hyperlink r:id="rId92" ref="Q128"/>
    <hyperlink r:id="rId93" ref="Q130"/>
    <hyperlink r:id="rId94" ref="Q131"/>
    <hyperlink r:id="rId95" ref="Q132"/>
    <hyperlink r:id="rId96" ref="Q133"/>
    <hyperlink r:id="rId97" ref="Q135"/>
    <hyperlink r:id="rId98" ref="Q136"/>
    <hyperlink r:id="rId99" ref="Q137"/>
    <hyperlink r:id="rId100" ref="Q139"/>
    <hyperlink r:id="rId101" ref="Q140"/>
    <hyperlink r:id="rId102" ref="Q144"/>
    <hyperlink r:id="rId103" ref="Q147"/>
    <hyperlink r:id="rId104" ref="Q151"/>
    <hyperlink r:id="rId105" ref="Q153"/>
    <hyperlink r:id="rId106" ref="Q157"/>
    <hyperlink r:id="rId107" ref="Q162"/>
    <hyperlink r:id="rId108" ref="Q165"/>
    <hyperlink r:id="rId109" ref="Q167"/>
    <hyperlink r:id="rId110" ref="Q168"/>
    <hyperlink r:id="rId111" ref="P175"/>
    <hyperlink r:id="rId112" ref="Q175"/>
    <hyperlink r:id="rId113" ref="Q177"/>
    <hyperlink r:id="rId114" ref="Q180"/>
    <hyperlink r:id="rId115" ref="Q181"/>
    <hyperlink r:id="rId116" ref="Q186"/>
    <hyperlink r:id="rId117" ref="Q189"/>
    <hyperlink r:id="rId118" ref="Q193"/>
    <hyperlink r:id="rId119" ref="Q194"/>
    <hyperlink r:id="rId120" ref="Q196"/>
    <hyperlink r:id="rId121" ref="Q197"/>
    <hyperlink r:id="rId122" ref="Q199"/>
    <hyperlink r:id="rId123" ref="Q201"/>
    <hyperlink r:id="rId124" ref="Q203"/>
    <hyperlink r:id="rId125" ref="Q206"/>
    <hyperlink r:id="rId126" ref="Q209"/>
    <hyperlink r:id="rId127" ref="Q217"/>
    <hyperlink r:id="rId128" ref="Q220"/>
    <hyperlink r:id="rId129" ref="Q225"/>
    <hyperlink r:id="rId130" ref="Q230"/>
  </hyperlinks>
  <printOptions/>
  <pageMargins bottom="0.7480314960629921" footer="0.0" header="0.0" left="0.7086614173228347" right="0.7086614173228347" top="0.7480314960629921"/>
  <pageSetup fitToHeight="0" paperSize="9" orientation="portrait"/>
  <drawing r:id="rId13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workbookViewId="0">
      <pane ySplit="6.0" topLeftCell="A7" activePane="bottomLeft" state="frozen"/>
      <selection activeCell="B8" sqref="B8"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1" width="14.43"/>
    <col customWidth="1" min="12" max="12" width="7.86"/>
    <col customWidth="1" min="13" max="13" width="7.71"/>
    <col customWidth="1" min="14" max="14" width="7.14"/>
    <col customWidth="1" min="15" max="16" width="41.0"/>
    <col customWidth="1" min="17" max="17" width="54.43"/>
    <col customWidth="1" min="18" max="26" width="8.86"/>
  </cols>
  <sheetData>
    <row r="1">
      <c r="A1" s="89">
        <v>1.0</v>
      </c>
      <c r="B1" s="398" t="s">
        <v>0</v>
      </c>
      <c r="C1" s="11"/>
      <c r="D1" s="11"/>
      <c r="E1" s="11"/>
      <c r="F1" s="11"/>
      <c r="G1" s="12"/>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35.66024098</v>
      </c>
      <c r="M3" s="451">
        <f t="shared" ref="M3:M6" si="1">L3/H3</f>
        <v>0.9823757845</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14.52755556</v>
      </c>
      <c r="M4" s="231">
        <f t="shared" si="1"/>
        <v>0.9950380518</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2</v>
      </c>
      <c r="M5" s="37">
        <f t="shared" si="1"/>
        <v>1</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0.4</v>
      </c>
      <c r="M6" s="242">
        <f t="shared" si="1"/>
        <v>1</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249" t="s">
        <v>2802</v>
      </c>
      <c r="P7" s="536" t="s">
        <v>2803</v>
      </c>
      <c r="Q7" s="315" t="s">
        <v>2804</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249" t="s">
        <v>2805</v>
      </c>
      <c r="P8" s="536" t="s">
        <v>2806</v>
      </c>
      <c r="Q8" s="315" t="s">
        <v>2804</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190</v>
      </c>
      <c r="L9" s="117">
        <f t="shared" si="2"/>
        <v>1</v>
      </c>
      <c r="M9" s="117"/>
      <c r="N9" s="248"/>
      <c r="O9" s="466" t="s">
        <v>1706</v>
      </c>
      <c r="P9" s="561" t="s">
        <v>2807</v>
      </c>
      <c r="Q9" s="315" t="s">
        <v>2804</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249" t="s">
        <v>2808</v>
      </c>
      <c r="P11" s="651" t="s">
        <v>2809</v>
      </c>
      <c r="Q11" s="318" t="s">
        <v>2810</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466" t="s">
        <v>1695</v>
      </c>
      <c r="P12" s="536" t="s">
        <v>2811</v>
      </c>
      <c r="Q12" s="318" t="s">
        <v>2810</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466" t="s">
        <v>2812</v>
      </c>
      <c r="P13" s="466" t="s">
        <v>2813</v>
      </c>
      <c r="Q13" s="318" t="s">
        <v>2810</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0.8</v>
      </c>
      <c r="M14" s="242">
        <f>L14/H14</f>
        <v>1</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535" t="s">
        <v>1699</v>
      </c>
      <c r="P15" s="536" t="s">
        <v>2814</v>
      </c>
      <c r="Q15" s="491" t="s">
        <v>2815</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66" t="s">
        <v>1701</v>
      </c>
      <c r="P16" s="561" t="s">
        <v>2816</v>
      </c>
      <c r="Q16" s="491" t="s">
        <v>2815</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466" t="s">
        <v>1704</v>
      </c>
      <c r="P17" s="553" t="s">
        <v>2817</v>
      </c>
      <c r="Q17" s="491" t="s">
        <v>2815</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190</v>
      </c>
      <c r="L18" s="117">
        <f t="shared" si="4"/>
        <v>1</v>
      </c>
      <c r="M18" s="117"/>
      <c r="N18" s="89"/>
      <c r="O18" s="466" t="s">
        <v>1706</v>
      </c>
      <c r="P18" s="553" t="s">
        <v>2817</v>
      </c>
      <c r="Q18" s="491" t="s">
        <v>2815</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535" t="s">
        <v>2003</v>
      </c>
      <c r="P20" s="536" t="s">
        <v>2818</v>
      </c>
      <c r="Q20" s="491" t="s">
        <v>2819</v>
      </c>
      <c r="R20" s="89"/>
      <c r="S20" s="89"/>
      <c r="T20" s="89"/>
      <c r="U20" s="89"/>
      <c r="V20" s="89"/>
      <c r="W20" s="89"/>
      <c r="X20" s="89"/>
      <c r="Y20" s="89"/>
      <c r="Z20" s="89"/>
    </row>
    <row r="21">
      <c r="A21" s="89">
        <v>21.0</v>
      </c>
      <c r="B21" s="113"/>
      <c r="C21" s="114"/>
      <c r="D21" s="114"/>
      <c r="E21" s="260"/>
      <c r="F21" s="114" t="s">
        <v>193</v>
      </c>
      <c r="G21" s="125" t="s">
        <v>2820</v>
      </c>
      <c r="H21" s="117"/>
      <c r="I21" s="191" t="s">
        <v>2821</v>
      </c>
      <c r="J21" s="117" t="s">
        <v>196</v>
      </c>
      <c r="K21" s="247" t="s">
        <v>190</v>
      </c>
      <c r="L21" s="117">
        <f t="shared" si="5"/>
        <v>1</v>
      </c>
      <c r="M21" s="117"/>
      <c r="N21" s="89"/>
      <c r="O21" s="466" t="s">
        <v>1714</v>
      </c>
      <c r="P21" s="466" t="s">
        <v>2822</v>
      </c>
      <c r="Q21" s="491" t="s">
        <v>2819</v>
      </c>
      <c r="R21" s="89"/>
      <c r="S21" s="89"/>
      <c r="T21" s="89"/>
      <c r="U21" s="89"/>
      <c r="V21" s="89"/>
      <c r="W21" s="89"/>
      <c r="X21" s="89"/>
      <c r="Y21" s="89"/>
      <c r="Z21" s="89"/>
    </row>
    <row r="22" ht="15.75" customHeight="1">
      <c r="A22" s="89">
        <v>22.0</v>
      </c>
      <c r="B22" s="138"/>
      <c r="C22" s="139"/>
      <c r="D22" s="139">
        <v>2.0</v>
      </c>
      <c r="E22" s="141" t="s">
        <v>18</v>
      </c>
      <c r="F22" s="3"/>
      <c r="G22" s="4"/>
      <c r="H22" s="37">
        <f>SUM(H23:H25)</f>
        <v>1</v>
      </c>
      <c r="I22" s="262"/>
      <c r="J22" s="37"/>
      <c r="K22" s="37"/>
      <c r="L22" s="37">
        <f>L23</f>
        <v>1</v>
      </c>
      <c r="M22" s="37">
        <f t="shared" ref="M22:M23" si="6">L22/H22</f>
        <v>1</v>
      </c>
      <c r="N22" s="89"/>
      <c r="O22" s="262"/>
      <c r="P22" s="262"/>
      <c r="Q22" s="498"/>
      <c r="R22" s="89"/>
      <c r="S22" s="89"/>
      <c r="T22" s="89"/>
      <c r="U22" s="89"/>
      <c r="V22" s="89"/>
      <c r="W22" s="89"/>
      <c r="X22" s="89"/>
      <c r="Y22" s="89"/>
      <c r="Z22" s="89"/>
    </row>
    <row r="23" ht="15.75" customHeight="1">
      <c r="A23" s="89">
        <v>23.0</v>
      </c>
      <c r="B23" s="257"/>
      <c r="C23" s="241"/>
      <c r="D23" s="241"/>
      <c r="E23" s="331" t="s">
        <v>107</v>
      </c>
      <c r="F23" s="28" t="s">
        <v>19</v>
      </c>
      <c r="G23" s="4"/>
      <c r="H23" s="242">
        <v>1.0</v>
      </c>
      <c r="I23" s="243"/>
      <c r="J23" s="242"/>
      <c r="K23" s="242"/>
      <c r="L23" s="242">
        <f>AVERAGE(L24:L25)*H23</f>
        <v>1</v>
      </c>
      <c r="M23" s="242">
        <f t="shared" si="6"/>
        <v>1</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535" t="s">
        <v>1717</v>
      </c>
      <c r="P24" s="561" t="s">
        <v>2823</v>
      </c>
      <c r="Q24" s="491" t="s">
        <v>2824</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190</v>
      </c>
      <c r="L25" s="117">
        <f t="shared" si="7"/>
        <v>1</v>
      </c>
      <c r="M25" s="117"/>
      <c r="N25" s="89"/>
      <c r="O25" s="466" t="s">
        <v>2011</v>
      </c>
      <c r="P25" s="561" t="s">
        <v>2823</v>
      </c>
      <c r="Q25" s="491" t="s">
        <v>2824</v>
      </c>
      <c r="R25" s="89"/>
      <c r="S25" s="89"/>
      <c r="T25" s="89"/>
      <c r="U25" s="89"/>
      <c r="V25" s="89"/>
      <c r="W25" s="89"/>
      <c r="X25" s="89"/>
      <c r="Y25" s="89"/>
      <c r="Z25" s="89"/>
    </row>
    <row r="26" ht="15.75" customHeight="1">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75"/>
      <c r="R26" s="89"/>
      <c r="S26" s="89"/>
      <c r="T26" s="89"/>
      <c r="U26" s="89"/>
      <c r="V26" s="89"/>
      <c r="W26" s="89"/>
      <c r="X26" s="89"/>
      <c r="Y26" s="89"/>
      <c r="Z26" s="89"/>
    </row>
    <row r="27" ht="15.75" customHeight="1">
      <c r="A27" s="89">
        <v>27.0</v>
      </c>
      <c r="B27" s="257"/>
      <c r="C27" s="241"/>
      <c r="D27" s="241"/>
      <c r="E27" s="411" t="s">
        <v>10</v>
      </c>
      <c r="F27" s="270" t="s">
        <v>23</v>
      </c>
      <c r="G27" s="4"/>
      <c r="H27" s="242">
        <v>1.0</v>
      </c>
      <c r="I27" s="243"/>
      <c r="J27" s="242"/>
      <c r="K27" s="242"/>
      <c r="L27" s="242">
        <f>AVERAGE(L28:L37)*H27</f>
        <v>1</v>
      </c>
      <c r="M27" s="242">
        <f t="shared" si="8"/>
        <v>1</v>
      </c>
      <c r="N27" s="89"/>
      <c r="O27" s="243"/>
      <c r="P27" s="243"/>
      <c r="Q27" s="475"/>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535" t="s">
        <v>1723</v>
      </c>
      <c r="P28" s="466" t="s">
        <v>2825</v>
      </c>
      <c r="Q28" s="491" t="s">
        <v>2826</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66" t="s">
        <v>1726</v>
      </c>
      <c r="P29" s="466" t="s">
        <v>2825</v>
      </c>
      <c r="Q29" s="491" t="s">
        <v>2826</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466" t="s">
        <v>1727</v>
      </c>
      <c r="P30" s="466" t="s">
        <v>2825</v>
      </c>
      <c r="Q30" s="491" t="s">
        <v>2826</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466" t="s">
        <v>1728</v>
      </c>
      <c r="P31" s="466" t="s">
        <v>2825</v>
      </c>
      <c r="Q31" s="491" t="s">
        <v>2826</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466" t="s">
        <v>1729</v>
      </c>
      <c r="P32" s="536" t="s">
        <v>2827</v>
      </c>
      <c r="Q32" s="491" t="s">
        <v>2826</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466" t="s">
        <v>1730</v>
      </c>
      <c r="P33" s="466" t="s">
        <v>2825</v>
      </c>
      <c r="Q33" s="491" t="s">
        <v>2826</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466" t="s">
        <v>1732</v>
      </c>
      <c r="P34" s="466" t="s">
        <v>2825</v>
      </c>
      <c r="Q34" s="491" t="s">
        <v>2826</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466" t="s">
        <v>1733</v>
      </c>
      <c r="P35" s="466" t="s">
        <v>2825</v>
      </c>
      <c r="Q35" s="491" t="s">
        <v>2826</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466" t="s">
        <v>1734</v>
      </c>
      <c r="P36" s="466" t="s">
        <v>2825</v>
      </c>
      <c r="Q36" s="491" t="s">
        <v>2826</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466" t="s">
        <v>1735</v>
      </c>
      <c r="P37" s="466" t="s">
        <v>2825</v>
      </c>
      <c r="Q37" s="491" t="s">
        <v>2826</v>
      </c>
      <c r="R37" s="89"/>
      <c r="S37" s="89"/>
      <c r="T37" s="89"/>
      <c r="U37" s="89"/>
      <c r="V37" s="89"/>
      <c r="W37" s="89"/>
      <c r="X37" s="89"/>
      <c r="Y37" s="89"/>
      <c r="Z37" s="89"/>
    </row>
    <row r="38">
      <c r="A38" s="89">
        <v>38.0</v>
      </c>
      <c r="B38" s="278"/>
      <c r="C38" s="279"/>
      <c r="D38" s="279"/>
      <c r="E38" s="280" t="s">
        <v>12</v>
      </c>
      <c r="F38" s="652" t="s">
        <v>24</v>
      </c>
      <c r="G38" s="4"/>
      <c r="H38" s="282">
        <v>1.0</v>
      </c>
      <c r="I38" s="283"/>
      <c r="J38" s="282"/>
      <c r="K38" s="282"/>
      <c r="L38" s="282">
        <f>AVERAGE(L39:L40)*H38</f>
        <v>1</v>
      </c>
      <c r="M38" s="282">
        <f>L38/H38</f>
        <v>1</v>
      </c>
      <c r="N38" s="89"/>
      <c r="O38" s="283"/>
      <c r="P38" s="283"/>
      <c r="Q38" s="475"/>
      <c r="R38" s="89"/>
      <c r="S38" s="89"/>
      <c r="T38" s="89"/>
      <c r="U38" s="89"/>
      <c r="V38" s="89"/>
      <c r="W38" s="89"/>
      <c r="X38" s="89"/>
      <c r="Y38" s="89"/>
      <c r="Z38" s="89"/>
    </row>
    <row r="39">
      <c r="A39" s="89">
        <v>39.0</v>
      </c>
      <c r="B39" s="113"/>
      <c r="C39" s="114"/>
      <c r="D39" s="114"/>
      <c r="E39" s="285"/>
      <c r="F39" s="123"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653" t="s">
        <v>2828</v>
      </c>
      <c r="P39" s="466" t="s">
        <v>2825</v>
      </c>
      <c r="Q39" s="491" t="s">
        <v>2829</v>
      </c>
      <c r="R39" s="89"/>
      <c r="S39" s="89"/>
      <c r="T39" s="89"/>
      <c r="U39" s="89"/>
      <c r="V39" s="89"/>
      <c r="W39" s="89"/>
      <c r="X39" s="89"/>
      <c r="Y39" s="89"/>
      <c r="Z39" s="89"/>
    </row>
    <row r="40">
      <c r="A40" s="89">
        <v>40.0</v>
      </c>
      <c r="B40" s="113"/>
      <c r="C40" s="114"/>
      <c r="D40" s="114"/>
      <c r="E40" s="285"/>
      <c r="F40" s="123" t="s">
        <v>193</v>
      </c>
      <c r="G40" s="272" t="s">
        <v>348</v>
      </c>
      <c r="H40" s="117"/>
      <c r="I40" s="191" t="s">
        <v>1271</v>
      </c>
      <c r="J40" s="117" t="s">
        <v>196</v>
      </c>
      <c r="K40" s="247" t="s">
        <v>190</v>
      </c>
      <c r="L40" s="117">
        <f t="shared" si="10"/>
        <v>1</v>
      </c>
      <c r="M40" s="117"/>
      <c r="N40" s="89"/>
      <c r="O40" s="536" t="s">
        <v>2830</v>
      </c>
      <c r="P40" s="536" t="s">
        <v>2831</v>
      </c>
      <c r="Q40" s="491" t="s">
        <v>2829</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0.9722222222</v>
      </c>
      <c r="M41" s="37">
        <f t="shared" ref="M41:M42" si="11">L41/H41</f>
        <v>0.9722222222</v>
      </c>
      <c r="N41" s="89"/>
      <c r="O41" s="262"/>
      <c r="P41" s="262"/>
      <c r="Q41" s="475"/>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0.4722222222</v>
      </c>
      <c r="M42" s="242">
        <f t="shared" si="11"/>
        <v>0.9444444444</v>
      </c>
      <c r="N42" s="89"/>
      <c r="O42" s="243"/>
      <c r="P42" s="243"/>
      <c r="Q42" s="475"/>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492" t="s">
        <v>2832</v>
      </c>
      <c r="P43" s="546" t="s">
        <v>2833</v>
      </c>
      <c r="Q43" s="318" t="s">
        <v>2834</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492" t="s">
        <v>2835</v>
      </c>
      <c r="P44" s="466" t="s">
        <v>2836</v>
      </c>
      <c r="Q44" s="491" t="s">
        <v>2834</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492" t="s">
        <v>2837</v>
      </c>
      <c r="P45" s="546" t="s">
        <v>2838</v>
      </c>
      <c r="Q45" s="491" t="s">
        <v>2834</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492" t="s">
        <v>2839</v>
      </c>
      <c r="P46" s="466" t="s">
        <v>2840</v>
      </c>
      <c r="Q46" s="491" t="s">
        <v>2834</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466" t="s">
        <v>2030</v>
      </c>
      <c r="P47" s="466" t="s">
        <v>2841</v>
      </c>
      <c r="Q47" s="491" t="s">
        <v>2834</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190</v>
      </c>
      <c r="L48" s="117">
        <f t="shared" si="12"/>
        <v>1</v>
      </c>
      <c r="M48" s="117"/>
      <c r="N48" s="89"/>
      <c r="O48" s="466" t="s">
        <v>2031</v>
      </c>
      <c r="P48" s="466" t="s">
        <v>2841</v>
      </c>
      <c r="Q48" s="491" t="s">
        <v>2834</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466" t="s">
        <v>1755</v>
      </c>
      <c r="P49" s="466" t="s">
        <v>2842</v>
      </c>
      <c r="Q49" s="491" t="s">
        <v>2834</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190</v>
      </c>
      <c r="L50" s="117">
        <f t="shared" si="12"/>
        <v>1</v>
      </c>
      <c r="M50" s="117"/>
      <c r="N50" s="89"/>
      <c r="O50" s="466" t="s">
        <v>2033</v>
      </c>
      <c r="P50" s="466" t="s">
        <v>2843</v>
      </c>
      <c r="Q50" s="491" t="s">
        <v>2834</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227</v>
      </c>
      <c r="L51" s="117">
        <f t="shared" si="12"/>
        <v>0.5</v>
      </c>
      <c r="M51" s="117"/>
      <c r="N51" s="89"/>
      <c r="O51" s="249" t="s">
        <v>2844</v>
      </c>
      <c r="P51" s="466" t="s">
        <v>2843</v>
      </c>
      <c r="Q51" s="491" t="s">
        <v>2834</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475"/>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535" t="s">
        <v>2845</v>
      </c>
      <c r="P53" s="536" t="s">
        <v>2846</v>
      </c>
      <c r="Q53" s="491" t="s">
        <v>2847</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466" t="s">
        <v>2041</v>
      </c>
      <c r="P54" s="651" t="s">
        <v>2848</v>
      </c>
      <c r="Q54" s="491" t="s">
        <v>2847</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1.4</v>
      </c>
      <c r="M55" s="37">
        <f t="shared" ref="M55:M56" si="14">L55/H55</f>
        <v>1</v>
      </c>
      <c r="N55" s="89"/>
      <c r="O55" s="262"/>
      <c r="P55" s="262"/>
      <c r="Q55" s="475"/>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75"/>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535" t="s">
        <v>1180</v>
      </c>
      <c r="P57" s="536" t="s">
        <v>2849</v>
      </c>
      <c r="Q57" s="491" t="s">
        <v>2850</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466" t="s">
        <v>1772</v>
      </c>
      <c r="P58" s="536" t="s">
        <v>2849</v>
      </c>
      <c r="Q58" s="491" t="s">
        <v>2850</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466" t="s">
        <v>1775</v>
      </c>
      <c r="P59" s="536" t="s">
        <v>2849</v>
      </c>
      <c r="Q59" s="491" t="s">
        <v>2850</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0.2</v>
      </c>
      <c r="M60" s="242">
        <f>L60/H60</f>
        <v>1</v>
      </c>
      <c r="N60" s="89"/>
      <c r="O60" s="243"/>
      <c r="P60" s="243"/>
      <c r="Q60" s="475"/>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535" t="s">
        <v>1777</v>
      </c>
      <c r="P61" s="536" t="s">
        <v>2851</v>
      </c>
      <c r="Q61" s="491" t="s">
        <v>2852</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190</v>
      </c>
      <c r="L62" s="117">
        <f t="shared" si="16"/>
        <v>1</v>
      </c>
      <c r="M62" s="117"/>
      <c r="N62" s="89"/>
      <c r="O62" s="466" t="s">
        <v>1780</v>
      </c>
      <c r="P62" s="536" t="s">
        <v>2851</v>
      </c>
      <c r="Q62" s="491" t="s">
        <v>2852</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0.4</v>
      </c>
      <c r="M63" s="242">
        <f>L63/H63</f>
        <v>1</v>
      </c>
      <c r="N63" s="89"/>
      <c r="O63" s="243"/>
      <c r="P63" s="243"/>
      <c r="Q63" s="475"/>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535" t="s">
        <v>1782</v>
      </c>
      <c r="P64" s="651" t="s">
        <v>2853</v>
      </c>
      <c r="Q64" s="491" t="s">
        <v>2854</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466" t="s">
        <v>1785</v>
      </c>
      <c r="P65" s="651" t="s">
        <v>2855</v>
      </c>
      <c r="Q65" s="491" t="s">
        <v>2854</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466" t="s">
        <v>1786</v>
      </c>
      <c r="P66" s="651" t="s">
        <v>2856</v>
      </c>
      <c r="Q66" s="491" t="s">
        <v>2854</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190</v>
      </c>
      <c r="L67" s="117">
        <f t="shared" si="17"/>
        <v>1</v>
      </c>
      <c r="M67" s="117"/>
      <c r="N67" s="89"/>
      <c r="O67" s="466" t="s">
        <v>515</v>
      </c>
      <c r="P67" s="651" t="s">
        <v>2857</v>
      </c>
      <c r="Q67" s="491" t="s">
        <v>2854</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190</v>
      </c>
      <c r="L68" s="117">
        <f t="shared" si="17"/>
        <v>1</v>
      </c>
      <c r="M68" s="117"/>
      <c r="N68" s="89"/>
      <c r="O68" s="466" t="s">
        <v>519</v>
      </c>
      <c r="P68" s="651" t="s">
        <v>2857</v>
      </c>
      <c r="Q68" s="491" t="s">
        <v>2854</v>
      </c>
      <c r="R68" s="89"/>
      <c r="S68" s="89"/>
      <c r="T68" s="89"/>
      <c r="U68" s="89"/>
      <c r="V68" s="89"/>
      <c r="W68" s="89"/>
      <c r="X68" s="89"/>
      <c r="Y68" s="89"/>
      <c r="Z68" s="89"/>
    </row>
    <row r="69">
      <c r="A69" s="89">
        <v>70.0</v>
      </c>
      <c r="B69" s="113"/>
      <c r="C69" s="114"/>
      <c r="D69" s="114"/>
      <c r="E69" s="114"/>
      <c r="F69" s="114" t="s">
        <v>249</v>
      </c>
      <c r="G69" s="266" t="s">
        <v>1186</v>
      </c>
      <c r="H69" s="117"/>
      <c r="I69" s="191" t="s">
        <v>2858</v>
      </c>
      <c r="J69" s="117" t="s">
        <v>196</v>
      </c>
      <c r="K69" s="247" t="s">
        <v>190</v>
      </c>
      <c r="L69" s="117">
        <f t="shared" si="17"/>
        <v>1</v>
      </c>
      <c r="M69" s="117"/>
      <c r="N69" s="89"/>
      <c r="O69" s="466" t="s">
        <v>1791</v>
      </c>
      <c r="P69" s="561" t="s">
        <v>2859</v>
      </c>
      <c r="Q69" s="491" t="s">
        <v>2854</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75"/>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535" t="s">
        <v>1794</v>
      </c>
      <c r="P71" s="536" t="s">
        <v>2860</v>
      </c>
      <c r="Q71" s="491" t="s">
        <v>2861</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466" t="s">
        <v>1797</v>
      </c>
      <c r="P72" s="536" t="s">
        <v>2862</v>
      </c>
      <c r="Q72" s="491" t="s">
        <v>2861</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75"/>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249" t="s">
        <v>2624</v>
      </c>
      <c r="P74" s="536" t="s">
        <v>2863</v>
      </c>
      <c r="Q74" s="491" t="s">
        <v>2864</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249" t="s">
        <v>551</v>
      </c>
      <c r="P75" s="536" t="s">
        <v>2865</v>
      </c>
      <c r="Q75" s="491" t="s">
        <v>2864</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75"/>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535" t="s">
        <v>2069</v>
      </c>
      <c r="P77" s="466" t="s">
        <v>2866</v>
      </c>
      <c r="Q77" s="491" t="s">
        <v>2867</v>
      </c>
      <c r="R77" s="89"/>
      <c r="S77" s="89"/>
      <c r="T77" s="89"/>
      <c r="U77" s="89"/>
      <c r="V77" s="89"/>
      <c r="W77" s="89"/>
      <c r="X77" s="89"/>
      <c r="Y77" s="89"/>
      <c r="Z77" s="89"/>
    </row>
    <row r="78">
      <c r="A78" s="89">
        <v>79.0</v>
      </c>
      <c r="B78" s="138"/>
      <c r="C78" s="138"/>
      <c r="D78" s="139">
        <v>6.0</v>
      </c>
      <c r="E78" s="141" t="s">
        <v>42</v>
      </c>
      <c r="F78" s="3"/>
      <c r="G78" s="4"/>
      <c r="H78" s="37">
        <f>SUM(H79:H86)</f>
        <v>2.5</v>
      </c>
      <c r="I78" s="262"/>
      <c r="J78" s="37"/>
      <c r="K78" s="37"/>
      <c r="L78" s="37">
        <f>SUM(L79,L86)</f>
        <v>2.5</v>
      </c>
      <c r="M78" s="37">
        <f t="shared" ref="M78:M79" si="20">L78/H78</f>
        <v>1</v>
      </c>
      <c r="N78" s="89"/>
      <c r="O78" s="262"/>
      <c r="P78" s="262"/>
      <c r="Q78" s="475"/>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75"/>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535" t="s">
        <v>1808</v>
      </c>
      <c r="P80" s="536" t="s">
        <v>2868</v>
      </c>
      <c r="Q80" s="491" t="s">
        <v>2869</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466" t="s">
        <v>2074</v>
      </c>
      <c r="P81" s="654" t="s">
        <v>2870</v>
      </c>
      <c r="Q81" s="491" t="s">
        <v>2869</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466" t="s">
        <v>2076</v>
      </c>
      <c r="P82" s="536" t="s">
        <v>2871</v>
      </c>
      <c r="Q82" s="491" t="s">
        <v>2869</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466" t="s">
        <v>2078</v>
      </c>
      <c r="P83" s="654" t="s">
        <v>2872</v>
      </c>
      <c r="Q83" s="491" t="s">
        <v>2869</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466" t="s">
        <v>2079</v>
      </c>
      <c r="P84" s="536" t="s">
        <v>2873</v>
      </c>
      <c r="Q84" s="491" t="s">
        <v>2869</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466" t="s">
        <v>2080</v>
      </c>
      <c r="P85" s="536" t="s">
        <v>2873</v>
      </c>
      <c r="Q85" s="491" t="s">
        <v>2869</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1.5</v>
      </c>
      <c r="M86" s="242">
        <f>L86/H86</f>
        <v>1</v>
      </c>
      <c r="N86" s="89"/>
      <c r="O86" s="243"/>
      <c r="P86" s="243"/>
      <c r="Q86" s="475"/>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535" t="s">
        <v>2082</v>
      </c>
      <c r="P87" s="546" t="s">
        <v>2874</v>
      </c>
      <c r="Q87" s="491" t="s">
        <v>2875</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190</v>
      </c>
      <c r="L88" s="117">
        <f t="shared" si="22"/>
        <v>1</v>
      </c>
      <c r="M88" s="117"/>
      <c r="N88" s="89"/>
      <c r="O88" s="466" t="s">
        <v>2876</v>
      </c>
      <c r="P88" s="536" t="s">
        <v>2877</v>
      </c>
      <c r="Q88" s="491" t="s">
        <v>2875</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2.2</v>
      </c>
      <c r="M89" s="37">
        <f t="shared" ref="M89:M90" si="23">L89/H89</f>
        <v>1</v>
      </c>
      <c r="N89" s="89"/>
      <c r="O89" s="262"/>
      <c r="P89" s="262"/>
      <c r="Q89" s="475"/>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3"/>
      <c r="P90" s="243"/>
      <c r="Q90" s="475"/>
      <c r="R90" s="89"/>
      <c r="S90" s="89"/>
      <c r="T90" s="89"/>
      <c r="U90" s="89"/>
      <c r="V90" s="89"/>
      <c r="W90" s="89"/>
      <c r="X90" s="89"/>
      <c r="Y90" s="89"/>
      <c r="Z90" s="89"/>
    </row>
    <row r="91">
      <c r="A91" s="89">
        <v>92.0</v>
      </c>
      <c r="B91" s="113"/>
      <c r="C91" s="114"/>
      <c r="D91" s="114"/>
      <c r="E91" s="114"/>
      <c r="F91" s="114" t="s">
        <v>186</v>
      </c>
      <c r="G91" s="266" t="s">
        <v>2878</v>
      </c>
      <c r="H91" s="117"/>
      <c r="I91" s="191" t="s">
        <v>2879</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544" t="s">
        <v>2089</v>
      </c>
      <c r="P91" s="651" t="s">
        <v>2880</v>
      </c>
      <c r="Q91" s="491" t="s">
        <v>2881</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466" t="s">
        <v>2092</v>
      </c>
      <c r="P92" s="553" t="s">
        <v>2882</v>
      </c>
      <c r="Q92" s="491" t="s">
        <v>2881</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466" t="s">
        <v>2095</v>
      </c>
      <c r="P93" s="561" t="s">
        <v>2883</v>
      </c>
      <c r="Q93" s="491" t="s">
        <v>2881</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546" t="s">
        <v>2097</v>
      </c>
      <c r="P94" s="553" t="s">
        <v>2882</v>
      </c>
      <c r="Q94" s="491" t="s">
        <v>2881</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0.3</v>
      </c>
      <c r="M95" s="242">
        <f>L95/H95</f>
        <v>1</v>
      </c>
      <c r="N95" s="89"/>
      <c r="O95" s="243"/>
      <c r="P95" s="243"/>
      <c r="Q95" s="475"/>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535" t="s">
        <v>2099</v>
      </c>
      <c r="P96" s="561" t="s">
        <v>2884</v>
      </c>
      <c r="Q96" s="491" t="s">
        <v>2885</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546" t="s">
        <v>2102</v>
      </c>
      <c r="P97" s="655" t="s">
        <v>2886</v>
      </c>
      <c r="Q97" s="491" t="s">
        <v>2885</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466" t="s">
        <v>2105</v>
      </c>
      <c r="P98" s="655" t="s">
        <v>2886</v>
      </c>
      <c r="Q98" s="491" t="s">
        <v>2885</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466" t="s">
        <v>2887</v>
      </c>
      <c r="P99" s="655" t="s">
        <v>2886</v>
      </c>
      <c r="Q99" s="491" t="s">
        <v>2885</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466" t="s">
        <v>2888</v>
      </c>
      <c r="P100" s="655" t="s">
        <v>2886</v>
      </c>
      <c r="Q100" s="491" t="s">
        <v>2885</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190</v>
      </c>
      <c r="L101" s="117">
        <f t="shared" si="25"/>
        <v>1</v>
      </c>
      <c r="M101" s="117"/>
      <c r="N101" s="89"/>
      <c r="O101" s="466" t="s">
        <v>2889</v>
      </c>
      <c r="P101" s="655" t="s">
        <v>2886</v>
      </c>
      <c r="Q101" s="491" t="s">
        <v>2885</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75"/>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535" t="s">
        <v>2116</v>
      </c>
      <c r="P103" s="546" t="s">
        <v>2890</v>
      </c>
      <c r="Q103" s="491" t="s">
        <v>2891</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466" t="s">
        <v>2119</v>
      </c>
      <c r="P104" s="546" t="s">
        <v>2890</v>
      </c>
      <c r="Q104" s="491" t="s">
        <v>2891</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466" t="s">
        <v>2121</v>
      </c>
      <c r="P105" s="546" t="s">
        <v>2890</v>
      </c>
      <c r="Q105" s="318" t="s">
        <v>2891</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3"/>
      <c r="P106" s="243"/>
      <c r="Q106" s="475"/>
      <c r="R106" s="89"/>
      <c r="S106" s="89"/>
      <c r="T106" s="89"/>
      <c r="U106" s="89"/>
      <c r="V106" s="89"/>
      <c r="W106" s="89"/>
      <c r="X106" s="89"/>
      <c r="Y106" s="89"/>
      <c r="Z106" s="89"/>
    </row>
    <row r="107">
      <c r="A107" s="89">
        <v>108.0</v>
      </c>
      <c r="B107" s="113"/>
      <c r="C107" s="114"/>
      <c r="D107" s="114"/>
      <c r="E107" s="114"/>
      <c r="F107" s="328" t="s">
        <v>107</v>
      </c>
      <c r="G107" s="266" t="s">
        <v>2892</v>
      </c>
      <c r="H107" s="117"/>
      <c r="I107" s="191" t="s">
        <v>2893</v>
      </c>
      <c r="J107" s="117" t="s">
        <v>196</v>
      </c>
      <c r="K107" s="247"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535" t="s">
        <v>2125</v>
      </c>
      <c r="P107" s="466" t="s">
        <v>2894</v>
      </c>
      <c r="Q107" s="318" t="s">
        <v>2895</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0.3</v>
      </c>
      <c r="M108" s="242">
        <f>L108/H108</f>
        <v>1</v>
      </c>
      <c r="N108" s="89"/>
      <c r="O108" s="243"/>
      <c r="P108" s="243"/>
      <c r="Q108" s="475"/>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535" t="s">
        <v>2896</v>
      </c>
      <c r="P109" s="536" t="s">
        <v>2897</v>
      </c>
      <c r="Q109" s="491" t="s">
        <v>2898</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466" t="s">
        <v>702</v>
      </c>
      <c r="P110" s="536" t="s">
        <v>2899</v>
      </c>
      <c r="Q110" s="318" t="s">
        <v>2898</v>
      </c>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466" t="s">
        <v>2132</v>
      </c>
      <c r="P111" s="561" t="s">
        <v>2900</v>
      </c>
      <c r="Q111" s="491" t="s">
        <v>2898</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466" t="s">
        <v>2135</v>
      </c>
      <c r="P112" s="561" t="s">
        <v>2900</v>
      </c>
      <c r="Q112" s="491" t="s">
        <v>2898</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0.5</v>
      </c>
      <c r="M113" s="242">
        <f>L113/H113</f>
        <v>1</v>
      </c>
      <c r="N113" s="89"/>
      <c r="O113" s="243"/>
      <c r="P113" s="243"/>
      <c r="Q113" s="475"/>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535" t="s">
        <v>2901</v>
      </c>
      <c r="P114" s="536" t="s">
        <v>2902</v>
      </c>
      <c r="Q114" s="491" t="s">
        <v>2903</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190</v>
      </c>
      <c r="L115" s="117">
        <f t="shared" si="28"/>
        <v>1</v>
      </c>
      <c r="M115" s="117"/>
      <c r="N115" s="89"/>
      <c r="O115" s="466" t="s">
        <v>2141</v>
      </c>
      <c r="P115" s="546" t="s">
        <v>2904</v>
      </c>
      <c r="Q115" s="318" t="s">
        <v>2903</v>
      </c>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190</v>
      </c>
      <c r="L116" s="117">
        <f t="shared" si="28"/>
        <v>1</v>
      </c>
      <c r="M116" s="117"/>
      <c r="N116" s="89"/>
      <c r="O116" s="466" t="s">
        <v>2144</v>
      </c>
      <c r="P116" s="546" t="s">
        <v>2905</v>
      </c>
      <c r="Q116" s="491" t="s">
        <v>2903</v>
      </c>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2.455333333</v>
      </c>
      <c r="M117" s="53">
        <f t="shared" ref="M117:M118" si="29">L117/H117</f>
        <v>0.9821333333</v>
      </c>
      <c r="N117" s="89"/>
      <c r="O117" s="321"/>
      <c r="P117" s="321"/>
      <c r="Q117" s="475"/>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0.4</v>
      </c>
      <c r="M118" s="242">
        <f t="shared" si="29"/>
        <v>1</v>
      </c>
      <c r="N118" s="89"/>
      <c r="O118" s="243"/>
      <c r="P118" s="243"/>
      <c r="Q118" s="475"/>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535" t="s">
        <v>1883</v>
      </c>
      <c r="P119" s="656" t="s">
        <v>2906</v>
      </c>
      <c r="Q119" s="491" t="s">
        <v>2907</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466" t="s">
        <v>1886</v>
      </c>
      <c r="P120" s="546" t="s">
        <v>2908</v>
      </c>
      <c r="Q120" s="491" t="s">
        <v>2907</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190</v>
      </c>
      <c r="L121" s="117">
        <f t="shared" si="30"/>
        <v>1</v>
      </c>
      <c r="M121" s="117"/>
      <c r="N121" s="89"/>
      <c r="O121" s="466" t="s">
        <v>2150</v>
      </c>
      <c r="P121" s="657" t="s">
        <v>2909</v>
      </c>
      <c r="Q121" s="491" t="s">
        <v>2907</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0.3553333333</v>
      </c>
      <c r="M122" s="242">
        <f>L122/H122</f>
        <v>0.8883333333</v>
      </c>
      <c r="N122" s="89"/>
      <c r="O122" s="243"/>
      <c r="P122" s="243"/>
      <c r="Q122" s="475"/>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535" t="s">
        <v>2153</v>
      </c>
      <c r="P123" s="546" t="s">
        <v>2910</v>
      </c>
      <c r="Q123" s="491" t="s">
        <v>2911</v>
      </c>
      <c r="R123" s="89"/>
      <c r="S123" s="89"/>
      <c r="T123" s="89"/>
      <c r="U123" s="89"/>
      <c r="V123" s="89"/>
      <c r="W123" s="89"/>
      <c r="X123" s="89"/>
      <c r="Y123" s="89"/>
      <c r="Z123" s="89"/>
    </row>
    <row r="124">
      <c r="A124" s="89">
        <v>125.0</v>
      </c>
      <c r="B124" s="113"/>
      <c r="C124" s="114"/>
      <c r="D124" s="114"/>
      <c r="E124" s="114"/>
      <c r="F124" s="114" t="s">
        <v>193</v>
      </c>
      <c r="G124" s="266" t="s">
        <v>766</v>
      </c>
      <c r="H124" s="117"/>
      <c r="I124" s="191" t="s">
        <v>2912</v>
      </c>
      <c r="J124" s="117" t="s">
        <v>196</v>
      </c>
      <c r="K124" s="247" t="s">
        <v>190</v>
      </c>
      <c r="L124" s="117">
        <f t="shared" si="31"/>
        <v>1</v>
      </c>
      <c r="M124" s="117"/>
      <c r="N124" s="89"/>
      <c r="O124" s="466" t="s">
        <v>2157</v>
      </c>
      <c r="P124" s="466" t="s">
        <v>2913</v>
      </c>
      <c r="Q124" s="491" t="s">
        <v>2911</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190</v>
      </c>
      <c r="L125" s="117">
        <f t="shared" si="31"/>
        <v>1</v>
      </c>
      <c r="M125" s="117"/>
      <c r="N125" s="89"/>
      <c r="O125" s="466" t="s">
        <v>2160</v>
      </c>
      <c r="P125" s="536" t="s">
        <v>2914</v>
      </c>
      <c r="Q125" s="491" t="s">
        <v>2911</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190</v>
      </c>
      <c r="L126" s="117">
        <f t="shared" si="31"/>
        <v>1</v>
      </c>
      <c r="M126" s="117"/>
      <c r="N126" s="89"/>
      <c r="O126" s="466" t="s">
        <v>2163</v>
      </c>
      <c r="P126" s="466" t="s">
        <v>2915</v>
      </c>
      <c r="Q126" s="318" t="s">
        <v>2911</v>
      </c>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466" t="s">
        <v>2916</v>
      </c>
      <c r="P127" s="466" t="s">
        <v>2917</v>
      </c>
      <c r="Q127" s="491" t="s">
        <v>2911</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386</v>
      </c>
      <c r="L128" s="117">
        <f t="shared" si="31"/>
        <v>0.33</v>
      </c>
      <c r="M128" s="117"/>
      <c r="N128" s="89"/>
      <c r="O128" s="466" t="s">
        <v>2918</v>
      </c>
      <c r="P128" s="466" t="s">
        <v>2919</v>
      </c>
      <c r="Q128" s="491" t="s">
        <v>2911</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243"/>
      <c r="P129" s="243"/>
      <c r="Q129" s="475"/>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535" t="s">
        <v>2172</v>
      </c>
      <c r="P130" s="466" t="s">
        <v>2920</v>
      </c>
      <c r="Q130" s="491" t="s">
        <v>2921</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466" t="s">
        <v>2175</v>
      </c>
      <c r="P131" s="466" t="s">
        <v>2920</v>
      </c>
      <c r="Q131" s="491" t="s">
        <v>2921</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466" t="s">
        <v>794</v>
      </c>
      <c r="P132" s="651" t="s">
        <v>2922</v>
      </c>
      <c r="Q132" s="491" t="s">
        <v>2921</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466" t="s">
        <v>2180</v>
      </c>
      <c r="P133" s="651" t="s">
        <v>2922</v>
      </c>
      <c r="Q133" s="491" t="s">
        <v>2921</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0.7</v>
      </c>
      <c r="M134" s="242">
        <f>L134/H134</f>
        <v>1</v>
      </c>
      <c r="N134" s="89"/>
      <c r="O134" s="243"/>
      <c r="P134" s="243"/>
      <c r="Q134" s="475"/>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190</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1</v>
      </c>
      <c r="M135" s="117"/>
      <c r="N135" s="89"/>
      <c r="O135" s="535" t="s">
        <v>2923</v>
      </c>
      <c r="P135" s="546" t="s">
        <v>2924</v>
      </c>
      <c r="Q135" s="491" t="s">
        <v>2925</v>
      </c>
      <c r="R135" s="89"/>
      <c r="S135" s="89"/>
      <c r="T135" s="89"/>
      <c r="U135" s="89"/>
      <c r="V135" s="89"/>
      <c r="W135" s="89"/>
      <c r="X135" s="89"/>
      <c r="Y135" s="89"/>
      <c r="Z135" s="89"/>
    </row>
    <row r="136">
      <c r="A136" s="89">
        <v>137.0</v>
      </c>
      <c r="B136" s="113"/>
      <c r="C136" s="114"/>
      <c r="D136" s="114"/>
      <c r="E136" s="114"/>
      <c r="F136" s="114" t="s">
        <v>193</v>
      </c>
      <c r="G136" s="266" t="s">
        <v>807</v>
      </c>
      <c r="H136" s="117"/>
      <c r="I136" s="191" t="s">
        <v>2926</v>
      </c>
      <c r="J136" s="324" t="s">
        <v>189</v>
      </c>
      <c r="K136" s="247" t="s">
        <v>190</v>
      </c>
      <c r="L136" s="117">
        <f t="shared" si="33"/>
        <v>1</v>
      </c>
      <c r="M136" s="117"/>
      <c r="N136" s="89"/>
      <c r="O136" s="466" t="s">
        <v>2187</v>
      </c>
      <c r="P136" s="536" t="s">
        <v>2927</v>
      </c>
      <c r="Q136" s="491" t="s">
        <v>2925</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190</v>
      </c>
      <c r="L137" s="117">
        <f t="shared" si="33"/>
        <v>1</v>
      </c>
      <c r="M137" s="117"/>
      <c r="N137" s="89"/>
      <c r="O137" s="466" t="s">
        <v>2190</v>
      </c>
      <c r="P137" s="553" t="s">
        <v>2928</v>
      </c>
      <c r="Q137" s="318" t="s">
        <v>2925</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3"/>
      <c r="P138" s="243"/>
      <c r="Q138" s="475"/>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535" t="s">
        <v>2193</v>
      </c>
      <c r="P139" s="466" t="s">
        <v>2929</v>
      </c>
      <c r="Q139" s="491" t="s">
        <v>2930</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546" t="s">
        <v>2196</v>
      </c>
      <c r="P140" s="546" t="s">
        <v>2931</v>
      </c>
      <c r="Q140" s="491" t="s">
        <v>2930</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21.13268542</v>
      </c>
      <c r="M141" s="231">
        <f t="shared" ref="M141:M143" si="35">L141/H141</f>
        <v>0.9738564711</v>
      </c>
      <c r="N141" s="89"/>
      <c r="O141" s="453"/>
      <c r="P141" s="453"/>
      <c r="Q141" s="475"/>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3</v>
      </c>
      <c r="M142" s="37">
        <f t="shared" si="35"/>
        <v>1</v>
      </c>
      <c r="N142" s="89"/>
      <c r="O142" s="262"/>
      <c r="P142" s="262"/>
      <c r="Q142" s="475"/>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3"/>
      <c r="P143" s="243"/>
      <c r="Q143" s="475"/>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121"/>
      <c r="P144" s="121"/>
      <c r="Q144" s="491" t="s">
        <v>2932</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5.0</v>
      </c>
      <c r="L145" s="117" t="str">
        <f t="shared" si="36"/>
        <v/>
      </c>
      <c r="M145" s="117"/>
      <c r="N145" s="89"/>
      <c r="O145" s="121"/>
      <c r="P145" s="532" t="s">
        <v>2933</v>
      </c>
      <c r="Q145" s="318" t="s">
        <v>2932</v>
      </c>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5.0</v>
      </c>
      <c r="L146" s="117" t="str">
        <f t="shared" si="36"/>
        <v/>
      </c>
      <c r="M146" s="117"/>
      <c r="N146" s="89"/>
      <c r="O146" s="121"/>
      <c r="P146" s="559"/>
      <c r="Q146" s="491" t="s">
        <v>2932</v>
      </c>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121"/>
      <c r="P147" s="559"/>
      <c r="Q147" s="491" t="s">
        <v>2932</v>
      </c>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5.0</v>
      </c>
      <c r="L148" s="117" t="str">
        <f t="shared" si="36"/>
        <v/>
      </c>
      <c r="M148" s="117"/>
      <c r="N148" s="89"/>
      <c r="O148" s="121"/>
      <c r="P148" s="553" t="s">
        <v>2934</v>
      </c>
      <c r="Q148" s="491" t="s">
        <v>2932</v>
      </c>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5.0</v>
      </c>
      <c r="L149" s="117" t="str">
        <f t="shared" si="36"/>
        <v/>
      </c>
      <c r="M149" s="117"/>
      <c r="N149" s="89"/>
      <c r="O149" s="121"/>
      <c r="P149" s="121"/>
      <c r="Q149" s="491" t="s">
        <v>2932</v>
      </c>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75"/>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535" t="s">
        <v>2202</v>
      </c>
      <c r="P151" s="561" t="s">
        <v>2935</v>
      </c>
      <c r="Q151" s="318" t="s">
        <v>2936</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75"/>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535" t="s">
        <v>2205</v>
      </c>
      <c r="P153" s="561" t="s">
        <v>2937</v>
      </c>
      <c r="Q153" s="318" t="s">
        <v>2938</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2</v>
      </c>
      <c r="M154" s="37">
        <f t="shared" ref="M154:M155" si="37">L154/H154</f>
        <v>1</v>
      </c>
      <c r="N154" s="89"/>
      <c r="O154" s="262"/>
      <c r="P154" s="262"/>
      <c r="Q154" s="475"/>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2</v>
      </c>
      <c r="M155" s="242">
        <f t="shared" si="37"/>
        <v>1</v>
      </c>
      <c r="N155" s="89"/>
      <c r="O155" s="243"/>
      <c r="P155" s="243"/>
      <c r="Q155" s="475"/>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535" t="s">
        <v>2210</v>
      </c>
      <c r="P156" s="546" t="s">
        <v>2939</v>
      </c>
      <c r="Q156" s="491" t="s">
        <v>2940</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557">
        <f>IF(OR(K158="",K159=""),"Blm Diisi",IF(K158=0,0,IF(K159/K158&gt;1,1,K159/K158)))</f>
        <v>1</v>
      </c>
      <c r="L157" s="117">
        <f t="shared" si="38"/>
        <v>1</v>
      </c>
      <c r="M157" s="117"/>
      <c r="N157" s="89"/>
      <c r="O157" s="559"/>
      <c r="P157" s="559"/>
      <c r="Q157" s="491" t="s">
        <v>2940</v>
      </c>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9.0</v>
      </c>
      <c r="L158" s="117" t="str">
        <f t="shared" si="38"/>
        <v/>
      </c>
      <c r="M158" s="117"/>
      <c r="N158" s="89"/>
      <c r="O158" s="536" t="s">
        <v>2941</v>
      </c>
      <c r="P158" s="553" t="s">
        <v>2942</v>
      </c>
      <c r="Q158" s="491" t="s">
        <v>2940</v>
      </c>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9.0</v>
      </c>
      <c r="L159" s="117" t="str">
        <f t="shared" si="38"/>
        <v/>
      </c>
      <c r="M159" s="117"/>
      <c r="N159" s="89"/>
      <c r="O159" s="536" t="s">
        <v>2941</v>
      </c>
      <c r="P159" s="553" t="s">
        <v>2942</v>
      </c>
      <c r="Q159" s="491" t="s">
        <v>2940</v>
      </c>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75"/>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75"/>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249" t="s">
        <v>2943</v>
      </c>
      <c r="P162" s="466" t="s">
        <v>2944</v>
      </c>
      <c r="Q162" s="491" t="s">
        <v>2945</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3.75</v>
      </c>
      <c r="M163" s="37">
        <f t="shared" ref="M163:M164" si="40">L163/H163</f>
        <v>1</v>
      </c>
      <c r="N163" s="89"/>
      <c r="O163" s="262"/>
      <c r="P163" s="262"/>
      <c r="Q163" s="475"/>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475"/>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249" t="s">
        <v>2946</v>
      </c>
      <c r="P165" s="536" t="s">
        <v>2947</v>
      </c>
      <c r="Q165" s="491" t="s">
        <v>2948</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475"/>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535" t="s">
        <v>937</v>
      </c>
      <c r="P167" s="553" t="s">
        <v>2949</v>
      </c>
      <c r="Q167" s="491" t="s">
        <v>2950</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466" t="s">
        <v>2219</v>
      </c>
      <c r="P168" s="553" t="s">
        <v>2951</v>
      </c>
      <c r="Q168" s="318" t="s">
        <v>2950</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2</v>
      </c>
      <c r="M169" s="242">
        <f>L169/H169</f>
        <v>1</v>
      </c>
      <c r="N169" s="89"/>
      <c r="O169" s="243"/>
      <c r="P169" s="243"/>
      <c r="Q169" s="475"/>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190</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535" t="s">
        <v>2221</v>
      </c>
      <c r="P170" s="553" t="s">
        <v>2949</v>
      </c>
      <c r="Q170" s="491" t="s">
        <v>2952</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466" t="s">
        <v>2221</v>
      </c>
      <c r="P171" s="553" t="s">
        <v>2953</v>
      </c>
      <c r="Q171" s="491" t="s">
        <v>2952</v>
      </c>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535" t="s">
        <v>2223</v>
      </c>
      <c r="P172" s="553" t="s">
        <v>2949</v>
      </c>
      <c r="Q172" s="491" t="s">
        <v>2952</v>
      </c>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2</v>
      </c>
      <c r="M173" s="37">
        <f t="shared" ref="M173:M174" si="43">L173/H173</f>
        <v>1</v>
      </c>
      <c r="N173" s="89"/>
      <c r="O173" s="262"/>
      <c r="P173" s="262"/>
      <c r="Q173" s="475"/>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75"/>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535" t="s">
        <v>2224</v>
      </c>
      <c r="P175" s="651" t="s">
        <v>2954</v>
      </c>
      <c r="Q175" s="491" t="s">
        <v>2955</v>
      </c>
      <c r="R175" s="89"/>
      <c r="S175" s="89"/>
      <c r="T175" s="89"/>
      <c r="U175" s="89"/>
      <c r="V175" s="89"/>
      <c r="W175" s="89"/>
      <c r="X175" s="89"/>
      <c r="Y175" s="89"/>
      <c r="Z175" s="89"/>
    </row>
    <row r="176">
      <c r="A176" s="89">
        <v>205.0</v>
      </c>
      <c r="B176" s="257"/>
      <c r="C176" s="241"/>
      <c r="D176" s="241"/>
      <c r="E176" s="241" t="s">
        <v>12</v>
      </c>
      <c r="F176" s="28" t="s">
        <v>2956</v>
      </c>
      <c r="G176" s="4"/>
      <c r="H176" s="242">
        <v>0.5</v>
      </c>
      <c r="I176" s="243"/>
      <c r="J176" s="242"/>
      <c r="K176" s="242"/>
      <c r="L176" s="242">
        <f>AVERAGE(L177)*H176</f>
        <v>0.5</v>
      </c>
      <c r="M176" s="242">
        <f>L176/H176</f>
        <v>1</v>
      </c>
      <c r="N176" s="89"/>
      <c r="O176" s="243"/>
      <c r="P176" s="243"/>
      <c r="Q176" s="475"/>
      <c r="R176" s="89"/>
      <c r="S176" s="89"/>
      <c r="T176" s="89"/>
      <c r="U176" s="89"/>
      <c r="V176" s="89"/>
      <c r="W176" s="89"/>
      <c r="X176" s="89"/>
      <c r="Y176" s="89"/>
      <c r="Z176" s="89"/>
    </row>
    <row r="177">
      <c r="A177" s="89">
        <v>206.0</v>
      </c>
      <c r="B177" s="113"/>
      <c r="C177" s="114"/>
      <c r="D177" s="114"/>
      <c r="E177" s="114"/>
      <c r="F177" s="328" t="s">
        <v>107</v>
      </c>
      <c r="G177" s="266" t="s">
        <v>2957</v>
      </c>
      <c r="H177" s="117"/>
      <c r="I177" s="191" t="s">
        <v>2958</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535" t="s">
        <v>2230</v>
      </c>
      <c r="P177" s="466" t="s">
        <v>2959</v>
      </c>
      <c r="Q177" s="491" t="s">
        <v>2960</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0.5</v>
      </c>
      <c r="M178" s="242">
        <f>L178/H178</f>
        <v>1</v>
      </c>
      <c r="N178" s="89"/>
      <c r="O178" s="243"/>
      <c r="P178" s="243"/>
      <c r="Q178" s="475"/>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557">
        <f>IF(OR(K180="",K181="",K182=""),"Blm Diisi",IF(AND(K180=0,K181&gt;0),0,IF(AND(K180=0,K181=0,K182=0),1,IF((K180-K181)/K180&lt;=0,0,(K180-K181)/K180))))</f>
        <v>1</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1</v>
      </c>
      <c r="M179" s="117"/>
      <c r="N179" s="89"/>
      <c r="O179" s="121"/>
      <c r="P179" s="249" t="s">
        <v>2961</v>
      </c>
      <c r="Q179" s="491" t="s">
        <v>2962</v>
      </c>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0.0</v>
      </c>
      <c r="L180" s="117" t="str">
        <f t="shared" si="44"/>
        <v/>
      </c>
      <c r="M180" s="339"/>
      <c r="N180" s="89"/>
      <c r="O180" s="561" t="s">
        <v>2963</v>
      </c>
      <c r="P180" s="467"/>
      <c r="Q180" s="475" t="s">
        <v>2964</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0.0</v>
      </c>
      <c r="L181" s="117" t="str">
        <f t="shared" si="44"/>
        <v/>
      </c>
      <c r="M181" s="117"/>
      <c r="N181" s="89"/>
      <c r="O181" s="561" t="s">
        <v>2965</v>
      </c>
      <c r="P181" s="121"/>
      <c r="Q181" s="475" t="s">
        <v>2966</v>
      </c>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0.0</v>
      </c>
      <c r="L182" s="117" t="str">
        <f t="shared" si="44"/>
        <v/>
      </c>
      <c r="M182" s="117"/>
      <c r="N182" s="89"/>
      <c r="O182" s="561" t="s">
        <v>2967</v>
      </c>
      <c r="P182" s="121"/>
      <c r="Q182" s="475"/>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3.182685424</v>
      </c>
      <c r="M183" s="37">
        <f t="shared" ref="M183:M184" si="45">L183/H183</f>
        <v>0.848716113</v>
      </c>
      <c r="N183" s="89"/>
      <c r="O183" s="262"/>
      <c r="P183" s="262"/>
      <c r="Q183" s="475"/>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0.4326854236</v>
      </c>
      <c r="M184" s="242">
        <f t="shared" si="45"/>
        <v>0.4326854236</v>
      </c>
      <c r="N184" s="89"/>
      <c r="O184" s="243"/>
      <c r="P184" s="243"/>
      <c r="Q184" s="475"/>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637" t="s">
        <v>2968</v>
      </c>
      <c r="Q185" s="491" t="s">
        <v>2969</v>
      </c>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475"/>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4.0</v>
      </c>
      <c r="L187" s="117" t="str">
        <f t="shared" si="46"/>
        <v/>
      </c>
      <c r="M187" s="117"/>
      <c r="N187" s="89"/>
      <c r="O187" s="121"/>
      <c r="P187" s="121"/>
      <c r="Q187" s="475"/>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8.0</v>
      </c>
      <c r="L188" s="117" t="str">
        <f t="shared" si="46"/>
        <v/>
      </c>
      <c r="M188" s="117"/>
      <c r="N188" s="89"/>
      <c r="O188" s="121"/>
      <c r="P188" s="121"/>
      <c r="Q188" s="475"/>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475"/>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3.0</v>
      </c>
      <c r="L190" s="117" t="str">
        <f t="shared" si="46"/>
        <v/>
      </c>
      <c r="M190" s="117"/>
      <c r="N190" s="89"/>
      <c r="O190" s="121"/>
      <c r="P190" s="121"/>
      <c r="Q190" s="475"/>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4.0</v>
      </c>
      <c r="L191" s="117" t="str">
        <f t="shared" si="46"/>
        <v/>
      </c>
      <c r="M191" s="117"/>
      <c r="N191" s="89"/>
      <c r="O191" s="121"/>
      <c r="P191" s="121"/>
      <c r="Q191" s="475"/>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557">
        <f>IF(OR(K193="",K194=""),"Blm Diisi",IF(K193=0,0,IF(K194/K193&gt;1,1,K194/K193)))</f>
        <v>0.8</v>
      </c>
      <c r="L192" s="117">
        <f t="shared" si="46"/>
        <v>0.8</v>
      </c>
      <c r="M192" s="117"/>
      <c r="N192" s="89"/>
      <c r="O192" s="121"/>
      <c r="P192" s="121"/>
      <c r="Q192" s="475"/>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5.0</v>
      </c>
      <c r="L193" s="117" t="str">
        <f t="shared" si="46"/>
        <v/>
      </c>
      <c r="M193" s="117"/>
      <c r="N193" s="89"/>
      <c r="O193" s="121"/>
      <c r="P193" s="121"/>
      <c r="Q193" s="475"/>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4.0</v>
      </c>
      <c r="L194" s="117" t="str">
        <f t="shared" si="46"/>
        <v/>
      </c>
      <c r="M194" s="117"/>
      <c r="N194" s="89"/>
      <c r="O194" s="121"/>
      <c r="P194" s="121"/>
      <c r="Q194" s="475"/>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658">
        <f>IF(OR(K196="",K197=""),"Blm Diisi",IF(K196=0,0,IF(K197/K196&gt;1,1,K197/K196)))</f>
        <v>0.06537084716</v>
      </c>
      <c r="L195" s="659">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0.06537084716</v>
      </c>
      <c r="M195" s="117"/>
      <c r="N195" s="89"/>
      <c r="O195" s="121"/>
      <c r="P195" s="121"/>
      <c r="Q195" s="475"/>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1.430062544E10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121"/>
      <c r="P196" s="121"/>
      <c r="Q196" s="475"/>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9.34844E8</v>
      </c>
      <c r="L197" s="117" t="str">
        <f t="shared" si="47"/>
        <v/>
      </c>
      <c r="M197" s="117"/>
      <c r="N197" s="89"/>
      <c r="O197" s="121"/>
      <c r="P197" s="121"/>
      <c r="Q197" s="475"/>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475"/>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535" t="s">
        <v>2243</v>
      </c>
      <c r="P199" s="553" t="s">
        <v>2970</v>
      </c>
      <c r="Q199" s="491" t="s">
        <v>2971</v>
      </c>
      <c r="R199" s="89"/>
      <c r="S199" s="89"/>
      <c r="T199" s="89"/>
      <c r="U199" s="89"/>
      <c r="V199" s="89"/>
      <c r="W199" s="89"/>
      <c r="X199" s="89"/>
      <c r="Y199" s="89"/>
      <c r="Z199" s="89"/>
    </row>
    <row r="200">
      <c r="A200" s="89">
        <v>229.0</v>
      </c>
      <c r="B200" s="257"/>
      <c r="C200" s="241"/>
      <c r="D200" s="241"/>
      <c r="E200" s="241" t="s">
        <v>14</v>
      </c>
      <c r="F200" s="28" t="s">
        <v>2972</v>
      </c>
      <c r="G200" s="4"/>
      <c r="H200" s="242">
        <v>1.0</v>
      </c>
      <c r="I200" s="243"/>
      <c r="J200" s="242"/>
      <c r="K200" s="242"/>
      <c r="L200" s="242">
        <f>AVERAGE(L201)*H200</f>
        <v>1</v>
      </c>
      <c r="M200" s="242">
        <f>L200/H200</f>
        <v>1</v>
      </c>
      <c r="N200" s="89"/>
      <c r="O200" s="243"/>
      <c r="P200" s="243"/>
      <c r="Q200" s="475"/>
      <c r="R200" s="89"/>
      <c r="S200" s="89"/>
      <c r="T200" s="89"/>
      <c r="U200" s="89"/>
      <c r="V200" s="89"/>
      <c r="W200" s="89"/>
      <c r="X200" s="89"/>
      <c r="Y200" s="89"/>
      <c r="Z200" s="89"/>
    </row>
    <row r="201">
      <c r="A201" s="89">
        <v>230.0</v>
      </c>
      <c r="B201" s="113"/>
      <c r="C201" s="114"/>
      <c r="D201" s="114"/>
      <c r="E201" s="114"/>
      <c r="F201" s="361" t="s">
        <v>107</v>
      </c>
      <c r="G201" s="125" t="s">
        <v>2973</v>
      </c>
      <c r="H201" s="117"/>
      <c r="I201" s="191" t="s">
        <v>2974</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249" t="s">
        <v>2975</v>
      </c>
      <c r="P201" s="536" t="s">
        <v>2976</v>
      </c>
      <c r="Q201" s="491" t="s">
        <v>2977</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75"/>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535" t="s">
        <v>2251</v>
      </c>
      <c r="P203" s="561" t="s">
        <v>2978</v>
      </c>
      <c r="Q203" s="491" t="s">
        <v>2979</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1.95</v>
      </c>
      <c r="M204" s="37">
        <f t="shared" ref="M204:M205" si="48">L204/H204</f>
        <v>1</v>
      </c>
      <c r="N204" s="89"/>
      <c r="O204" s="262"/>
      <c r="P204" s="262"/>
      <c r="Q204" s="475"/>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243"/>
      <c r="P205" s="243"/>
      <c r="Q205" s="475"/>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58">
        <f>IF(OR(K207="",K210=""),"Blm Diisi",IF(AND(K207=0,K210=0),0,IF(K210/K207&gt;1,1,K210/K207)))</f>
        <v>1</v>
      </c>
      <c r="L206" s="659">
        <f>IF(J206="Ya/Tidak",IF(K206="Ya",1,IF(K206="Tidak",0,"Blm Diisi")),IF(J206="A/B/C",IF(K206="A",1,IF(K206="B",0.5,IF(K206="C",0,"Blm Diisi"))),IF(J206="A/B/C/D",IF(K206="A",1,IF(K206="B",0.67,IF(K206="C",0.33,IF(K206="D",0,"Blm Diisi")))),IF(J206="A/B/C/D/E",IF(K206="A",1,IF(K206="B",0.75,IF(K206="C",0.5,IF(K206="D",0.25,IF(K206="E",0,"Blm Diisi"))))),IF(J206="%",IF(K206="","Blm Diisi",K206),IF(J206="Jumlah",IF(K206="","Blm Diisi",""),IF(J206="Rupiah",IF(K206="","Blm Diisi",""),IF(J206="","","-"))))))))</f>
        <v>1</v>
      </c>
      <c r="M206" s="117"/>
      <c r="N206" s="89"/>
      <c r="O206" s="535" t="s">
        <v>2980</v>
      </c>
      <c r="P206" s="536" t="s">
        <v>2981</v>
      </c>
      <c r="Q206" s="491" t="s">
        <v>2982</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660">
        <f>IF(OR(K208="",K209=""),"Blm Diisi",K208+K209)</f>
        <v>16</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559"/>
      <c r="P207" s="559"/>
      <c r="Q207" s="475"/>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661"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553" t="s">
        <v>2983</v>
      </c>
      <c r="P208" s="559"/>
      <c r="Q208" s="475"/>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15.0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553"/>
      <c r="P209" s="559"/>
      <c r="Q209" s="475"/>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16.0</v>
      </c>
      <c r="L210" s="117" t="str">
        <f t="shared" si="49"/>
        <v/>
      </c>
      <c r="M210" s="117"/>
      <c r="N210" s="89"/>
      <c r="O210" s="559"/>
      <c r="P210" s="559"/>
      <c r="Q210" s="475"/>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0.6</v>
      </c>
      <c r="M211" s="242">
        <f>L211/H211</f>
        <v>1</v>
      </c>
      <c r="N211" s="89"/>
      <c r="O211" s="243"/>
      <c r="P211" s="243"/>
      <c r="Q211" s="475"/>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IF(OR(K213="",K217=""),"Blm Diisi",IF(AND(K213=0,K217=0),0,IF(K216/K213&gt;1,1,K217/K213)))</f>
        <v>1</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12" s="117"/>
      <c r="N212" s="89"/>
      <c r="O212" s="544" t="s">
        <v>2984</v>
      </c>
      <c r="P212" s="536" t="s">
        <v>2985</v>
      </c>
      <c r="Q212" s="491" t="s">
        <v>2986</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IF(OR(K214="",K215=""),"Blm Diisi",K214+K215+K216)</f>
        <v>20</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75"/>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75"/>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475"/>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20.0</v>
      </c>
      <c r="L216" s="117" t="str">
        <f t="shared" si="50"/>
        <v/>
      </c>
      <c r="M216" s="117"/>
      <c r="N216" s="89"/>
      <c r="O216" s="121"/>
      <c r="P216" s="121"/>
      <c r="Q216" s="475"/>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20.0</v>
      </c>
      <c r="L217" s="117" t="str">
        <f t="shared" si="50"/>
        <v/>
      </c>
      <c r="M217" s="117"/>
      <c r="N217" s="89"/>
      <c r="O217" s="121"/>
      <c r="P217" s="121"/>
      <c r="Q217" s="475"/>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75"/>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662">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121"/>
      <c r="P219" s="561" t="s">
        <v>2987</v>
      </c>
      <c r="Q219" s="491" t="s">
        <v>2988</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20.0</v>
      </c>
      <c r="L220" s="117" t="str">
        <f t="shared" si="51"/>
        <v/>
      </c>
      <c r="M220" s="117"/>
      <c r="N220" s="89"/>
      <c r="O220" s="121"/>
      <c r="P220" s="503"/>
      <c r="Q220" s="475"/>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121"/>
      <c r="P221" s="121"/>
      <c r="Q221" s="475"/>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20.0</v>
      </c>
      <c r="L222" s="117" t="str">
        <f t="shared" si="51"/>
        <v/>
      </c>
      <c r="M222" s="117"/>
      <c r="N222" s="89"/>
      <c r="O222" s="121"/>
      <c r="P222" s="121"/>
      <c r="Q222" s="475"/>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3.75</v>
      </c>
      <c r="M223" s="37">
        <f t="shared" ref="M223:M224" si="52">L223/H223</f>
        <v>1</v>
      </c>
      <c r="N223" s="89"/>
      <c r="O223" s="262"/>
      <c r="P223" s="262"/>
      <c r="Q223" s="475"/>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2.5</v>
      </c>
      <c r="M224" s="242">
        <f t="shared" si="52"/>
        <v>1</v>
      </c>
      <c r="N224" s="89"/>
      <c r="O224" s="243"/>
      <c r="P224" s="243"/>
      <c r="Q224" s="475"/>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541" t="s">
        <v>2989</v>
      </c>
      <c r="P225" s="663" t="s">
        <v>2990</v>
      </c>
      <c r="Q225" s="491" t="s">
        <v>2991</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557">
        <f>IF(OR(K227="",K228=""),"Blm Diisi",IF(K227=0,0,IF(K228/K227&gt;1,1,K228/K227)))</f>
        <v>1</v>
      </c>
      <c r="L226" s="117">
        <f t="shared" si="53"/>
        <v>1</v>
      </c>
      <c r="M226" s="117"/>
      <c r="N226" s="89"/>
      <c r="O226" s="541" t="s">
        <v>2989</v>
      </c>
      <c r="P226" s="663" t="s">
        <v>2992</v>
      </c>
      <c r="Q226" s="491" t="s">
        <v>2991</v>
      </c>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14.0</v>
      </c>
      <c r="L227" s="117" t="str">
        <f t="shared" si="53"/>
        <v/>
      </c>
      <c r="M227" s="117"/>
      <c r="N227" s="89"/>
      <c r="O227" s="559"/>
      <c r="P227" s="553" t="s">
        <v>2993</v>
      </c>
      <c r="Q227" s="491" t="s">
        <v>2991</v>
      </c>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14.0</v>
      </c>
      <c r="L228" s="117" t="str">
        <f t="shared" si="53"/>
        <v/>
      </c>
      <c r="M228" s="117"/>
      <c r="N228" s="89"/>
      <c r="O228" s="559"/>
      <c r="P228" s="553" t="s">
        <v>2993</v>
      </c>
      <c r="Q228" s="491" t="s">
        <v>2991</v>
      </c>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75"/>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535" t="s">
        <v>2271</v>
      </c>
      <c r="P230" s="561" t="s">
        <v>2987</v>
      </c>
      <c r="Q230" s="491" t="s">
        <v>2994</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ht="15.75" customHeight="1">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ht="15.75" customHeight="1">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ht="15.75" customHeight="1">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ht="15.75" customHeight="1">
      <c r="A235" s="89"/>
      <c r="B235" s="89"/>
      <c r="C235" s="89"/>
      <c r="D235" s="89"/>
      <c r="E235" s="89"/>
      <c r="F235" s="89"/>
      <c r="G235" s="89"/>
      <c r="H235" s="118"/>
      <c r="I235" s="391"/>
      <c r="J235" s="118"/>
      <c r="K235" s="118"/>
      <c r="L235" s="118"/>
      <c r="M235" s="118"/>
      <c r="N235" s="89"/>
      <c r="O235" s="391"/>
      <c r="P235" s="391"/>
      <c r="Q235" s="424">
        <f>COUNTA(Q7:Q230)/128</f>
        <v>1.0625</v>
      </c>
      <c r="R235" s="89"/>
      <c r="S235" s="89"/>
      <c r="T235" s="89"/>
      <c r="U235" s="89"/>
      <c r="V235" s="89"/>
      <c r="W235" s="89"/>
      <c r="X235" s="89"/>
      <c r="Y235" s="89"/>
      <c r="Z235" s="89"/>
    </row>
    <row r="236" ht="15.75" customHeight="1">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ht="15.75" customHeight="1">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ht="15.75" customHeight="1">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ht="15.75" customHeight="1">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ht="15.75" customHeight="1">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ht="15.75" customHeight="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ht="15.75" customHeight="1">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ht="15.75" customHeight="1">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ht="15.75" customHeight="1">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ht="15.75" customHeight="1">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ht="15.75" customHeight="1">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ht="15.75" customHeight="1">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ht="15.75" customHeight="1">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ht="15.75" customHeight="1">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ht="15.75" customHeight="1">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ht="15.75" customHeight="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ht="15.75" customHeight="1">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ht="15.75" customHeight="1">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ht="15.75" customHeight="1">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ht="15.75" customHeight="1">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ht="15.75" customHeight="1">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ht="15.75" customHeight="1">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ht="15.75" customHeight="1">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ht="15.75" customHeight="1">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ht="15.75" customHeight="1">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ht="15.75" customHeight="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ht="15.75" customHeight="1">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ht="15.75" customHeight="1">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ht="15.75" customHeight="1">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ht="15.75" customHeight="1">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ht="15.75" customHeight="1">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ht="15.75" customHeight="1">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ht="15.75" customHeight="1">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ht="15.75" customHeight="1">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ht="15.75" customHeight="1">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ht="15.75" customHeight="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ht="15.75" customHeight="1">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ht="15.75" customHeight="1">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ht="15.75" customHeight="1">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ht="15.75" customHeight="1">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ht="15.75" customHeight="1">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ht="15.75" customHeight="1">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ht="15.75" customHeight="1">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ht="15.75" customHeight="1">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ht="15.75" customHeight="1">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ht="15.75" customHeight="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ht="15.75" customHeight="1">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ht="15.75" customHeight="1">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ht="15.75" customHeight="1">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ht="15.75" customHeight="1">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ht="15.75" customHeight="1">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ht="15.75" customHeight="1">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ht="15.75" customHeight="1">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ht="15.75" customHeight="1">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ht="15.75" customHeight="1">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ht="15.75" customHeight="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ht="15.75" customHeight="1">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ht="15.75" customHeight="1">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ht="15.75" customHeight="1">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ht="15.75" customHeight="1">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ht="15.75" customHeight="1">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ht="15.75" customHeight="1">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ht="15.75" customHeight="1">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ht="15.75" customHeight="1">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ht="15.75" customHeight="1">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ht="15.75" customHeight="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ht="15.75" customHeight="1">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ht="15.75" customHeight="1">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ht="15.75" customHeight="1">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ht="15.75" customHeight="1">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ht="15.75" customHeight="1">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ht="15.75" customHeight="1">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ht="15.75" customHeight="1">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ht="15.75" customHeight="1">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ht="15.75" customHeight="1">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ht="15.75" customHeight="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ht="15.75" customHeight="1">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ht="15.75" customHeight="1">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ht="15.75" customHeight="1">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ht="15.75" customHeight="1">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ht="15.75" customHeight="1">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ht="15.75" customHeight="1">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ht="15.75" customHeight="1">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ht="15.75" customHeight="1">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ht="15.75" customHeight="1">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ht="15.75" customHeight="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ht="15.75" customHeight="1">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ht="15.75" customHeight="1">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ht="15.75" customHeight="1">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ht="15.75" customHeight="1">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ht="15.75" customHeight="1">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ht="15.75" customHeight="1">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ht="15.75" customHeight="1">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ht="15.75" customHeight="1">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ht="15.75" customHeight="1">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ht="15.75" customHeight="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ht="15.75" customHeight="1">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ht="15.75" customHeight="1">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ht="15.75" customHeight="1">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ht="15.75" customHeight="1">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ht="15.75" customHeight="1">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ht="15.75" customHeight="1">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ht="15.75" customHeight="1">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ht="15.75" customHeight="1">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ht="15.75" customHeight="1">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ht="15.75" customHeight="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ht="15.75" customHeight="1">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ht="15.75" customHeight="1">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ht="15.75" customHeight="1">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ht="15.75" customHeight="1">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ht="15.75" customHeight="1">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ht="15.75" customHeight="1">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ht="15.75" customHeight="1">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ht="15.75" customHeight="1">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ht="15.75" customHeight="1">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ht="15.75" customHeight="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ht="15.75" customHeight="1">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ht="15.75" customHeight="1">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ht="15.75" customHeight="1">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ht="15.75" customHeight="1">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ht="15.75" customHeight="1">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ht="15.75" customHeight="1">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ht="15.75" customHeight="1">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ht="15.75" customHeight="1">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ht="15.75" customHeight="1">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ht="15.75" customHeight="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ht="15.75" customHeight="1">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ht="15.75" customHeight="1">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ht="15.75" customHeight="1">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ht="15.75" customHeight="1">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ht="15.75" customHeight="1">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ht="15.75" customHeight="1">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ht="15.75" customHeight="1">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ht="15.75" customHeight="1">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ht="15.75" customHeight="1">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ht="15.75" customHeight="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ht="15.75" customHeight="1">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ht="15.75" customHeight="1">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ht="15.75" customHeight="1">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ht="15.75" customHeight="1">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ht="15.75" customHeight="1">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ht="15.75" customHeight="1">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ht="15.75" customHeight="1">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ht="15.75" customHeight="1">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ht="15.75" customHeight="1">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ht="15.75" customHeight="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ht="15.75" customHeight="1">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ht="15.75" customHeight="1">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ht="15.75" customHeight="1">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ht="15.75" customHeight="1">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ht="15.75" customHeight="1">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ht="15.75" customHeight="1">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ht="15.75" customHeight="1">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ht="15.75" customHeight="1">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ht="15.75" customHeight="1">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ht="15.75" customHeight="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ht="15.75" customHeight="1">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ht="15.75" customHeight="1">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ht="15.75" customHeight="1">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ht="15.75" customHeight="1">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ht="15.75" customHeight="1">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ht="15.75" customHeight="1">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ht="15.75" customHeight="1">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ht="15.75" customHeight="1">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ht="15.75" customHeight="1">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ht="15.75" customHeight="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ht="15.75" customHeight="1">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ht="15.75" customHeight="1">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ht="15.75" customHeight="1">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ht="15.75" customHeight="1">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ht="15.75" customHeight="1">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ht="15.75" customHeight="1">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ht="15.75" customHeight="1">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ht="15.75" customHeight="1">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ht="15.75" customHeight="1">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ht="15.75" customHeight="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ht="15.75" customHeight="1">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ht="15.75" customHeight="1">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ht="15.75" customHeight="1">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ht="15.75" customHeight="1">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ht="15.75" customHeight="1">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ht="15.75" customHeight="1">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ht="15.75" customHeight="1">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ht="15.75" customHeight="1">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ht="15.75" customHeight="1">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ht="15.75" customHeight="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ht="15.75" customHeight="1">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ht="15.75" customHeight="1">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ht="15.75" customHeight="1">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ht="15.75" customHeight="1">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ht="15.75" customHeight="1">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ht="15.75" customHeight="1">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ht="15.75" customHeight="1">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ht="15.75" customHeight="1">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ht="15.75" customHeight="1">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row r="431" ht="15.75" customHeight="1">
      <c r="Q431" s="661"/>
    </row>
    <row r="432" ht="15.75" customHeight="1">
      <c r="Q432" s="661"/>
    </row>
    <row r="433" ht="15.75" customHeight="1">
      <c r="Q433" s="661"/>
    </row>
    <row r="434" ht="15.75" customHeight="1">
      <c r="Q434" s="661"/>
    </row>
    <row r="435" ht="15.75" customHeight="1">
      <c r="Q435" s="661"/>
    </row>
    <row r="436" ht="15.75" customHeight="1">
      <c r="Q436" s="661"/>
    </row>
    <row r="437" ht="15.75" customHeight="1">
      <c r="Q437" s="661"/>
    </row>
    <row r="438" ht="15.75" customHeight="1">
      <c r="Q438" s="661"/>
    </row>
    <row r="439" ht="15.75" customHeight="1">
      <c r="Q439" s="661"/>
    </row>
    <row r="440" ht="15.75" customHeight="1">
      <c r="Q440" s="661"/>
    </row>
    <row r="441" ht="15.75" customHeight="1">
      <c r="Q441" s="661"/>
    </row>
    <row r="442" ht="15.75" customHeight="1">
      <c r="Q442" s="661"/>
    </row>
    <row r="443" ht="15.75" customHeight="1">
      <c r="Q443" s="661"/>
    </row>
    <row r="444" ht="15.75" customHeight="1">
      <c r="Q444" s="661"/>
    </row>
    <row r="445" ht="15.75" customHeight="1">
      <c r="Q445" s="661"/>
    </row>
    <row r="446" ht="15.75" customHeight="1">
      <c r="Q446" s="661"/>
    </row>
    <row r="447" ht="15.75" customHeight="1">
      <c r="Q447" s="661"/>
    </row>
    <row r="448" ht="15.75" customHeight="1">
      <c r="Q448" s="661"/>
    </row>
    <row r="449" ht="15.75" customHeight="1">
      <c r="Q449" s="661"/>
    </row>
    <row r="450" ht="15.75" customHeight="1">
      <c r="Q450" s="661"/>
    </row>
    <row r="451" ht="15.75" customHeight="1">
      <c r="Q451" s="661"/>
    </row>
    <row r="452" ht="15.75" customHeight="1">
      <c r="Q452" s="661"/>
    </row>
    <row r="453" ht="15.75" customHeight="1">
      <c r="Q453" s="661"/>
    </row>
    <row r="454" ht="15.75" customHeight="1">
      <c r="Q454" s="661"/>
    </row>
    <row r="455" ht="15.75" customHeight="1">
      <c r="Q455" s="661"/>
    </row>
    <row r="456" ht="15.75" customHeight="1">
      <c r="Q456" s="661"/>
    </row>
    <row r="457" ht="15.75" customHeight="1">
      <c r="Q457" s="661"/>
    </row>
    <row r="458" ht="15.75" customHeight="1">
      <c r="Q458" s="661"/>
    </row>
    <row r="459" ht="15.75" customHeight="1">
      <c r="Q459" s="661"/>
    </row>
    <row r="460" ht="15.75" customHeight="1">
      <c r="Q460" s="661"/>
    </row>
    <row r="461" ht="15.75" customHeight="1">
      <c r="Q461" s="661"/>
    </row>
    <row r="462" ht="15.75" customHeight="1">
      <c r="Q462" s="661"/>
    </row>
    <row r="463" ht="15.75" customHeight="1">
      <c r="Q463" s="661"/>
    </row>
    <row r="464" ht="15.75" customHeight="1">
      <c r="Q464" s="661"/>
    </row>
    <row r="465" ht="15.75" customHeight="1">
      <c r="Q465" s="661"/>
    </row>
    <row r="466" ht="15.75" customHeight="1">
      <c r="Q466" s="661"/>
    </row>
    <row r="467" ht="15.75" customHeight="1">
      <c r="Q467" s="661"/>
    </row>
    <row r="468" ht="15.75" customHeight="1">
      <c r="Q468" s="661"/>
    </row>
    <row r="469" ht="15.75" customHeight="1">
      <c r="Q469" s="661"/>
    </row>
    <row r="470" ht="15.75" customHeight="1">
      <c r="Q470" s="661"/>
    </row>
    <row r="471" ht="15.75" customHeight="1">
      <c r="Q471" s="661"/>
    </row>
    <row r="472" ht="15.75" customHeight="1">
      <c r="Q472" s="661"/>
    </row>
    <row r="473" ht="15.75" customHeight="1">
      <c r="Q473" s="661"/>
    </row>
    <row r="474" ht="15.75" customHeight="1">
      <c r="Q474" s="661"/>
    </row>
    <row r="475" ht="15.75" customHeight="1">
      <c r="Q475" s="661"/>
    </row>
    <row r="476" ht="15.75" customHeight="1">
      <c r="Q476" s="661"/>
    </row>
    <row r="477" ht="15.75" customHeight="1">
      <c r="Q477" s="661"/>
    </row>
    <row r="478" ht="15.75" customHeight="1">
      <c r="Q478" s="661"/>
    </row>
    <row r="479" ht="15.75" customHeight="1">
      <c r="Q479" s="661"/>
    </row>
    <row r="480" ht="15.75" customHeight="1">
      <c r="Q480" s="661"/>
    </row>
    <row r="481" ht="15.75" customHeight="1">
      <c r="Q481" s="661"/>
    </row>
    <row r="482" ht="15.75" customHeight="1">
      <c r="Q482" s="661"/>
    </row>
    <row r="483" ht="15.75" customHeight="1">
      <c r="Q483" s="661"/>
    </row>
    <row r="484" ht="15.75" customHeight="1">
      <c r="Q484" s="661"/>
    </row>
    <row r="485" ht="15.75" customHeight="1">
      <c r="Q485" s="661"/>
    </row>
    <row r="486" ht="15.75" customHeight="1">
      <c r="Q486" s="661"/>
    </row>
    <row r="487" ht="15.75" customHeight="1">
      <c r="Q487" s="661"/>
    </row>
    <row r="488" ht="15.75" customHeight="1">
      <c r="Q488" s="661"/>
    </row>
    <row r="489" ht="15.75" customHeight="1">
      <c r="Q489" s="661"/>
    </row>
    <row r="490" ht="15.75" customHeight="1">
      <c r="Q490" s="661"/>
    </row>
    <row r="491" ht="15.75" customHeight="1">
      <c r="Q491" s="661"/>
    </row>
    <row r="492" ht="15.75" customHeight="1">
      <c r="Q492" s="661"/>
    </row>
    <row r="493" ht="15.75" customHeight="1">
      <c r="Q493" s="661"/>
    </row>
    <row r="494" ht="15.75" customHeight="1">
      <c r="Q494" s="661"/>
    </row>
    <row r="495" ht="15.75" customHeight="1">
      <c r="Q495" s="661"/>
    </row>
    <row r="496" ht="15.75" customHeight="1">
      <c r="Q496" s="661"/>
    </row>
    <row r="497" ht="15.75" customHeight="1">
      <c r="Q497" s="661"/>
    </row>
    <row r="498" ht="15.75" customHeight="1">
      <c r="Q498" s="661"/>
    </row>
    <row r="499" ht="15.75" customHeight="1">
      <c r="Q499" s="661"/>
    </row>
    <row r="500" ht="15.75" customHeight="1">
      <c r="Q500" s="661"/>
    </row>
    <row r="501" ht="15.75" customHeight="1">
      <c r="Q501" s="661"/>
    </row>
    <row r="502" ht="15.75" customHeight="1">
      <c r="Q502" s="661"/>
    </row>
    <row r="503" ht="15.75" customHeight="1">
      <c r="Q503" s="661"/>
    </row>
    <row r="504" ht="15.75" customHeight="1">
      <c r="Q504" s="661"/>
    </row>
    <row r="505" ht="15.75" customHeight="1">
      <c r="Q505" s="661"/>
    </row>
    <row r="506" ht="15.75" customHeight="1">
      <c r="Q506" s="661"/>
    </row>
    <row r="507" ht="15.75" customHeight="1">
      <c r="Q507" s="661"/>
    </row>
    <row r="508" ht="15.75" customHeight="1">
      <c r="Q508" s="661"/>
    </row>
    <row r="509" ht="15.75" customHeight="1">
      <c r="Q509" s="661"/>
    </row>
    <row r="510" ht="15.75" customHeight="1">
      <c r="Q510" s="661"/>
    </row>
    <row r="511" ht="15.75" customHeight="1">
      <c r="Q511" s="661"/>
    </row>
    <row r="512" ht="15.75" customHeight="1">
      <c r="Q512" s="661"/>
    </row>
    <row r="513" ht="15.75" customHeight="1">
      <c r="Q513" s="661"/>
    </row>
    <row r="514" ht="15.75" customHeight="1">
      <c r="Q514" s="661"/>
    </row>
    <row r="515" ht="15.75" customHeight="1">
      <c r="Q515" s="661"/>
    </row>
    <row r="516" ht="15.75" customHeight="1">
      <c r="Q516" s="661"/>
    </row>
    <row r="517" ht="15.75" customHeight="1">
      <c r="Q517" s="661"/>
    </row>
    <row r="518" ht="15.75" customHeight="1">
      <c r="Q518" s="661"/>
    </row>
    <row r="519" ht="15.75" customHeight="1">
      <c r="Q519" s="661"/>
    </row>
    <row r="520" ht="15.75" customHeight="1">
      <c r="Q520" s="661"/>
    </row>
    <row r="521" ht="15.75" customHeight="1">
      <c r="Q521" s="661"/>
    </row>
    <row r="522" ht="15.75" customHeight="1">
      <c r="Q522" s="661"/>
    </row>
    <row r="523" ht="15.75" customHeight="1">
      <c r="Q523" s="661"/>
    </row>
    <row r="524" ht="15.75" customHeight="1">
      <c r="Q524" s="661"/>
    </row>
    <row r="525" ht="15.75" customHeight="1">
      <c r="Q525" s="661"/>
    </row>
    <row r="526" ht="15.75" customHeight="1">
      <c r="Q526" s="661"/>
    </row>
    <row r="527" ht="15.75" customHeight="1">
      <c r="Q527" s="661"/>
    </row>
    <row r="528" ht="15.75" customHeight="1">
      <c r="Q528" s="661"/>
    </row>
    <row r="529" ht="15.75" customHeight="1">
      <c r="Q529" s="661"/>
    </row>
    <row r="530" ht="15.75" customHeight="1">
      <c r="Q530" s="661"/>
    </row>
    <row r="531" ht="15.75" customHeight="1">
      <c r="Q531" s="661"/>
    </row>
    <row r="532" ht="15.75" customHeight="1">
      <c r="Q532" s="661"/>
    </row>
    <row r="533" ht="15.75" customHeight="1">
      <c r="Q533" s="661"/>
    </row>
    <row r="534" ht="15.75" customHeight="1">
      <c r="Q534" s="661"/>
    </row>
    <row r="535" ht="15.75" customHeight="1">
      <c r="Q535" s="661"/>
    </row>
    <row r="536" ht="15.75" customHeight="1">
      <c r="Q536" s="661"/>
    </row>
    <row r="537" ht="15.75" customHeight="1">
      <c r="Q537" s="661"/>
    </row>
    <row r="538" ht="15.75" customHeight="1">
      <c r="Q538" s="661"/>
    </row>
    <row r="539" ht="15.75" customHeight="1">
      <c r="Q539" s="661"/>
    </row>
    <row r="540" ht="15.75" customHeight="1">
      <c r="Q540" s="661"/>
    </row>
    <row r="541" ht="15.75" customHeight="1">
      <c r="Q541" s="661"/>
    </row>
    <row r="542" ht="15.75" customHeight="1">
      <c r="Q542" s="661"/>
    </row>
    <row r="543" ht="15.75" customHeight="1">
      <c r="Q543" s="661"/>
    </row>
    <row r="544" ht="15.75" customHeight="1">
      <c r="Q544" s="661"/>
    </row>
    <row r="545" ht="15.75" customHeight="1">
      <c r="Q545" s="661"/>
    </row>
    <row r="546" ht="15.75" customHeight="1">
      <c r="Q546" s="661"/>
    </row>
    <row r="547" ht="15.75" customHeight="1">
      <c r="Q547" s="661"/>
    </row>
    <row r="548" ht="15.75" customHeight="1">
      <c r="Q548" s="661"/>
    </row>
    <row r="549" ht="15.75" customHeight="1">
      <c r="Q549" s="661"/>
    </row>
    <row r="550" ht="15.75" customHeight="1">
      <c r="Q550" s="661"/>
    </row>
    <row r="551" ht="15.75" customHeight="1">
      <c r="Q551" s="661"/>
    </row>
    <row r="552" ht="15.75" customHeight="1">
      <c r="Q552" s="661"/>
    </row>
    <row r="553" ht="15.75" customHeight="1">
      <c r="Q553" s="661"/>
    </row>
    <row r="554" ht="15.75" customHeight="1">
      <c r="Q554" s="661"/>
    </row>
    <row r="555" ht="15.75" customHeight="1">
      <c r="Q555" s="661"/>
    </row>
    <row r="556" ht="15.75" customHeight="1">
      <c r="Q556" s="661"/>
    </row>
    <row r="557" ht="15.75" customHeight="1">
      <c r="Q557" s="661"/>
    </row>
    <row r="558" ht="15.75" customHeight="1">
      <c r="Q558" s="661"/>
    </row>
    <row r="559" ht="15.75" customHeight="1">
      <c r="Q559" s="661"/>
    </row>
    <row r="560" ht="15.75" customHeight="1">
      <c r="Q560" s="661"/>
    </row>
    <row r="561" ht="15.75" customHeight="1">
      <c r="Q561" s="661"/>
    </row>
    <row r="562" ht="15.75" customHeight="1">
      <c r="Q562" s="661"/>
    </row>
    <row r="563" ht="15.75" customHeight="1">
      <c r="Q563" s="661"/>
    </row>
    <row r="564" ht="15.75" customHeight="1">
      <c r="Q564" s="661"/>
    </row>
    <row r="565" ht="15.75" customHeight="1">
      <c r="Q565" s="661"/>
    </row>
    <row r="566" ht="15.75" customHeight="1">
      <c r="Q566" s="661"/>
    </row>
    <row r="567" ht="15.75" customHeight="1">
      <c r="Q567" s="661"/>
    </row>
    <row r="568" ht="15.75" customHeight="1">
      <c r="Q568" s="661"/>
    </row>
    <row r="569" ht="15.75" customHeight="1">
      <c r="Q569" s="661"/>
    </row>
    <row r="570" ht="15.75" customHeight="1">
      <c r="Q570" s="661"/>
    </row>
    <row r="571" ht="15.75" customHeight="1">
      <c r="Q571" s="661"/>
    </row>
    <row r="572" ht="15.75" customHeight="1">
      <c r="Q572" s="661"/>
    </row>
    <row r="573" ht="15.75" customHeight="1">
      <c r="Q573" s="661"/>
    </row>
    <row r="574" ht="15.75" customHeight="1">
      <c r="Q574" s="661"/>
    </row>
    <row r="575" ht="15.75" customHeight="1">
      <c r="Q575" s="661"/>
    </row>
    <row r="576" ht="15.75" customHeight="1">
      <c r="Q576" s="661"/>
    </row>
    <row r="577" ht="15.75" customHeight="1">
      <c r="Q577" s="661"/>
    </row>
    <row r="578" ht="15.75" customHeight="1">
      <c r="Q578" s="661"/>
    </row>
    <row r="579" ht="15.75" customHeight="1">
      <c r="Q579" s="661"/>
    </row>
    <row r="580" ht="15.75" customHeight="1">
      <c r="Q580" s="661"/>
    </row>
    <row r="581" ht="15.75" customHeight="1">
      <c r="Q581" s="661"/>
    </row>
    <row r="582" ht="15.75" customHeight="1">
      <c r="Q582" s="661"/>
    </row>
    <row r="583" ht="15.75" customHeight="1">
      <c r="Q583" s="661"/>
    </row>
    <row r="584" ht="15.75" customHeight="1">
      <c r="Q584" s="661"/>
    </row>
    <row r="585" ht="15.75" customHeight="1">
      <c r="Q585" s="661"/>
    </row>
    <row r="586" ht="15.75" customHeight="1">
      <c r="Q586" s="661"/>
    </row>
    <row r="587" ht="15.75" customHeight="1">
      <c r="Q587" s="661"/>
    </row>
    <row r="588" ht="15.75" customHeight="1">
      <c r="Q588" s="661"/>
    </row>
    <row r="589" ht="15.75" customHeight="1">
      <c r="Q589" s="661"/>
    </row>
    <row r="590" ht="15.75" customHeight="1">
      <c r="Q590" s="661"/>
    </row>
    <row r="591" ht="15.75" customHeight="1">
      <c r="Q591" s="661"/>
    </row>
    <row r="592" ht="15.75" customHeight="1">
      <c r="Q592" s="661"/>
    </row>
    <row r="593" ht="15.75" customHeight="1">
      <c r="Q593" s="661"/>
    </row>
    <row r="594" ht="15.75" customHeight="1">
      <c r="Q594" s="661"/>
    </row>
    <row r="595" ht="15.75" customHeight="1">
      <c r="Q595" s="661"/>
    </row>
    <row r="596" ht="15.75" customHeight="1">
      <c r="Q596" s="661"/>
    </row>
    <row r="597" ht="15.75" customHeight="1">
      <c r="Q597" s="661"/>
    </row>
    <row r="598" ht="15.75" customHeight="1">
      <c r="Q598" s="661"/>
    </row>
    <row r="599" ht="15.75" customHeight="1">
      <c r="Q599" s="661"/>
    </row>
    <row r="600" ht="15.75" customHeight="1">
      <c r="Q600" s="661"/>
    </row>
    <row r="601" ht="15.75" customHeight="1">
      <c r="Q601" s="661"/>
    </row>
    <row r="602" ht="15.75" customHeight="1">
      <c r="Q602" s="661"/>
    </row>
    <row r="603" ht="15.75" customHeight="1">
      <c r="Q603" s="661"/>
    </row>
    <row r="604" ht="15.75" customHeight="1">
      <c r="Q604" s="661"/>
    </row>
    <row r="605" ht="15.75" customHeight="1">
      <c r="Q605" s="661"/>
    </row>
    <row r="606" ht="15.75" customHeight="1">
      <c r="Q606" s="661"/>
    </row>
    <row r="607" ht="15.75" customHeight="1">
      <c r="Q607" s="661"/>
    </row>
    <row r="608" ht="15.75" customHeight="1">
      <c r="Q608" s="661"/>
    </row>
    <row r="609" ht="15.75" customHeight="1">
      <c r="Q609" s="661"/>
    </row>
    <row r="610" ht="15.75" customHeight="1">
      <c r="Q610" s="661"/>
    </row>
    <row r="611" ht="15.75" customHeight="1">
      <c r="Q611" s="661"/>
    </row>
    <row r="612" ht="15.75" customHeight="1">
      <c r="Q612" s="661"/>
    </row>
    <row r="613" ht="15.75" customHeight="1">
      <c r="Q613" s="661"/>
    </row>
    <row r="614" ht="15.75" customHeight="1">
      <c r="Q614" s="661"/>
    </row>
    <row r="615" ht="15.75" customHeight="1">
      <c r="Q615" s="661"/>
    </row>
    <row r="616" ht="15.75" customHeight="1">
      <c r="Q616" s="661"/>
    </row>
    <row r="617" ht="15.75" customHeight="1">
      <c r="Q617" s="661"/>
    </row>
    <row r="618" ht="15.75" customHeight="1">
      <c r="Q618" s="661"/>
    </row>
    <row r="619" ht="15.75" customHeight="1">
      <c r="Q619" s="661"/>
    </row>
    <row r="620" ht="15.75" customHeight="1">
      <c r="Q620" s="661"/>
    </row>
    <row r="621" ht="15.75" customHeight="1">
      <c r="Q621" s="661"/>
    </row>
    <row r="622" ht="15.75" customHeight="1">
      <c r="Q622" s="661"/>
    </row>
    <row r="623" ht="15.75" customHeight="1">
      <c r="Q623" s="661"/>
    </row>
    <row r="624" ht="15.75" customHeight="1">
      <c r="Q624" s="661"/>
    </row>
    <row r="625" ht="15.75" customHeight="1">
      <c r="Q625" s="661"/>
    </row>
    <row r="626" ht="15.75" customHeight="1">
      <c r="Q626" s="661"/>
    </row>
    <row r="627" ht="15.75" customHeight="1">
      <c r="Q627" s="661"/>
    </row>
    <row r="628" ht="15.75" customHeight="1">
      <c r="Q628" s="661"/>
    </row>
    <row r="629" ht="15.75" customHeight="1">
      <c r="Q629" s="661"/>
    </row>
    <row r="630" ht="15.75" customHeight="1">
      <c r="Q630" s="661"/>
    </row>
    <row r="631" ht="15.75" customHeight="1">
      <c r="Q631" s="661"/>
    </row>
    <row r="632" ht="15.75" customHeight="1">
      <c r="Q632" s="661"/>
    </row>
    <row r="633" ht="15.75" customHeight="1">
      <c r="Q633" s="661"/>
    </row>
    <row r="634" ht="15.75" customHeight="1">
      <c r="Q634" s="661"/>
    </row>
    <row r="635" ht="15.75" customHeight="1">
      <c r="Q635" s="661"/>
    </row>
    <row r="636" ht="15.75" customHeight="1">
      <c r="Q636" s="661"/>
    </row>
    <row r="637" ht="15.75" customHeight="1">
      <c r="Q637" s="661"/>
    </row>
    <row r="638" ht="15.75" customHeight="1">
      <c r="Q638" s="661"/>
    </row>
    <row r="639" ht="15.75" customHeight="1">
      <c r="Q639" s="661"/>
    </row>
    <row r="640" ht="15.75" customHeight="1">
      <c r="Q640" s="661"/>
    </row>
    <row r="641" ht="15.75" customHeight="1">
      <c r="Q641" s="661"/>
    </row>
    <row r="642" ht="15.75" customHeight="1">
      <c r="Q642" s="661"/>
    </row>
    <row r="643" ht="15.75" customHeight="1">
      <c r="Q643" s="661"/>
    </row>
    <row r="644" ht="15.75" customHeight="1">
      <c r="Q644" s="661"/>
    </row>
    <row r="645" ht="15.75" customHeight="1">
      <c r="Q645" s="661"/>
    </row>
    <row r="646" ht="15.75" customHeight="1">
      <c r="Q646" s="661"/>
    </row>
    <row r="647" ht="15.75" customHeight="1">
      <c r="Q647" s="661"/>
    </row>
    <row r="648" ht="15.75" customHeight="1">
      <c r="Q648" s="661"/>
    </row>
    <row r="649" ht="15.75" customHeight="1">
      <c r="Q649" s="661"/>
    </row>
    <row r="650" ht="15.75" customHeight="1">
      <c r="Q650" s="661"/>
    </row>
    <row r="651" ht="15.75" customHeight="1">
      <c r="Q651" s="661"/>
    </row>
    <row r="652" ht="15.75" customHeight="1">
      <c r="Q652" s="661"/>
    </row>
    <row r="653" ht="15.75" customHeight="1">
      <c r="Q653" s="661"/>
    </row>
    <row r="654" ht="15.75" customHeight="1">
      <c r="Q654" s="661"/>
    </row>
    <row r="655" ht="15.75" customHeight="1">
      <c r="Q655" s="661"/>
    </row>
    <row r="656" ht="15.75" customHeight="1">
      <c r="Q656" s="661"/>
    </row>
    <row r="657" ht="15.75" customHeight="1">
      <c r="Q657" s="661"/>
    </row>
    <row r="658" ht="15.75" customHeight="1">
      <c r="Q658" s="661"/>
    </row>
    <row r="659" ht="15.75" customHeight="1">
      <c r="Q659" s="661"/>
    </row>
    <row r="660" ht="15.75" customHeight="1">
      <c r="Q660" s="661"/>
    </row>
    <row r="661" ht="15.75" customHeight="1">
      <c r="Q661" s="661"/>
    </row>
    <row r="662" ht="15.75" customHeight="1">
      <c r="Q662" s="661"/>
    </row>
    <row r="663" ht="15.75" customHeight="1">
      <c r="Q663" s="661"/>
    </row>
    <row r="664" ht="15.75" customHeight="1">
      <c r="Q664" s="661"/>
    </row>
    <row r="665" ht="15.75" customHeight="1">
      <c r="Q665" s="661"/>
    </row>
    <row r="666" ht="15.75" customHeight="1">
      <c r="Q666" s="661"/>
    </row>
    <row r="667" ht="15.75" customHeight="1">
      <c r="Q667" s="661"/>
    </row>
    <row r="668" ht="15.75" customHeight="1">
      <c r="Q668" s="661"/>
    </row>
    <row r="669" ht="15.75" customHeight="1">
      <c r="Q669" s="661"/>
    </row>
    <row r="670" ht="15.75" customHeight="1">
      <c r="Q670" s="661"/>
    </row>
    <row r="671" ht="15.75" customHeight="1">
      <c r="Q671" s="661"/>
    </row>
    <row r="672" ht="15.75" customHeight="1">
      <c r="Q672" s="661"/>
    </row>
    <row r="673" ht="15.75" customHeight="1">
      <c r="Q673" s="661"/>
    </row>
    <row r="674" ht="15.75" customHeight="1">
      <c r="Q674" s="661"/>
    </row>
    <row r="675" ht="15.75" customHeight="1">
      <c r="Q675" s="661"/>
    </row>
    <row r="676" ht="15.75" customHeight="1">
      <c r="Q676" s="661"/>
    </row>
    <row r="677" ht="15.75" customHeight="1">
      <c r="Q677" s="661"/>
    </row>
    <row r="678" ht="15.75" customHeight="1">
      <c r="Q678" s="661"/>
    </row>
    <row r="679" ht="15.75" customHeight="1">
      <c r="Q679" s="661"/>
    </row>
    <row r="680" ht="15.75" customHeight="1">
      <c r="Q680" s="661"/>
    </row>
    <row r="681" ht="15.75" customHeight="1">
      <c r="Q681" s="661"/>
    </row>
    <row r="682" ht="15.75" customHeight="1">
      <c r="Q682" s="661"/>
    </row>
    <row r="683" ht="15.75" customHeight="1">
      <c r="Q683" s="661"/>
    </row>
    <row r="684" ht="15.75" customHeight="1">
      <c r="Q684" s="661"/>
    </row>
    <row r="685" ht="15.75" customHeight="1">
      <c r="Q685" s="661"/>
    </row>
    <row r="686" ht="15.75" customHeight="1">
      <c r="Q686" s="661"/>
    </row>
    <row r="687" ht="15.75" customHeight="1">
      <c r="Q687" s="661"/>
    </row>
    <row r="688" ht="15.75" customHeight="1">
      <c r="Q688" s="661"/>
    </row>
    <row r="689" ht="15.75" customHeight="1">
      <c r="Q689" s="661"/>
    </row>
    <row r="690" ht="15.75" customHeight="1">
      <c r="Q690" s="661"/>
    </row>
    <row r="691" ht="15.75" customHeight="1">
      <c r="Q691" s="661"/>
    </row>
    <row r="692" ht="15.75" customHeight="1">
      <c r="Q692" s="661"/>
    </row>
    <row r="693" ht="15.75" customHeight="1">
      <c r="Q693" s="661"/>
    </row>
    <row r="694" ht="15.75" customHeight="1">
      <c r="Q694" s="661"/>
    </row>
    <row r="695" ht="15.75" customHeight="1">
      <c r="Q695" s="661"/>
    </row>
    <row r="696" ht="15.75" customHeight="1">
      <c r="Q696" s="661"/>
    </row>
    <row r="697" ht="15.75" customHeight="1">
      <c r="Q697" s="661"/>
    </row>
    <row r="698" ht="15.75" customHeight="1">
      <c r="Q698" s="661"/>
    </row>
    <row r="699" ht="15.75" customHeight="1">
      <c r="Q699" s="661"/>
    </row>
    <row r="700" ht="15.75" customHeight="1">
      <c r="Q700" s="661"/>
    </row>
    <row r="701" ht="15.75" customHeight="1">
      <c r="Q701" s="661"/>
    </row>
    <row r="702" ht="15.75" customHeight="1">
      <c r="Q702" s="661"/>
    </row>
    <row r="703" ht="15.75" customHeight="1">
      <c r="Q703" s="661"/>
    </row>
    <row r="704" ht="15.75" customHeight="1">
      <c r="Q704" s="661"/>
    </row>
    <row r="705" ht="15.75" customHeight="1">
      <c r="Q705" s="661"/>
    </row>
    <row r="706" ht="15.75" customHeight="1">
      <c r="Q706" s="661"/>
    </row>
    <row r="707" ht="15.75" customHeight="1">
      <c r="Q707" s="661"/>
    </row>
    <row r="708" ht="15.75" customHeight="1">
      <c r="Q708" s="661"/>
    </row>
    <row r="709" ht="15.75" customHeight="1">
      <c r="Q709" s="661"/>
    </row>
    <row r="710" ht="15.75" customHeight="1">
      <c r="Q710" s="661"/>
    </row>
    <row r="711" ht="15.75" customHeight="1">
      <c r="Q711" s="661"/>
    </row>
    <row r="712" ht="15.75" customHeight="1">
      <c r="Q712" s="661"/>
    </row>
    <row r="713" ht="15.75" customHeight="1">
      <c r="Q713" s="661"/>
    </row>
    <row r="714" ht="15.75" customHeight="1">
      <c r="Q714" s="661"/>
    </row>
    <row r="715" ht="15.75" customHeight="1">
      <c r="Q715" s="661"/>
    </row>
    <row r="716" ht="15.75" customHeight="1">
      <c r="Q716" s="661"/>
    </row>
    <row r="717" ht="15.75" customHeight="1">
      <c r="Q717" s="661"/>
    </row>
    <row r="718" ht="15.75" customHeight="1">
      <c r="Q718" s="661"/>
    </row>
    <row r="719" ht="15.75" customHeight="1">
      <c r="Q719" s="661"/>
    </row>
    <row r="720" ht="15.75" customHeight="1">
      <c r="Q720" s="661"/>
    </row>
    <row r="721" ht="15.75" customHeight="1">
      <c r="Q721" s="661"/>
    </row>
    <row r="722" ht="15.75" customHeight="1">
      <c r="Q722" s="661"/>
    </row>
    <row r="723" ht="15.75" customHeight="1">
      <c r="Q723" s="661"/>
    </row>
    <row r="724" ht="15.75" customHeight="1">
      <c r="Q724" s="661"/>
    </row>
    <row r="725" ht="15.75" customHeight="1">
      <c r="Q725" s="661"/>
    </row>
    <row r="726" ht="15.75" customHeight="1">
      <c r="Q726" s="661"/>
    </row>
    <row r="727" ht="15.75" customHeight="1">
      <c r="Q727" s="661"/>
    </row>
    <row r="728" ht="15.75" customHeight="1">
      <c r="Q728" s="661"/>
    </row>
    <row r="729" ht="15.75" customHeight="1">
      <c r="Q729" s="661"/>
    </row>
    <row r="730" ht="15.75" customHeight="1">
      <c r="Q730" s="661"/>
    </row>
    <row r="731" ht="15.75" customHeight="1">
      <c r="Q731" s="661"/>
    </row>
    <row r="732" ht="15.75" customHeight="1">
      <c r="Q732" s="661"/>
    </row>
    <row r="733" ht="15.75" customHeight="1">
      <c r="Q733" s="661"/>
    </row>
    <row r="734" ht="15.75" customHeight="1">
      <c r="Q734" s="661"/>
    </row>
    <row r="735" ht="15.75" customHeight="1">
      <c r="Q735" s="661"/>
    </row>
    <row r="736" ht="15.75" customHeight="1">
      <c r="Q736" s="661"/>
    </row>
    <row r="737" ht="15.75" customHeight="1">
      <c r="Q737" s="661"/>
    </row>
    <row r="738" ht="15.75" customHeight="1">
      <c r="Q738" s="661"/>
    </row>
    <row r="739" ht="15.75" customHeight="1">
      <c r="Q739" s="661"/>
    </row>
    <row r="740" ht="15.75" customHeight="1">
      <c r="Q740" s="661"/>
    </row>
    <row r="741" ht="15.75" customHeight="1">
      <c r="Q741" s="661"/>
    </row>
    <row r="742" ht="15.75" customHeight="1">
      <c r="Q742" s="661"/>
    </row>
    <row r="743" ht="15.75" customHeight="1">
      <c r="Q743" s="661"/>
    </row>
    <row r="744" ht="15.75" customHeight="1">
      <c r="Q744" s="661"/>
    </row>
    <row r="745" ht="15.75" customHeight="1">
      <c r="Q745" s="661"/>
    </row>
    <row r="746" ht="15.75" customHeight="1">
      <c r="Q746" s="661"/>
    </row>
    <row r="747" ht="15.75" customHeight="1">
      <c r="Q747" s="661"/>
    </row>
    <row r="748" ht="15.75" customHeight="1">
      <c r="Q748" s="661"/>
    </row>
    <row r="749" ht="15.75" customHeight="1">
      <c r="Q749" s="661"/>
    </row>
    <row r="750" ht="15.75" customHeight="1">
      <c r="Q750" s="661"/>
    </row>
    <row r="751" ht="15.75" customHeight="1">
      <c r="Q751" s="661"/>
    </row>
    <row r="752" ht="15.75" customHeight="1">
      <c r="Q752" s="661"/>
    </row>
    <row r="753" ht="15.75" customHeight="1">
      <c r="Q753" s="661"/>
    </row>
    <row r="754" ht="15.75" customHeight="1">
      <c r="Q754" s="661"/>
    </row>
    <row r="755" ht="15.75" customHeight="1">
      <c r="Q755" s="661"/>
    </row>
    <row r="756" ht="15.75" customHeight="1">
      <c r="Q756" s="661"/>
    </row>
    <row r="757" ht="15.75" customHeight="1">
      <c r="Q757" s="661"/>
    </row>
    <row r="758" ht="15.75" customHeight="1">
      <c r="Q758" s="661"/>
    </row>
    <row r="759" ht="15.75" customHeight="1">
      <c r="Q759" s="661"/>
    </row>
    <row r="760" ht="15.75" customHeight="1">
      <c r="Q760" s="661"/>
    </row>
    <row r="761" ht="15.75" customHeight="1">
      <c r="Q761" s="661"/>
    </row>
    <row r="762" ht="15.75" customHeight="1">
      <c r="Q762" s="661"/>
    </row>
    <row r="763" ht="15.75" customHeight="1">
      <c r="Q763" s="661"/>
    </row>
    <row r="764" ht="15.75" customHeight="1">
      <c r="Q764" s="661"/>
    </row>
    <row r="765" ht="15.75" customHeight="1">
      <c r="Q765" s="661"/>
    </row>
    <row r="766" ht="15.75" customHeight="1">
      <c r="Q766" s="661"/>
    </row>
    <row r="767" ht="15.75" customHeight="1">
      <c r="Q767" s="661"/>
    </row>
    <row r="768" ht="15.75" customHeight="1">
      <c r="Q768" s="661"/>
    </row>
    <row r="769" ht="15.75" customHeight="1">
      <c r="Q769" s="661"/>
    </row>
    <row r="770" ht="15.75" customHeight="1">
      <c r="Q770" s="661"/>
    </row>
    <row r="771" ht="15.75" customHeight="1">
      <c r="Q771" s="661"/>
    </row>
    <row r="772" ht="15.75" customHeight="1">
      <c r="Q772" s="661"/>
    </row>
    <row r="773" ht="15.75" customHeight="1">
      <c r="Q773" s="661"/>
    </row>
    <row r="774" ht="15.75" customHeight="1">
      <c r="Q774" s="661"/>
    </row>
    <row r="775" ht="15.75" customHeight="1">
      <c r="Q775" s="661"/>
    </row>
    <row r="776" ht="15.75" customHeight="1">
      <c r="Q776" s="661"/>
    </row>
    <row r="777" ht="15.75" customHeight="1">
      <c r="Q777" s="661"/>
    </row>
    <row r="778" ht="15.75" customHeight="1">
      <c r="Q778" s="661"/>
    </row>
    <row r="779" ht="15.75" customHeight="1">
      <c r="Q779" s="661"/>
    </row>
    <row r="780" ht="15.75" customHeight="1">
      <c r="Q780" s="661"/>
    </row>
    <row r="781" ht="15.75" customHeight="1">
      <c r="Q781" s="661"/>
    </row>
    <row r="782" ht="15.75" customHeight="1">
      <c r="Q782" s="661"/>
    </row>
    <row r="783" ht="15.75" customHeight="1">
      <c r="Q783" s="661"/>
    </row>
    <row r="784" ht="15.75" customHeight="1">
      <c r="Q784" s="661"/>
    </row>
    <row r="785" ht="15.75" customHeight="1">
      <c r="Q785" s="661"/>
    </row>
    <row r="786" ht="15.75" customHeight="1">
      <c r="Q786" s="661"/>
    </row>
    <row r="787" ht="15.75" customHeight="1">
      <c r="Q787" s="661"/>
    </row>
    <row r="788" ht="15.75" customHeight="1">
      <c r="Q788" s="661"/>
    </row>
    <row r="789" ht="15.75" customHeight="1">
      <c r="Q789" s="661"/>
    </row>
    <row r="790" ht="15.75" customHeight="1">
      <c r="Q790" s="661"/>
    </row>
    <row r="791" ht="15.75" customHeight="1">
      <c r="Q791" s="661"/>
    </row>
    <row r="792" ht="15.75" customHeight="1">
      <c r="Q792" s="661"/>
    </row>
    <row r="793" ht="15.75" customHeight="1">
      <c r="Q793" s="661"/>
    </row>
    <row r="794" ht="15.75" customHeight="1">
      <c r="Q794" s="661"/>
    </row>
    <row r="795" ht="15.75" customHeight="1">
      <c r="Q795" s="661"/>
    </row>
    <row r="796" ht="15.75" customHeight="1">
      <c r="Q796" s="661"/>
    </row>
    <row r="797" ht="15.75" customHeight="1">
      <c r="Q797" s="661"/>
    </row>
    <row r="798" ht="15.75" customHeight="1">
      <c r="Q798" s="661"/>
    </row>
    <row r="799" ht="15.75" customHeight="1">
      <c r="Q799" s="661"/>
    </row>
    <row r="800" ht="15.75" customHeight="1">
      <c r="Q800" s="661"/>
    </row>
    <row r="801" ht="15.75" customHeight="1">
      <c r="Q801" s="661"/>
    </row>
    <row r="802" ht="15.75" customHeight="1">
      <c r="Q802" s="661"/>
    </row>
    <row r="803" ht="15.75" customHeight="1">
      <c r="Q803" s="661"/>
    </row>
    <row r="804" ht="15.75" customHeight="1">
      <c r="Q804" s="661"/>
    </row>
    <row r="805" ht="15.75" customHeight="1">
      <c r="Q805" s="661"/>
    </row>
    <row r="806" ht="15.75" customHeight="1">
      <c r="Q806" s="661"/>
    </row>
    <row r="807" ht="15.75" customHeight="1">
      <c r="Q807" s="661"/>
    </row>
    <row r="808" ht="15.75" customHeight="1">
      <c r="Q808" s="661"/>
    </row>
    <row r="809" ht="15.75" customHeight="1">
      <c r="Q809" s="661"/>
    </row>
    <row r="810" ht="15.75" customHeight="1">
      <c r="Q810" s="661"/>
    </row>
    <row r="811" ht="15.75" customHeight="1">
      <c r="Q811" s="661"/>
    </row>
    <row r="812" ht="15.75" customHeight="1">
      <c r="Q812" s="661"/>
    </row>
    <row r="813" ht="15.75" customHeight="1">
      <c r="Q813" s="661"/>
    </row>
    <row r="814" ht="15.75" customHeight="1">
      <c r="Q814" s="661"/>
    </row>
    <row r="815" ht="15.75" customHeight="1">
      <c r="Q815" s="661"/>
    </row>
    <row r="816" ht="15.75" customHeight="1">
      <c r="Q816" s="661"/>
    </row>
    <row r="817" ht="15.75" customHeight="1">
      <c r="Q817" s="661"/>
    </row>
    <row r="818" ht="15.75" customHeight="1">
      <c r="Q818" s="661"/>
    </row>
    <row r="819" ht="15.75" customHeight="1">
      <c r="Q819" s="661"/>
    </row>
    <row r="820" ht="15.75" customHeight="1">
      <c r="Q820" s="661"/>
    </row>
    <row r="821" ht="15.75" customHeight="1">
      <c r="Q821" s="661"/>
    </row>
    <row r="822" ht="15.75" customHeight="1">
      <c r="Q822" s="661"/>
    </row>
    <row r="823" ht="15.75" customHeight="1">
      <c r="Q823" s="661"/>
    </row>
    <row r="824" ht="15.75" customHeight="1">
      <c r="Q824" s="661"/>
    </row>
    <row r="825" ht="15.75" customHeight="1">
      <c r="Q825" s="661"/>
    </row>
    <row r="826" ht="15.75" customHeight="1">
      <c r="Q826" s="661"/>
    </row>
    <row r="827" ht="15.75" customHeight="1">
      <c r="Q827" s="661"/>
    </row>
    <row r="828" ht="15.75" customHeight="1">
      <c r="Q828" s="661"/>
    </row>
    <row r="829" ht="15.75" customHeight="1">
      <c r="Q829" s="661"/>
    </row>
    <row r="830" ht="15.75" customHeight="1">
      <c r="Q830" s="661"/>
    </row>
    <row r="831" ht="15.75" customHeight="1">
      <c r="Q831" s="661"/>
    </row>
    <row r="832" ht="15.75" customHeight="1">
      <c r="Q832" s="661"/>
    </row>
    <row r="833" ht="15.75" customHeight="1">
      <c r="Q833" s="661"/>
    </row>
    <row r="834" ht="15.75" customHeight="1">
      <c r="Q834" s="661"/>
    </row>
    <row r="835" ht="15.75" customHeight="1">
      <c r="Q835" s="661"/>
    </row>
    <row r="836" ht="15.75" customHeight="1">
      <c r="Q836" s="661"/>
    </row>
    <row r="837" ht="15.75" customHeight="1">
      <c r="Q837" s="661"/>
    </row>
    <row r="838" ht="15.75" customHeight="1">
      <c r="Q838" s="661"/>
    </row>
    <row r="839" ht="15.75" customHeight="1">
      <c r="Q839" s="661"/>
    </row>
    <row r="840" ht="15.75" customHeight="1">
      <c r="Q840" s="661"/>
    </row>
    <row r="841" ht="15.75" customHeight="1">
      <c r="Q841" s="661"/>
    </row>
    <row r="842" ht="15.75" customHeight="1">
      <c r="Q842" s="661"/>
    </row>
    <row r="843" ht="15.75" customHeight="1">
      <c r="Q843" s="661"/>
    </row>
    <row r="844" ht="15.75" customHeight="1">
      <c r="Q844" s="661"/>
    </row>
    <row r="845" ht="15.75" customHeight="1">
      <c r="Q845" s="661"/>
    </row>
    <row r="846" ht="15.75" customHeight="1">
      <c r="Q846" s="661"/>
    </row>
    <row r="847" ht="15.75" customHeight="1">
      <c r="Q847" s="661"/>
    </row>
    <row r="848" ht="15.75" customHeight="1">
      <c r="Q848" s="661"/>
    </row>
    <row r="849" ht="15.75" customHeight="1">
      <c r="Q849" s="661"/>
    </row>
    <row r="850" ht="15.75" customHeight="1">
      <c r="Q850" s="661"/>
    </row>
    <row r="851" ht="15.75" customHeight="1">
      <c r="Q851" s="661"/>
    </row>
    <row r="852" ht="15.75" customHeight="1">
      <c r="Q852" s="661"/>
    </row>
    <row r="853" ht="15.75" customHeight="1">
      <c r="Q853" s="661"/>
    </row>
    <row r="854" ht="15.75" customHeight="1">
      <c r="Q854" s="661"/>
    </row>
    <row r="855" ht="15.75" customHeight="1">
      <c r="Q855" s="661"/>
    </row>
    <row r="856" ht="15.75" customHeight="1">
      <c r="Q856" s="661"/>
    </row>
    <row r="857" ht="15.75" customHeight="1">
      <c r="Q857" s="661"/>
    </row>
    <row r="858" ht="15.75" customHeight="1">
      <c r="Q858" s="661"/>
    </row>
    <row r="859" ht="15.75" customHeight="1">
      <c r="Q859" s="661"/>
    </row>
    <row r="860" ht="15.75" customHeight="1">
      <c r="Q860" s="661"/>
    </row>
    <row r="861" ht="15.75" customHeight="1">
      <c r="Q861" s="661"/>
    </row>
    <row r="862" ht="15.75" customHeight="1">
      <c r="Q862" s="661"/>
    </row>
    <row r="863" ht="15.75" customHeight="1">
      <c r="Q863" s="661"/>
    </row>
    <row r="864" ht="15.75" customHeight="1">
      <c r="Q864" s="661"/>
    </row>
    <row r="865" ht="15.75" customHeight="1">
      <c r="Q865" s="661"/>
    </row>
    <row r="866" ht="15.75" customHeight="1">
      <c r="Q866" s="661"/>
    </row>
    <row r="867" ht="15.75" customHeight="1">
      <c r="Q867" s="661"/>
    </row>
    <row r="868" ht="15.75" customHeight="1">
      <c r="Q868" s="661"/>
    </row>
    <row r="869" ht="15.75" customHeight="1">
      <c r="Q869" s="661"/>
    </row>
    <row r="870" ht="15.75" customHeight="1">
      <c r="Q870" s="661"/>
    </row>
    <row r="871" ht="15.75" customHeight="1">
      <c r="Q871" s="661"/>
    </row>
    <row r="872" ht="15.75" customHeight="1">
      <c r="Q872" s="661"/>
    </row>
    <row r="873" ht="15.75" customHeight="1">
      <c r="Q873" s="661"/>
    </row>
    <row r="874" ht="15.75" customHeight="1">
      <c r="Q874" s="661"/>
    </row>
    <row r="875" ht="15.75" customHeight="1">
      <c r="Q875" s="661"/>
    </row>
    <row r="876" ht="15.75" customHeight="1">
      <c r="Q876" s="661"/>
    </row>
    <row r="877" ht="15.75" customHeight="1">
      <c r="Q877" s="661"/>
    </row>
    <row r="878" ht="15.75" customHeight="1">
      <c r="Q878" s="661"/>
    </row>
    <row r="879" ht="15.75" customHeight="1">
      <c r="Q879" s="661"/>
    </row>
    <row r="880" ht="15.75" customHeight="1">
      <c r="Q880" s="661"/>
    </row>
    <row r="881" ht="15.75" customHeight="1">
      <c r="Q881" s="661"/>
    </row>
    <row r="882" ht="15.75" customHeight="1">
      <c r="Q882" s="661"/>
    </row>
    <row r="883" ht="15.75" customHeight="1">
      <c r="Q883" s="661"/>
    </row>
    <row r="884" ht="15.75" customHeight="1">
      <c r="Q884" s="661"/>
    </row>
    <row r="885" ht="15.75" customHeight="1">
      <c r="Q885" s="661"/>
    </row>
    <row r="886" ht="15.75" customHeight="1">
      <c r="Q886" s="661"/>
    </row>
    <row r="887" ht="15.75" customHeight="1">
      <c r="Q887" s="661"/>
    </row>
    <row r="888" ht="15.75" customHeight="1">
      <c r="Q888" s="661"/>
    </row>
    <row r="889" ht="15.75" customHeight="1">
      <c r="Q889" s="661"/>
    </row>
    <row r="890" ht="15.75" customHeight="1">
      <c r="Q890" s="661"/>
    </row>
    <row r="891" ht="15.75" customHeight="1">
      <c r="Q891" s="661"/>
    </row>
    <row r="892" ht="15.75" customHeight="1">
      <c r="Q892" s="661"/>
    </row>
    <row r="893" ht="15.75" customHeight="1">
      <c r="Q893" s="661"/>
    </row>
    <row r="894" ht="15.75" customHeight="1">
      <c r="Q894" s="661"/>
    </row>
    <row r="895" ht="15.75" customHeight="1">
      <c r="Q895" s="661"/>
    </row>
    <row r="896" ht="15.75" customHeight="1">
      <c r="Q896" s="661"/>
    </row>
    <row r="897" ht="15.75" customHeight="1">
      <c r="Q897" s="661"/>
    </row>
    <row r="898" ht="15.75" customHeight="1">
      <c r="Q898" s="661"/>
    </row>
    <row r="899" ht="15.75" customHeight="1">
      <c r="Q899" s="661"/>
    </row>
    <row r="900" ht="15.75" customHeight="1">
      <c r="Q900" s="661"/>
    </row>
    <row r="901" ht="15.75" customHeight="1">
      <c r="Q901" s="661"/>
    </row>
    <row r="902" ht="15.75" customHeight="1">
      <c r="Q902" s="661"/>
    </row>
    <row r="903" ht="15.75" customHeight="1">
      <c r="Q903" s="661"/>
    </row>
    <row r="904" ht="15.75" customHeight="1">
      <c r="Q904" s="661"/>
    </row>
    <row r="905" ht="15.75" customHeight="1">
      <c r="Q905" s="661"/>
    </row>
    <row r="906" ht="15.75" customHeight="1">
      <c r="Q906" s="661"/>
    </row>
    <row r="907" ht="15.75" customHeight="1">
      <c r="Q907" s="661"/>
    </row>
    <row r="908" ht="15.75" customHeight="1">
      <c r="Q908" s="661"/>
    </row>
    <row r="909" ht="15.75" customHeight="1">
      <c r="Q909" s="661"/>
    </row>
    <row r="910" ht="15.75" customHeight="1">
      <c r="Q910" s="661"/>
    </row>
    <row r="911" ht="15.75" customHeight="1">
      <c r="Q911" s="661"/>
    </row>
    <row r="912" ht="15.75" customHeight="1">
      <c r="Q912" s="661"/>
    </row>
    <row r="913" ht="15.75" customHeight="1">
      <c r="Q913" s="661"/>
    </row>
    <row r="914" ht="15.75" customHeight="1">
      <c r="Q914" s="661"/>
    </row>
    <row r="915" ht="15.75" customHeight="1">
      <c r="Q915" s="661"/>
    </row>
    <row r="916" ht="15.75" customHeight="1">
      <c r="Q916" s="661"/>
    </row>
    <row r="917" ht="15.75" customHeight="1">
      <c r="Q917" s="661"/>
    </row>
    <row r="918" ht="15.75" customHeight="1">
      <c r="Q918" s="661"/>
    </row>
    <row r="919" ht="15.75" customHeight="1">
      <c r="Q919" s="661"/>
    </row>
    <row r="920" ht="15.75" customHeight="1">
      <c r="Q920" s="661"/>
    </row>
    <row r="921" ht="15.75" customHeight="1">
      <c r="Q921" s="661"/>
    </row>
    <row r="922" ht="15.75" customHeight="1">
      <c r="Q922" s="661"/>
    </row>
    <row r="923" ht="15.75" customHeight="1">
      <c r="Q923" s="661"/>
    </row>
    <row r="924" ht="15.75" customHeight="1">
      <c r="Q924" s="661"/>
    </row>
    <row r="925" ht="15.75" customHeight="1">
      <c r="Q925" s="661"/>
    </row>
    <row r="926" ht="15.75" customHeight="1">
      <c r="Q926" s="661"/>
    </row>
    <row r="927" ht="15.75" customHeight="1">
      <c r="Q927" s="661"/>
    </row>
    <row r="928" ht="15.75" customHeight="1">
      <c r="Q928" s="661"/>
    </row>
    <row r="929" ht="15.75" customHeight="1">
      <c r="Q929" s="661"/>
    </row>
    <row r="930" ht="15.75" customHeight="1">
      <c r="Q930" s="661"/>
    </row>
    <row r="931" ht="15.75" customHeight="1">
      <c r="Q931" s="661"/>
    </row>
    <row r="932" ht="15.75" customHeight="1">
      <c r="Q932" s="661"/>
    </row>
    <row r="933" ht="15.75" customHeight="1">
      <c r="Q933" s="661"/>
    </row>
    <row r="934" ht="15.75" customHeight="1">
      <c r="Q934" s="661"/>
    </row>
    <row r="935" ht="15.75" customHeight="1">
      <c r="Q935" s="661"/>
    </row>
    <row r="936" ht="15.75" customHeight="1">
      <c r="Q936" s="661"/>
    </row>
    <row r="937" ht="15.75" customHeight="1">
      <c r="Q937" s="661"/>
    </row>
    <row r="938" ht="15.75" customHeight="1">
      <c r="Q938" s="661"/>
    </row>
    <row r="939" ht="15.75" customHeight="1">
      <c r="Q939" s="661"/>
    </row>
    <row r="940" ht="15.75" customHeight="1">
      <c r="Q940" s="661"/>
    </row>
    <row r="941" ht="15.75" customHeight="1">
      <c r="Q941" s="661"/>
    </row>
    <row r="942" ht="15.75" customHeight="1">
      <c r="Q942" s="661"/>
    </row>
    <row r="943" ht="15.75" customHeight="1">
      <c r="Q943" s="661"/>
    </row>
    <row r="944" ht="15.75" customHeight="1">
      <c r="Q944" s="661"/>
    </row>
    <row r="945" ht="15.75" customHeight="1">
      <c r="Q945" s="661"/>
    </row>
    <row r="946" ht="15.75" customHeight="1">
      <c r="Q946" s="661"/>
    </row>
    <row r="947" ht="15.75" customHeight="1">
      <c r="Q947" s="661"/>
    </row>
    <row r="948" ht="15.75" customHeight="1">
      <c r="Q948" s="661"/>
    </row>
    <row r="949" ht="15.75" customHeight="1">
      <c r="Q949" s="661"/>
    </row>
    <row r="950" ht="15.75" customHeight="1">
      <c r="Q950" s="661"/>
    </row>
    <row r="951" ht="15.75" customHeight="1">
      <c r="Q951" s="661"/>
    </row>
    <row r="952" ht="15.75" customHeight="1">
      <c r="Q952" s="661"/>
    </row>
    <row r="953" ht="15.75" customHeight="1">
      <c r="Q953" s="661"/>
    </row>
    <row r="954" ht="15.75" customHeight="1">
      <c r="Q954" s="661"/>
    </row>
    <row r="955" ht="15.75" customHeight="1">
      <c r="Q955" s="661"/>
    </row>
    <row r="956" ht="15.75" customHeight="1">
      <c r="Q956" s="661"/>
    </row>
    <row r="957" ht="15.75" customHeight="1">
      <c r="Q957" s="661"/>
    </row>
    <row r="958" ht="15.75" customHeight="1">
      <c r="Q958" s="661"/>
    </row>
    <row r="959" ht="15.75" customHeight="1">
      <c r="Q959" s="661"/>
    </row>
    <row r="960" ht="15.75" customHeight="1">
      <c r="Q960" s="661"/>
    </row>
    <row r="961" ht="15.75" customHeight="1">
      <c r="Q961" s="661"/>
    </row>
    <row r="962" ht="15.75" customHeight="1">
      <c r="Q962" s="661"/>
    </row>
    <row r="963" ht="15.75" customHeight="1">
      <c r="Q963" s="661"/>
    </row>
    <row r="964" ht="15.75" customHeight="1">
      <c r="Q964" s="661"/>
    </row>
    <row r="965" ht="15.75" customHeight="1">
      <c r="Q965" s="661"/>
    </row>
    <row r="966" ht="15.75" customHeight="1">
      <c r="Q966" s="661"/>
    </row>
    <row r="967" ht="15.75" customHeight="1">
      <c r="Q967" s="661"/>
    </row>
    <row r="968" ht="15.75" customHeight="1">
      <c r="Q968" s="661"/>
    </row>
    <row r="969" ht="15.75" customHeight="1">
      <c r="Q969" s="661"/>
    </row>
    <row r="970" ht="15.75" customHeight="1">
      <c r="Q970" s="661"/>
    </row>
    <row r="971" ht="15.75" customHeight="1">
      <c r="Q971" s="661"/>
    </row>
    <row r="972" ht="15.75" customHeight="1">
      <c r="Q972" s="661"/>
    </row>
    <row r="973" ht="15.75" customHeight="1">
      <c r="Q973" s="661"/>
    </row>
    <row r="974" ht="15.75" customHeight="1">
      <c r="Q974" s="661"/>
    </row>
    <row r="975" ht="15.75" customHeight="1">
      <c r="Q975" s="661"/>
    </row>
    <row r="976" ht="15.75" customHeight="1">
      <c r="Q976" s="661"/>
    </row>
    <row r="977" ht="15.75" customHeight="1">
      <c r="Q977" s="661"/>
    </row>
    <row r="978" ht="15.75" customHeight="1">
      <c r="Q978" s="661"/>
    </row>
    <row r="979" ht="15.75" customHeight="1">
      <c r="Q979" s="661"/>
    </row>
    <row r="980" ht="15.75" customHeight="1">
      <c r="Q980" s="661"/>
    </row>
    <row r="981" ht="15.75" customHeight="1">
      <c r="Q981" s="661"/>
    </row>
    <row r="982" ht="15.75" customHeight="1">
      <c r="Q982" s="661"/>
    </row>
    <row r="983" ht="15.75" customHeight="1">
      <c r="Q983" s="661"/>
    </row>
    <row r="984" ht="15.75" customHeight="1">
      <c r="Q984" s="661"/>
    </row>
    <row r="985" ht="15.75" customHeight="1">
      <c r="Q985" s="661"/>
    </row>
    <row r="986" ht="15.75" customHeight="1">
      <c r="Q986" s="661"/>
    </row>
    <row r="987" ht="15.75" customHeight="1">
      <c r="Q987" s="661"/>
    </row>
    <row r="988" ht="15.75" customHeight="1">
      <c r="Q988" s="661"/>
    </row>
    <row r="989" ht="15.75" customHeight="1">
      <c r="Q989" s="661"/>
    </row>
    <row r="990" ht="15.75" customHeight="1">
      <c r="Q990" s="661"/>
    </row>
    <row r="991" ht="15.75" customHeight="1">
      <c r="Q991" s="661"/>
    </row>
    <row r="992" ht="15.75" customHeight="1">
      <c r="Q992" s="661"/>
    </row>
    <row r="993" ht="15.75" customHeight="1">
      <c r="Q993" s="661"/>
    </row>
    <row r="994" ht="15.75" customHeight="1">
      <c r="Q994" s="661"/>
    </row>
    <row r="995" ht="15.75" customHeight="1">
      <c r="Q995" s="661"/>
    </row>
    <row r="996" ht="15.75" customHeight="1">
      <c r="Q996" s="661"/>
    </row>
    <row r="997" ht="15.75" customHeight="1">
      <c r="Q997" s="661"/>
    </row>
    <row r="998" ht="15.75" customHeight="1">
      <c r="Q998" s="661"/>
    </row>
    <row r="999" ht="15.75" customHeight="1">
      <c r="Q999" s="661"/>
    </row>
    <row r="1000" ht="15.75" customHeight="1">
      <c r="Q1000" s="661"/>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G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1"/>
    <hyperlink r:id="rId5" ref="Q12"/>
    <hyperlink r:id="rId6" ref="Q13"/>
    <hyperlink r:id="rId7" ref="Q15"/>
    <hyperlink r:id="rId8" ref="Q16"/>
    <hyperlink r:id="rId9" ref="Q17"/>
    <hyperlink r:id="rId10" ref="Q18"/>
    <hyperlink r:id="rId11" ref="Q20"/>
    <hyperlink r:id="rId12" ref="Q21"/>
    <hyperlink r:id="rId13" ref="Q24"/>
    <hyperlink r:id="rId14" ref="Q25"/>
    <hyperlink r:id="rId15" ref="Q28"/>
    <hyperlink r:id="rId16" ref="Q29"/>
    <hyperlink r:id="rId17" ref="Q30"/>
    <hyperlink r:id="rId18" ref="Q31"/>
    <hyperlink r:id="rId19" ref="Q32"/>
    <hyperlink r:id="rId20" ref="Q33"/>
    <hyperlink r:id="rId21" ref="Q34"/>
    <hyperlink r:id="rId22" ref="Q35"/>
    <hyperlink r:id="rId23" ref="Q36"/>
    <hyperlink r:id="rId24" ref="Q37"/>
    <hyperlink r:id="rId25" ref="Q39"/>
    <hyperlink r:id="rId26" ref="Q40"/>
    <hyperlink r:id="rId27" ref="Q43"/>
    <hyperlink r:id="rId28" ref="Q44"/>
    <hyperlink r:id="rId29" ref="Q45"/>
    <hyperlink r:id="rId30" ref="Q46"/>
    <hyperlink r:id="rId31" ref="Q47"/>
    <hyperlink r:id="rId32" ref="Q48"/>
    <hyperlink r:id="rId33" ref="Q49"/>
    <hyperlink r:id="rId34" ref="Q50"/>
    <hyperlink r:id="rId35" ref="Q51"/>
    <hyperlink r:id="rId36" ref="Q53"/>
    <hyperlink r:id="rId37" ref="Q54"/>
    <hyperlink r:id="rId38" ref="Q57"/>
    <hyperlink r:id="rId39" ref="Q58"/>
    <hyperlink r:id="rId40" ref="Q59"/>
    <hyperlink r:id="rId41" ref="Q61"/>
    <hyperlink r:id="rId42" ref="Q62"/>
    <hyperlink r:id="rId43" ref="Q64"/>
    <hyperlink r:id="rId44" ref="Q65"/>
    <hyperlink r:id="rId45" ref="Q66"/>
    <hyperlink r:id="rId46" ref="Q67"/>
    <hyperlink r:id="rId47" ref="Q68"/>
    <hyperlink r:id="rId48" ref="Q69"/>
    <hyperlink r:id="rId49" ref="Q71"/>
    <hyperlink r:id="rId50" ref="Q72"/>
    <hyperlink r:id="rId51" ref="Q74"/>
    <hyperlink r:id="rId52" ref="Q75"/>
    <hyperlink r:id="rId53" ref="Q77"/>
    <hyperlink r:id="rId54" ref="Q80"/>
    <hyperlink r:id="rId55" ref="Q81"/>
    <hyperlink r:id="rId56" ref="Q82"/>
    <hyperlink r:id="rId57" ref="Q83"/>
    <hyperlink r:id="rId58" ref="Q84"/>
    <hyperlink r:id="rId59" ref="Q85"/>
    <hyperlink r:id="rId60" ref="Q87"/>
    <hyperlink r:id="rId61" ref="Q88"/>
    <hyperlink r:id="rId62" ref="Q91"/>
    <hyperlink r:id="rId63" ref="Q92"/>
    <hyperlink r:id="rId64" ref="Q93"/>
    <hyperlink r:id="rId65" ref="Q94"/>
    <hyperlink r:id="rId66" ref="Q96"/>
    <hyperlink r:id="rId67" ref="Q97"/>
    <hyperlink r:id="rId68" ref="Q98"/>
    <hyperlink r:id="rId69" ref="Q99"/>
    <hyperlink r:id="rId70" ref="Q100"/>
    <hyperlink r:id="rId71" ref="Q101"/>
    <hyperlink r:id="rId72" ref="Q103"/>
    <hyperlink r:id="rId73" ref="Q104"/>
    <hyperlink r:id="rId74" ref="Q105"/>
    <hyperlink r:id="rId75" ref="Q107"/>
    <hyperlink r:id="rId76" ref="Q109"/>
    <hyperlink r:id="rId77" ref="Q110"/>
    <hyperlink r:id="rId78" ref="Q111"/>
    <hyperlink r:id="rId79" ref="Q112"/>
    <hyperlink r:id="rId80" ref="Q114"/>
    <hyperlink r:id="rId81" ref="Q115"/>
    <hyperlink r:id="rId82" ref="Q116"/>
    <hyperlink r:id="rId83" ref="Q119"/>
    <hyperlink r:id="rId84" ref="Q120"/>
    <hyperlink r:id="rId85" ref="Q121"/>
    <hyperlink r:id="rId86" ref="Q123"/>
    <hyperlink r:id="rId87" ref="Q124"/>
    <hyperlink r:id="rId88" ref="Q125"/>
    <hyperlink r:id="rId89" ref="Q126"/>
    <hyperlink r:id="rId90" ref="Q127"/>
    <hyperlink r:id="rId91" ref="Q128"/>
    <hyperlink r:id="rId92" ref="Q130"/>
    <hyperlink r:id="rId93" ref="Q131"/>
    <hyperlink r:id="rId94" ref="Q132"/>
    <hyperlink r:id="rId95" ref="Q133"/>
    <hyperlink r:id="rId96" ref="Q135"/>
    <hyperlink r:id="rId97" ref="Q136"/>
    <hyperlink r:id="rId98" ref="Q137"/>
    <hyperlink r:id="rId99" ref="Q139"/>
    <hyperlink r:id="rId100" ref="Q140"/>
    <hyperlink r:id="rId101" ref="Q144"/>
    <hyperlink r:id="rId102" ref="Q145"/>
    <hyperlink r:id="rId103" ref="Q146"/>
    <hyperlink r:id="rId104" ref="Q147"/>
    <hyperlink r:id="rId105" ref="Q148"/>
    <hyperlink r:id="rId106" ref="Q149"/>
    <hyperlink r:id="rId107" ref="Q151"/>
    <hyperlink r:id="rId108" ref="Q153"/>
    <hyperlink r:id="rId109" ref="Q156"/>
    <hyperlink r:id="rId110" ref="Q157"/>
    <hyperlink r:id="rId111" ref="Q158"/>
    <hyperlink r:id="rId112" ref="Q159"/>
    <hyperlink r:id="rId113" ref="Q162"/>
    <hyperlink r:id="rId114" ref="Q165"/>
    <hyperlink r:id="rId115" ref="Q167"/>
    <hyperlink r:id="rId116" ref="Q168"/>
    <hyperlink r:id="rId117" ref="Q170"/>
    <hyperlink r:id="rId118" ref="Q171"/>
    <hyperlink r:id="rId119" ref="Q172"/>
    <hyperlink r:id="rId120" ref="Q175"/>
    <hyperlink r:id="rId121" ref="Q177"/>
    <hyperlink r:id="rId122" ref="Q179"/>
    <hyperlink r:id="rId123" ref="Q185"/>
    <hyperlink r:id="rId124" ref="Q199"/>
    <hyperlink r:id="rId125" ref="Q201"/>
    <hyperlink r:id="rId126" ref="Q203"/>
    <hyperlink r:id="rId127" ref="Q206"/>
    <hyperlink r:id="rId128" ref="Q212"/>
    <hyperlink r:id="rId129" ref="Q219"/>
    <hyperlink r:id="rId130" ref="Q225"/>
    <hyperlink r:id="rId131" ref="Q226"/>
    <hyperlink r:id="rId132" ref="Q227"/>
    <hyperlink r:id="rId133" ref="Q228"/>
    <hyperlink r:id="rId134" ref="Q230"/>
  </hyperlinks>
  <printOptions/>
  <pageMargins bottom="0.7480314960629921" footer="0.0" header="0.0" left="0.7086614173228347" right="0.7086614173228347" top="0.7480314960629921"/>
  <pageSetup fitToHeight="0" paperSize="9" orientation="portrait"/>
  <drawing r:id="rId135"/>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155CC"/>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1" width="10.14"/>
    <col customWidth="1" min="12" max="12" width="7.86"/>
    <col customWidth="1" min="13" max="13" width="7.71"/>
    <col customWidth="1" min="14" max="14" width="8.86"/>
    <col customWidth="1" min="15" max="16" width="41.0"/>
    <col customWidth="1" min="17" max="17" width="54.43"/>
    <col customWidth="1" min="18" max="26" width="8.86"/>
  </cols>
  <sheetData>
    <row r="1">
      <c r="A1" s="89">
        <v>1.0</v>
      </c>
      <c r="B1" s="398" t="s">
        <v>0</v>
      </c>
      <c r="C1" s="11"/>
      <c r="D1" s="11"/>
      <c r="E1" s="11"/>
      <c r="F1" s="11"/>
      <c r="G1" s="12"/>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32.17402886</v>
      </c>
      <c r="M3" s="451">
        <f t="shared" ref="M3:M6" si="1">L3/H3</f>
        <v>0.8863368831</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12.69177778</v>
      </c>
      <c r="M4" s="231">
        <f t="shared" si="1"/>
        <v>0.8692998478</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2</v>
      </c>
      <c r="M5" s="37">
        <f t="shared" si="1"/>
        <v>1</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0.4</v>
      </c>
      <c r="M6" s="242">
        <f t="shared" si="1"/>
        <v>1</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249" t="s">
        <v>2995</v>
      </c>
      <c r="P7" s="536" t="s">
        <v>2996</v>
      </c>
      <c r="Q7" s="664" t="s">
        <v>2997</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489" t="s">
        <v>2998</v>
      </c>
      <c r="P8" s="489" t="s">
        <v>2999</v>
      </c>
      <c r="Q8" s="665" t="s">
        <v>3000</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190</v>
      </c>
      <c r="L9" s="117">
        <f t="shared" si="2"/>
        <v>1</v>
      </c>
      <c r="M9" s="117"/>
      <c r="N9" s="248"/>
      <c r="O9" s="502"/>
      <c r="P9" s="492" t="s">
        <v>3001</v>
      </c>
      <c r="Q9" s="666"/>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96" t="s">
        <v>3002</v>
      </c>
      <c r="P11" s="667" t="s">
        <v>3003</v>
      </c>
      <c r="Q11" s="668" t="s">
        <v>3004</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249" t="s">
        <v>3005</v>
      </c>
      <c r="P12" s="489" t="s">
        <v>3006</v>
      </c>
      <c r="Q12" s="495" t="s">
        <v>3007</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489" t="s">
        <v>3008</v>
      </c>
      <c r="P13" s="489" t="s">
        <v>3009</v>
      </c>
      <c r="Q13" s="669" t="s">
        <v>3007</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0.8</v>
      </c>
      <c r="M14" s="242">
        <f>L14/H14</f>
        <v>1</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670" t="s">
        <v>1699</v>
      </c>
      <c r="P15" s="536" t="s">
        <v>3010</v>
      </c>
      <c r="Q15" s="671" t="s">
        <v>3011</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536" t="s">
        <v>3012</v>
      </c>
      <c r="P16" s="561" t="s">
        <v>2816</v>
      </c>
      <c r="Q16" s="495" t="s">
        <v>3007</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466" t="s">
        <v>1704</v>
      </c>
      <c r="P17" s="561" t="s">
        <v>3013</v>
      </c>
      <c r="Q17" s="672" t="s">
        <v>3014</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190</v>
      </c>
      <c r="L18" s="117">
        <f t="shared" si="4"/>
        <v>1</v>
      </c>
      <c r="M18" s="117"/>
      <c r="N18" s="89"/>
      <c r="O18" s="466" t="s">
        <v>1706</v>
      </c>
      <c r="P18" s="561" t="s">
        <v>3015</v>
      </c>
      <c r="Q18" s="672" t="s">
        <v>3016</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670" t="s">
        <v>2003</v>
      </c>
      <c r="P20" s="536" t="s">
        <v>2818</v>
      </c>
      <c r="Q20" s="495" t="s">
        <v>3007</v>
      </c>
      <c r="R20" s="89"/>
      <c r="S20" s="89"/>
      <c r="T20" s="89"/>
      <c r="U20" s="89"/>
      <c r="V20" s="89"/>
      <c r="W20" s="89"/>
      <c r="X20" s="89"/>
      <c r="Y20" s="89"/>
      <c r="Z20" s="89"/>
    </row>
    <row r="21">
      <c r="A21" s="89">
        <v>21.0</v>
      </c>
      <c r="B21" s="113"/>
      <c r="C21" s="114"/>
      <c r="D21" s="114"/>
      <c r="E21" s="260"/>
      <c r="F21" s="114" t="s">
        <v>193</v>
      </c>
      <c r="G21" s="125" t="s">
        <v>3017</v>
      </c>
      <c r="H21" s="117"/>
      <c r="I21" s="191" t="s">
        <v>3018</v>
      </c>
      <c r="J21" s="117" t="s">
        <v>196</v>
      </c>
      <c r="K21" s="247" t="s">
        <v>190</v>
      </c>
      <c r="L21" s="117">
        <f t="shared" si="5"/>
        <v>1</v>
      </c>
      <c r="M21" s="117"/>
      <c r="N21" s="89"/>
      <c r="O21" s="466" t="s">
        <v>1714</v>
      </c>
      <c r="P21" s="536" t="s">
        <v>3019</v>
      </c>
      <c r="Q21" s="673" t="s">
        <v>3020</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0.5</v>
      </c>
      <c r="M22" s="37">
        <f t="shared" ref="M22:M23" si="6">L22/H22</f>
        <v>0.5</v>
      </c>
      <c r="N22" s="89"/>
      <c r="O22" s="262"/>
      <c r="P22" s="262"/>
      <c r="Q22" s="49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0.5</v>
      </c>
      <c r="M23" s="242">
        <f t="shared" si="6"/>
        <v>0.5</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227</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0.5</v>
      </c>
      <c r="M24" s="117"/>
      <c r="N24" s="89"/>
      <c r="O24" s="535" t="s">
        <v>1717</v>
      </c>
      <c r="P24" s="561" t="s">
        <v>3021</v>
      </c>
      <c r="Q24" s="491" t="s">
        <v>3022</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227</v>
      </c>
      <c r="L25" s="117">
        <f t="shared" si="7"/>
        <v>0.5</v>
      </c>
      <c r="M25" s="117"/>
      <c r="N25" s="89"/>
      <c r="O25" s="466" t="s">
        <v>2011</v>
      </c>
      <c r="P25" s="561" t="s">
        <v>3023</v>
      </c>
      <c r="Q25" s="491" t="s">
        <v>3022</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674" t="s">
        <v>3024</v>
      </c>
      <c r="P28" s="489" t="s">
        <v>3025</v>
      </c>
      <c r="Q28" s="318" t="s">
        <v>3026</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89" t="s">
        <v>3027</v>
      </c>
      <c r="P29" s="489" t="s">
        <v>3025</v>
      </c>
      <c r="Q29" s="318" t="s">
        <v>3028</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675" t="s">
        <v>3029</v>
      </c>
      <c r="P30" s="489" t="s">
        <v>3025</v>
      </c>
      <c r="Q30" s="318" t="s">
        <v>3030</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675" t="s">
        <v>3031</v>
      </c>
      <c r="P31" s="489" t="s">
        <v>3025</v>
      </c>
      <c r="Q31" s="318" t="s">
        <v>3032</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675" t="s">
        <v>3033</v>
      </c>
      <c r="P32" s="489" t="s">
        <v>3025</v>
      </c>
      <c r="Q32" s="318" t="s">
        <v>3034</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675" t="s">
        <v>3035</v>
      </c>
      <c r="P33" s="489" t="s">
        <v>3025</v>
      </c>
      <c r="Q33" s="318" t="s">
        <v>3036</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675" t="s">
        <v>3037</v>
      </c>
      <c r="P34" s="489" t="s">
        <v>3025</v>
      </c>
      <c r="Q34" s="318" t="s">
        <v>3038</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675" t="s">
        <v>3039</v>
      </c>
      <c r="P35" s="489" t="s">
        <v>3025</v>
      </c>
      <c r="Q35" s="318" t="s">
        <v>3040</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675" t="s">
        <v>3041</v>
      </c>
      <c r="P36" s="489" t="s">
        <v>3025</v>
      </c>
      <c r="Q36" s="318" t="s">
        <v>3042</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675" t="s">
        <v>3043</v>
      </c>
      <c r="P37" s="489" t="s">
        <v>3025</v>
      </c>
      <c r="Q37" s="318" t="s">
        <v>3044</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75"/>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277" t="s">
        <v>3045</v>
      </c>
      <c r="P39" s="489" t="s">
        <v>3046</v>
      </c>
      <c r="Q39" s="495" t="s">
        <v>3047</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277" t="s">
        <v>3048</v>
      </c>
      <c r="P40" s="489" t="s">
        <v>3049</v>
      </c>
      <c r="Q40" s="313" t="s">
        <v>3050</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0.5277777778</v>
      </c>
      <c r="M41" s="37">
        <f t="shared" ref="M41:M42" si="11">L41/H41</f>
        <v>0.5277777778</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0.2777777778</v>
      </c>
      <c r="M42" s="242">
        <f t="shared" si="11"/>
        <v>0.5555555556</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227</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0.5</v>
      </c>
      <c r="M43" s="117"/>
      <c r="N43" s="89"/>
      <c r="O43" s="489" t="s">
        <v>3051</v>
      </c>
      <c r="P43" s="497" t="s">
        <v>3052</v>
      </c>
      <c r="Q43" s="499" t="s">
        <v>3053</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227</v>
      </c>
      <c r="L44" s="117">
        <f t="shared" si="12"/>
        <v>0.5</v>
      </c>
      <c r="M44" s="117"/>
      <c r="N44" s="89"/>
      <c r="O44" s="489" t="s">
        <v>3054</v>
      </c>
      <c r="P44" s="249" t="s">
        <v>3055</v>
      </c>
      <c r="Q44" s="499" t="s">
        <v>3056</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227</v>
      </c>
      <c r="L45" s="117">
        <f t="shared" si="12"/>
        <v>0.5</v>
      </c>
      <c r="M45" s="117"/>
      <c r="N45" s="89"/>
      <c r="O45" s="676" t="s">
        <v>3057</v>
      </c>
      <c r="P45" s="249" t="s">
        <v>3058</v>
      </c>
      <c r="Q45" s="499" t="s">
        <v>3056</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676" t="s">
        <v>3059</v>
      </c>
      <c r="P46" s="637" t="s">
        <v>3052</v>
      </c>
      <c r="Q46" s="491" t="s">
        <v>3056</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676" t="s">
        <v>3060</v>
      </c>
      <c r="P47" s="637" t="s">
        <v>3061</v>
      </c>
      <c r="Q47" s="491" t="s">
        <v>3056</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227</v>
      </c>
      <c r="L48" s="117">
        <f t="shared" si="12"/>
        <v>0.5</v>
      </c>
      <c r="M48" s="117"/>
      <c r="N48" s="89"/>
      <c r="O48" s="676" t="s">
        <v>3062</v>
      </c>
      <c r="P48" s="277" t="s">
        <v>3063</v>
      </c>
      <c r="Q48" s="499" t="s">
        <v>3056</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676" t="s">
        <v>3064</v>
      </c>
      <c r="P49" s="277" t="s">
        <v>3063</v>
      </c>
      <c r="Q49" s="499" t="s">
        <v>3056</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804</v>
      </c>
      <c r="L50" s="117">
        <f t="shared" si="12"/>
        <v>0</v>
      </c>
      <c r="M50" s="117"/>
      <c r="N50" s="89"/>
      <c r="O50" s="676" t="s">
        <v>3065</v>
      </c>
      <c r="P50" s="277" t="s">
        <v>3066</v>
      </c>
      <c r="Q50" s="491" t="s">
        <v>3056</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386</v>
      </c>
      <c r="L51" s="117">
        <f t="shared" si="12"/>
        <v>0</v>
      </c>
      <c r="M51" s="117"/>
      <c r="N51" s="89"/>
      <c r="O51" s="676" t="s">
        <v>3067</v>
      </c>
      <c r="P51" s="368"/>
      <c r="Q51" s="625"/>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0.25</v>
      </c>
      <c r="M52" s="242">
        <f>L52/H52</f>
        <v>0.5</v>
      </c>
      <c r="N52" s="89"/>
      <c r="O52" s="243"/>
      <c r="P52" s="243"/>
      <c r="Q52" s="49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277" t="s">
        <v>3068</v>
      </c>
      <c r="P53" s="277" t="s">
        <v>3069</v>
      </c>
      <c r="Q53" s="508" t="s">
        <v>3070</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386</v>
      </c>
      <c r="L54" s="117">
        <f t="shared" si="13"/>
        <v>0</v>
      </c>
      <c r="M54" s="117"/>
      <c r="N54" s="89"/>
      <c r="O54" s="676" t="s">
        <v>3071</v>
      </c>
      <c r="P54" s="490" t="s">
        <v>3072</v>
      </c>
      <c r="Q54" s="508" t="s">
        <v>3070</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1.4</v>
      </c>
      <c r="M55" s="37">
        <f t="shared" ref="M55:M56" si="14">L55/H55</f>
        <v>1</v>
      </c>
      <c r="N55" s="89"/>
      <c r="O55" s="262"/>
      <c r="P55" s="262"/>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9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489" t="s">
        <v>3073</v>
      </c>
      <c r="P57" s="489" t="s">
        <v>3074</v>
      </c>
      <c r="Q57" s="677" t="s">
        <v>3075</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489" t="s">
        <v>3076</v>
      </c>
      <c r="P58" s="277" t="s">
        <v>3077</v>
      </c>
      <c r="Q58" s="318" t="s">
        <v>3078</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489" t="s">
        <v>3079</v>
      </c>
      <c r="P59" s="277" t="s">
        <v>3077</v>
      </c>
      <c r="Q59" s="491" t="s">
        <v>3078</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0.2</v>
      </c>
      <c r="M60" s="242">
        <f>L60/H60</f>
        <v>1</v>
      </c>
      <c r="N60" s="89"/>
      <c r="O60" s="243"/>
      <c r="P60" s="243"/>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489" t="s">
        <v>3080</v>
      </c>
      <c r="P61" s="277" t="s">
        <v>3081</v>
      </c>
      <c r="Q61" s="491" t="s">
        <v>3082</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190</v>
      </c>
      <c r="L62" s="117">
        <f t="shared" si="16"/>
        <v>1</v>
      </c>
      <c r="M62" s="117"/>
      <c r="N62" s="89"/>
      <c r="O62" s="489" t="s">
        <v>3083</v>
      </c>
      <c r="P62" s="277" t="s">
        <v>3084</v>
      </c>
      <c r="Q62" s="491" t="s">
        <v>3085</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0.4</v>
      </c>
      <c r="M63" s="242">
        <f>L63/H63</f>
        <v>1</v>
      </c>
      <c r="N63" s="89"/>
      <c r="O63" s="243"/>
      <c r="P63" s="243"/>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489" t="s">
        <v>3086</v>
      </c>
      <c r="P64" s="277" t="s">
        <v>3087</v>
      </c>
      <c r="Q64" s="508" t="s">
        <v>3088</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489" t="s">
        <v>1785</v>
      </c>
      <c r="P65" s="277" t="s">
        <v>3089</v>
      </c>
      <c r="Q65" s="499" t="s">
        <v>3088</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489" t="s">
        <v>2054</v>
      </c>
      <c r="P66" s="277" t="s">
        <v>3089</v>
      </c>
      <c r="Q66" s="508" t="s">
        <v>3088</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190</v>
      </c>
      <c r="L67" s="117">
        <f t="shared" si="17"/>
        <v>1</v>
      </c>
      <c r="M67" s="117"/>
      <c r="N67" s="89"/>
      <c r="O67" s="489" t="s">
        <v>2056</v>
      </c>
      <c r="P67" s="277" t="s">
        <v>3090</v>
      </c>
      <c r="Q67" s="499" t="s">
        <v>3088</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190</v>
      </c>
      <c r="L68" s="117">
        <f t="shared" si="17"/>
        <v>1</v>
      </c>
      <c r="M68" s="117"/>
      <c r="N68" s="89"/>
      <c r="O68" s="489" t="s">
        <v>3091</v>
      </c>
      <c r="P68" s="497" t="s">
        <v>3092</v>
      </c>
      <c r="Q68" s="499" t="s">
        <v>3088</v>
      </c>
      <c r="R68" s="89"/>
      <c r="S68" s="89"/>
      <c r="T68" s="89"/>
      <c r="U68" s="89"/>
      <c r="V68" s="89"/>
      <c r="W68" s="89"/>
      <c r="X68" s="89"/>
      <c r="Y68" s="89"/>
      <c r="Z68" s="89"/>
    </row>
    <row r="69">
      <c r="A69" s="89">
        <v>70.0</v>
      </c>
      <c r="B69" s="113"/>
      <c r="C69" s="114"/>
      <c r="D69" s="114"/>
      <c r="E69" s="114"/>
      <c r="F69" s="114" t="s">
        <v>249</v>
      </c>
      <c r="G69" s="266" t="s">
        <v>1186</v>
      </c>
      <c r="H69" s="117"/>
      <c r="I69" s="191" t="s">
        <v>3093</v>
      </c>
      <c r="J69" s="117" t="s">
        <v>196</v>
      </c>
      <c r="K69" s="247" t="s">
        <v>190</v>
      </c>
      <c r="L69" s="117">
        <f t="shared" si="17"/>
        <v>1</v>
      </c>
      <c r="M69" s="117"/>
      <c r="N69" s="89"/>
      <c r="O69" s="489" t="s">
        <v>2060</v>
      </c>
      <c r="P69" s="492" t="s">
        <v>3094</v>
      </c>
      <c r="Q69" s="508" t="s">
        <v>3095</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9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489" t="s">
        <v>3096</v>
      </c>
      <c r="P71" s="489" t="s">
        <v>3097</v>
      </c>
      <c r="Q71" s="678" t="s">
        <v>3098</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489" t="s">
        <v>3099</v>
      </c>
      <c r="P72" s="489" t="s">
        <v>3100</v>
      </c>
      <c r="Q72" s="499" t="s">
        <v>3101</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249" t="s">
        <v>2624</v>
      </c>
      <c r="P74" s="536" t="s">
        <v>2863</v>
      </c>
      <c r="Q74" s="499" t="s">
        <v>3102</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249" t="s">
        <v>3103</v>
      </c>
      <c r="P75" s="536" t="s">
        <v>3104</v>
      </c>
      <c r="Q75" s="491" t="s">
        <v>3102</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9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489" t="s">
        <v>3105</v>
      </c>
      <c r="P77" s="277" t="s">
        <v>3106</v>
      </c>
      <c r="Q77" s="499" t="s">
        <v>3107</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2.3125</v>
      </c>
      <c r="M78" s="37">
        <f t="shared" ref="M78:M79" si="20">L78/H78</f>
        <v>0.925</v>
      </c>
      <c r="N78" s="89"/>
      <c r="O78" s="262"/>
      <c r="P78" s="262"/>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489" t="s">
        <v>3108</v>
      </c>
      <c r="P80" s="489" t="s">
        <v>3109</v>
      </c>
      <c r="Q80" s="499" t="s">
        <v>3110</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489" t="s">
        <v>3111</v>
      </c>
      <c r="P81" s="489" t="s">
        <v>3112</v>
      </c>
      <c r="Q81" s="505" t="s">
        <v>3113</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489" t="s">
        <v>3114</v>
      </c>
      <c r="P82" s="489" t="s">
        <v>3115</v>
      </c>
      <c r="Q82" s="499" t="s">
        <v>3113</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489" t="s">
        <v>3116</v>
      </c>
      <c r="P83" s="489" t="s">
        <v>3117</v>
      </c>
      <c r="Q83" s="508" t="s">
        <v>3113</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489" t="s">
        <v>3118</v>
      </c>
      <c r="P84" s="489" t="s">
        <v>3119</v>
      </c>
      <c r="Q84" s="529" t="s">
        <v>3113</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489" t="s">
        <v>3120</v>
      </c>
      <c r="P85" s="489" t="s">
        <v>3121</v>
      </c>
      <c r="Q85" s="529" t="s">
        <v>3113</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1.3125</v>
      </c>
      <c r="M86" s="242">
        <f>L86/H86</f>
        <v>0.875</v>
      </c>
      <c r="N86" s="89"/>
      <c r="O86" s="243"/>
      <c r="P86" s="243"/>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489" t="s">
        <v>3122</v>
      </c>
      <c r="P87" s="490" t="s">
        <v>3123</v>
      </c>
      <c r="Q87" s="499" t="s">
        <v>3124</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227</v>
      </c>
      <c r="L88" s="117">
        <f t="shared" si="22"/>
        <v>0.75</v>
      </c>
      <c r="M88" s="117"/>
      <c r="N88" s="89"/>
      <c r="O88" s="489" t="s">
        <v>3125</v>
      </c>
      <c r="P88" s="490" t="s">
        <v>3126</v>
      </c>
      <c r="Q88" s="508" t="s">
        <v>3124</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2.2</v>
      </c>
      <c r="M89" s="37">
        <f t="shared" ref="M89:M90" si="23">L89/H89</f>
        <v>1</v>
      </c>
      <c r="N89" s="89"/>
      <c r="O89" s="262"/>
      <c r="P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3"/>
      <c r="P90" s="243"/>
      <c r="Q90" s="498"/>
      <c r="R90" s="89"/>
      <c r="S90" s="89"/>
      <c r="T90" s="89"/>
      <c r="U90" s="89"/>
      <c r="V90" s="89"/>
      <c r="W90" s="89"/>
      <c r="X90" s="89"/>
      <c r="Y90" s="89"/>
      <c r="Z90" s="89"/>
    </row>
    <row r="91">
      <c r="A91" s="89">
        <v>92.0</v>
      </c>
      <c r="B91" s="113"/>
      <c r="C91" s="114"/>
      <c r="D91" s="114"/>
      <c r="E91" s="114"/>
      <c r="F91" s="114" t="s">
        <v>186</v>
      </c>
      <c r="G91" s="266" t="s">
        <v>3127</v>
      </c>
      <c r="H91" s="117"/>
      <c r="I91" s="191" t="s">
        <v>3128</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489" t="s">
        <v>3129</v>
      </c>
      <c r="P91" s="277" t="s">
        <v>3130</v>
      </c>
      <c r="Q91" s="491" t="s">
        <v>3131</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489" t="s">
        <v>3132</v>
      </c>
      <c r="P92" s="679" t="s">
        <v>3133</v>
      </c>
      <c r="Q92" s="491" t="s">
        <v>3131</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489" t="s">
        <v>3134</v>
      </c>
      <c r="P93" s="542" t="s">
        <v>3135</v>
      </c>
      <c r="Q93" s="491" t="s">
        <v>3131</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489" t="s">
        <v>3136</v>
      </c>
      <c r="P94" s="492" t="s">
        <v>3137</v>
      </c>
      <c r="Q94" s="491" t="s">
        <v>3131</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0.3</v>
      </c>
      <c r="M95" s="242">
        <f>L95/H95</f>
        <v>1</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489" t="s">
        <v>3138</v>
      </c>
      <c r="P96" s="249" t="s">
        <v>3139</v>
      </c>
      <c r="Q96" s="499" t="s">
        <v>3140</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489" t="s">
        <v>3141</v>
      </c>
      <c r="P97" s="497" t="s">
        <v>3142</v>
      </c>
      <c r="Q97" s="499" t="s">
        <v>3140</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489" t="s">
        <v>3143</v>
      </c>
      <c r="P98" s="497" t="s">
        <v>3144</v>
      </c>
      <c r="Q98" s="499" t="s">
        <v>3140</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489" t="s">
        <v>3145</v>
      </c>
      <c r="P99" s="277" t="s">
        <v>3146</v>
      </c>
      <c r="Q99" s="499" t="s">
        <v>3140</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489" t="s">
        <v>3147</v>
      </c>
      <c r="P100" s="492" t="s">
        <v>3148</v>
      </c>
      <c r="Q100" s="499" t="s">
        <v>3140</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190</v>
      </c>
      <c r="L101" s="117">
        <f t="shared" si="25"/>
        <v>1</v>
      </c>
      <c r="M101" s="117"/>
      <c r="N101" s="89"/>
      <c r="O101" s="489" t="s">
        <v>3149</v>
      </c>
      <c r="P101" s="492" t="s">
        <v>3148</v>
      </c>
      <c r="Q101" s="508" t="s">
        <v>3140</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637" t="s">
        <v>3150</v>
      </c>
      <c r="P103" s="293" t="s">
        <v>3151</v>
      </c>
      <c r="Q103" s="499" t="s">
        <v>3152</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637" t="s">
        <v>3153</v>
      </c>
      <c r="P104" s="293" t="s">
        <v>3151</v>
      </c>
      <c r="Q104" s="499" t="s">
        <v>3152</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637" t="s">
        <v>2671</v>
      </c>
      <c r="P105" s="293" t="s">
        <v>3151</v>
      </c>
      <c r="Q105" s="499" t="s">
        <v>3152</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3154</v>
      </c>
      <c r="H107" s="117"/>
      <c r="I107" s="191" t="s">
        <v>3155</v>
      </c>
      <c r="J107" s="117" t="s">
        <v>196</v>
      </c>
      <c r="K107" s="247"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535" t="s">
        <v>2125</v>
      </c>
      <c r="P107" s="466" t="s">
        <v>2894</v>
      </c>
      <c r="Q107" s="491" t="s">
        <v>3156</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0.3</v>
      </c>
      <c r="M108" s="242">
        <f>L108/H108</f>
        <v>1</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489" t="s">
        <v>3157</v>
      </c>
      <c r="P109" s="489" t="s">
        <v>3158</v>
      </c>
      <c r="Q109" s="495" t="s">
        <v>3159</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466" t="s">
        <v>702</v>
      </c>
      <c r="P110" s="536" t="s">
        <v>3160</v>
      </c>
      <c r="Q110" s="495" t="s">
        <v>3159</v>
      </c>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466" t="s">
        <v>2132</v>
      </c>
      <c r="P111" s="561" t="s">
        <v>2900</v>
      </c>
      <c r="Q111" s="495" t="s">
        <v>3159</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466" t="s">
        <v>2135</v>
      </c>
      <c r="P112" s="561" t="s">
        <v>2900</v>
      </c>
      <c r="Q112" s="495" t="s">
        <v>3159</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0.5</v>
      </c>
      <c r="M113" s="242">
        <f>L113/H113</f>
        <v>1</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535" t="s">
        <v>2901</v>
      </c>
      <c r="P114" s="536" t="s">
        <v>2902</v>
      </c>
      <c r="Q114" s="491" t="s">
        <v>3161</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190</v>
      </c>
      <c r="L115" s="117">
        <f t="shared" si="28"/>
        <v>1</v>
      </c>
      <c r="M115" s="117"/>
      <c r="N115" s="89"/>
      <c r="O115" s="536" t="s">
        <v>3162</v>
      </c>
      <c r="P115" s="651" t="s">
        <v>3163</v>
      </c>
      <c r="Q115" s="318" t="s">
        <v>3161</v>
      </c>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190</v>
      </c>
      <c r="L116" s="117">
        <f t="shared" si="28"/>
        <v>1</v>
      </c>
      <c r="M116" s="117"/>
      <c r="N116" s="89"/>
      <c r="O116" s="466" t="s">
        <v>2144</v>
      </c>
      <c r="P116" s="546" t="s">
        <v>2905</v>
      </c>
      <c r="Q116" s="491" t="s">
        <v>3161</v>
      </c>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1.7515</v>
      </c>
      <c r="M117" s="53">
        <f t="shared" ref="M117:M118" si="29">L117/H117</f>
        <v>0.7006</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0.1893333333</v>
      </c>
      <c r="M118" s="242">
        <f t="shared" si="29"/>
        <v>0.4733333333</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227</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0.75</v>
      </c>
      <c r="M119" s="117"/>
      <c r="N119" s="89"/>
      <c r="O119" s="489" t="s">
        <v>3164</v>
      </c>
      <c r="P119" s="368"/>
      <c r="Q119" s="318" t="s">
        <v>3165</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227</v>
      </c>
      <c r="L120" s="117">
        <f t="shared" si="30"/>
        <v>0.67</v>
      </c>
      <c r="M120" s="117"/>
      <c r="N120" s="89"/>
      <c r="O120" s="489" t="s">
        <v>3164</v>
      </c>
      <c r="P120" s="649"/>
      <c r="Q120" s="491" t="s">
        <v>3165</v>
      </c>
      <c r="R120" s="89"/>
      <c r="S120" s="89"/>
      <c r="T120" s="89"/>
      <c r="U120" s="89"/>
      <c r="V120" s="89"/>
      <c r="W120" s="89"/>
      <c r="X120" s="89"/>
      <c r="Y120" s="89"/>
      <c r="Z120" s="89"/>
    </row>
    <row r="121" ht="175.5" customHeight="1">
      <c r="A121" s="89">
        <v>122.0</v>
      </c>
      <c r="B121" s="113"/>
      <c r="C121" s="114"/>
      <c r="D121" s="114"/>
      <c r="E121" s="114"/>
      <c r="F121" s="114" t="s">
        <v>199</v>
      </c>
      <c r="G121" s="266" t="s">
        <v>758</v>
      </c>
      <c r="H121" s="117"/>
      <c r="I121" s="191" t="s">
        <v>759</v>
      </c>
      <c r="J121" s="117" t="s">
        <v>196</v>
      </c>
      <c r="K121" s="247" t="s">
        <v>804</v>
      </c>
      <c r="L121" s="117">
        <f t="shared" si="30"/>
        <v>0</v>
      </c>
      <c r="M121" s="117"/>
      <c r="N121" s="89"/>
      <c r="O121" s="489" t="s">
        <v>3166</v>
      </c>
      <c r="P121" s="503"/>
      <c r="Q121" s="491" t="s">
        <v>3165</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0.08866666667</v>
      </c>
      <c r="M122" s="242">
        <f>L122/H122</f>
        <v>0.2216666667</v>
      </c>
      <c r="N122" s="89"/>
      <c r="O122" s="243"/>
      <c r="P122" s="243"/>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804</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0</v>
      </c>
      <c r="M123" s="117"/>
      <c r="N123" s="89"/>
      <c r="O123" s="502"/>
      <c r="P123" s="620"/>
      <c r="Q123" s="491" t="s">
        <v>3165</v>
      </c>
      <c r="R123" s="89"/>
      <c r="S123" s="89"/>
      <c r="T123" s="89"/>
      <c r="U123" s="89"/>
      <c r="V123" s="89"/>
      <c r="W123" s="89"/>
      <c r="X123" s="89"/>
      <c r="Y123" s="89"/>
      <c r="Z123" s="89"/>
    </row>
    <row r="124">
      <c r="A124" s="89">
        <v>125.0</v>
      </c>
      <c r="B124" s="113"/>
      <c r="C124" s="114"/>
      <c r="D124" s="114"/>
      <c r="E124" s="114"/>
      <c r="F124" s="114" t="s">
        <v>193</v>
      </c>
      <c r="G124" s="266" t="s">
        <v>766</v>
      </c>
      <c r="H124" s="117"/>
      <c r="I124" s="191" t="s">
        <v>3167</v>
      </c>
      <c r="J124" s="117" t="s">
        <v>196</v>
      </c>
      <c r="K124" s="247" t="s">
        <v>227</v>
      </c>
      <c r="L124" s="117">
        <f t="shared" si="31"/>
        <v>0.67</v>
      </c>
      <c r="M124" s="117"/>
      <c r="N124" s="89"/>
      <c r="O124" s="502"/>
      <c r="P124" s="502"/>
      <c r="Q124" s="491" t="s">
        <v>3165</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804</v>
      </c>
      <c r="L125" s="117">
        <f t="shared" si="31"/>
        <v>0</v>
      </c>
      <c r="M125" s="117"/>
      <c r="N125" s="89"/>
      <c r="O125" s="502"/>
      <c r="P125" s="368"/>
      <c r="Q125" s="491" t="s">
        <v>3165</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804</v>
      </c>
      <c r="L126" s="117">
        <f t="shared" si="31"/>
        <v>0</v>
      </c>
      <c r="M126" s="117"/>
      <c r="N126" s="89"/>
      <c r="O126" s="502"/>
      <c r="P126" s="502"/>
      <c r="Q126" s="491" t="s">
        <v>3165</v>
      </c>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386</v>
      </c>
      <c r="L127" s="117">
        <f t="shared" si="31"/>
        <v>0.33</v>
      </c>
      <c r="M127" s="117"/>
      <c r="N127" s="89"/>
      <c r="O127" s="502"/>
      <c r="P127" s="502"/>
      <c r="Q127" s="491" t="s">
        <v>3165</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386</v>
      </c>
      <c r="L128" s="117">
        <f t="shared" si="31"/>
        <v>0.33</v>
      </c>
      <c r="M128" s="117"/>
      <c r="N128" s="89"/>
      <c r="O128" s="502"/>
      <c r="P128" s="368"/>
      <c r="Q128" s="491" t="s">
        <v>3165</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0.5505</v>
      </c>
      <c r="M129" s="242">
        <f>L129/H129</f>
        <v>0.9175</v>
      </c>
      <c r="N129" s="89"/>
      <c r="O129" s="243"/>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489" t="s">
        <v>3168</v>
      </c>
      <c r="P130" s="277" t="s">
        <v>3169</v>
      </c>
      <c r="Q130" s="491" t="s">
        <v>3165</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227</v>
      </c>
      <c r="L131" s="117">
        <f t="shared" si="32"/>
        <v>0.67</v>
      </c>
      <c r="M131" s="117"/>
      <c r="N131" s="89"/>
      <c r="O131" s="489" t="s">
        <v>3170</v>
      </c>
      <c r="P131" s="277" t="s">
        <v>3171</v>
      </c>
      <c r="Q131" s="491" t="s">
        <v>3165</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489" t="s">
        <v>3172</v>
      </c>
      <c r="P132" s="490" t="s">
        <v>3173</v>
      </c>
      <c r="Q132" s="498"/>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502"/>
      <c r="P133" s="620"/>
      <c r="Q133" s="498"/>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0.623</v>
      </c>
      <c r="M134" s="242">
        <f>L134/H134</f>
        <v>0.89</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190</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1</v>
      </c>
      <c r="M135" s="117"/>
      <c r="N135" s="89"/>
      <c r="O135" s="489" t="s">
        <v>3174</v>
      </c>
      <c r="P135" s="490" t="s">
        <v>3175</v>
      </c>
      <c r="Q135" s="499" t="s">
        <v>3176</v>
      </c>
      <c r="R135" s="89"/>
      <c r="S135" s="89"/>
      <c r="T135" s="89"/>
      <c r="U135" s="89"/>
      <c r="V135" s="89"/>
      <c r="W135" s="89"/>
      <c r="X135" s="89"/>
      <c r="Y135" s="89"/>
      <c r="Z135" s="89"/>
    </row>
    <row r="136">
      <c r="A136" s="89">
        <v>137.0</v>
      </c>
      <c r="B136" s="113"/>
      <c r="C136" s="114"/>
      <c r="D136" s="114"/>
      <c r="E136" s="114"/>
      <c r="F136" s="114" t="s">
        <v>193</v>
      </c>
      <c r="G136" s="266" t="s">
        <v>807</v>
      </c>
      <c r="H136" s="117"/>
      <c r="I136" s="191" t="s">
        <v>3177</v>
      </c>
      <c r="J136" s="324" t="s">
        <v>189</v>
      </c>
      <c r="K136" s="247" t="s">
        <v>190</v>
      </c>
      <c r="L136" s="117">
        <f t="shared" si="33"/>
        <v>1</v>
      </c>
      <c r="M136" s="117"/>
      <c r="N136" s="89"/>
      <c r="O136" s="489" t="s">
        <v>3178</v>
      </c>
      <c r="P136" s="489" t="s">
        <v>3179</v>
      </c>
      <c r="Q136" s="499" t="s">
        <v>3180</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227</v>
      </c>
      <c r="L137" s="117">
        <f t="shared" si="33"/>
        <v>0.67</v>
      </c>
      <c r="M137" s="117"/>
      <c r="N137" s="89"/>
      <c r="O137" s="489" t="s">
        <v>3181</v>
      </c>
      <c r="P137" s="467"/>
      <c r="Q137" s="499" t="s">
        <v>3165</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0.3</v>
      </c>
      <c r="M138" s="242">
        <f>L138/H138</f>
        <v>0.75</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502"/>
      <c r="P139" s="368"/>
      <c r="Q139" s="499" t="s">
        <v>3165</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227</v>
      </c>
      <c r="L140" s="117">
        <f t="shared" si="34"/>
        <v>0.5</v>
      </c>
      <c r="M140" s="324"/>
      <c r="N140" s="89"/>
      <c r="O140" s="489" t="s">
        <v>3182</v>
      </c>
      <c r="P140" s="497" t="s">
        <v>3183</v>
      </c>
      <c r="Q140" s="499" t="s">
        <v>3165</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19.48225108</v>
      </c>
      <c r="M141" s="231">
        <f t="shared" ref="M141:M143" si="35">L141/H141</f>
        <v>0.8977995889</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2.625</v>
      </c>
      <c r="M142" s="37">
        <f t="shared" si="35"/>
        <v>0.875</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1.125</v>
      </c>
      <c r="M143" s="242">
        <f t="shared" si="35"/>
        <v>0.75</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0.5</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0.5</v>
      </c>
      <c r="M144" s="117"/>
      <c r="N144" s="89"/>
      <c r="O144" s="121"/>
      <c r="P144" s="121"/>
      <c r="Q144" s="498"/>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6.0</v>
      </c>
      <c r="L145" s="117" t="str">
        <f t="shared" si="36"/>
        <v/>
      </c>
      <c r="M145" s="117"/>
      <c r="N145" s="89"/>
      <c r="O145" s="121"/>
      <c r="P145" s="532" t="s">
        <v>2933</v>
      </c>
      <c r="Q145" s="495" t="s">
        <v>3184</v>
      </c>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3.0</v>
      </c>
      <c r="L146" s="117" t="str">
        <f t="shared" si="36"/>
        <v/>
      </c>
      <c r="M146" s="117"/>
      <c r="N146" s="89"/>
      <c r="O146" s="121"/>
      <c r="P146" s="561" t="s">
        <v>3185</v>
      </c>
      <c r="Q146" s="495" t="s">
        <v>3186</v>
      </c>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121"/>
      <c r="P147" s="559"/>
      <c r="Q147" s="498"/>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3.0</v>
      </c>
      <c r="L148" s="117" t="str">
        <f t="shared" si="36"/>
        <v/>
      </c>
      <c r="M148" s="117"/>
      <c r="N148" s="89"/>
      <c r="O148" s="121"/>
      <c r="P148" s="561" t="s">
        <v>3187</v>
      </c>
      <c r="Q148" s="495" t="s">
        <v>3188</v>
      </c>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3.0</v>
      </c>
      <c r="L149" s="117" t="str">
        <f t="shared" si="36"/>
        <v/>
      </c>
      <c r="M149" s="117"/>
      <c r="N149" s="89"/>
      <c r="O149" s="121"/>
      <c r="P149" s="121"/>
      <c r="Q149" s="498"/>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489" t="s">
        <v>3189</v>
      </c>
      <c r="P151" s="249" t="s">
        <v>2935</v>
      </c>
      <c r="Q151" s="495" t="s">
        <v>3190</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492" t="s">
        <v>3191</v>
      </c>
      <c r="P153" s="492" t="s">
        <v>2937</v>
      </c>
      <c r="Q153" s="499" t="s">
        <v>3165</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2</v>
      </c>
      <c r="M154" s="37">
        <f t="shared" ref="M154:M155" si="37">L154/H154</f>
        <v>1</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2</v>
      </c>
      <c r="M155" s="242">
        <f t="shared" si="37"/>
        <v>1</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489" t="s">
        <v>3192</v>
      </c>
      <c r="P156" s="620"/>
      <c r="Q156" s="499" t="s">
        <v>3193</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1</v>
      </c>
      <c r="L157" s="117">
        <f t="shared" si="38"/>
        <v>1</v>
      </c>
      <c r="M157" s="117"/>
      <c r="N157" s="89"/>
      <c r="O157" s="121"/>
      <c r="P157" s="121"/>
      <c r="Q157" s="499" t="s">
        <v>3193</v>
      </c>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7.0</v>
      </c>
      <c r="L158" s="117" t="str">
        <f t="shared" si="38"/>
        <v/>
      </c>
      <c r="M158" s="117"/>
      <c r="N158" s="89"/>
      <c r="O158" s="496" t="s">
        <v>3194</v>
      </c>
      <c r="P158" s="467"/>
      <c r="Q158" s="499" t="s">
        <v>3193</v>
      </c>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7.0</v>
      </c>
      <c r="L159" s="117" t="str">
        <f t="shared" si="38"/>
        <v/>
      </c>
      <c r="M159" s="117"/>
      <c r="N159" s="89"/>
      <c r="O159" s="496" t="s">
        <v>3194</v>
      </c>
      <c r="P159" s="467"/>
      <c r="Q159" s="499" t="s">
        <v>3193</v>
      </c>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0.75</v>
      </c>
      <c r="M160" s="37">
        <f t="shared" ref="M160:M161" si="39">L160/H160</f>
        <v>0.5</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0.75</v>
      </c>
      <c r="M161" s="242">
        <f t="shared" si="39"/>
        <v>0.5</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227</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0.5</v>
      </c>
      <c r="M162" s="117"/>
      <c r="N162" s="89"/>
      <c r="O162" s="489" t="s">
        <v>3195</v>
      </c>
      <c r="P162" s="502"/>
      <c r="Q162" s="498"/>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3.415</v>
      </c>
      <c r="M163" s="37">
        <f t="shared" ref="M163:M164" si="40">L163/H163</f>
        <v>0.9106666667</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0.165</v>
      </c>
      <c r="M164" s="242">
        <f t="shared" si="40"/>
        <v>0.33</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386</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0.33</v>
      </c>
      <c r="M165" s="117"/>
      <c r="N165" s="89"/>
      <c r="O165" s="489" t="s">
        <v>3196</v>
      </c>
      <c r="P165" s="489" t="s">
        <v>3197</v>
      </c>
      <c r="Q165" s="499" t="s">
        <v>3198</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489" t="s">
        <v>3199</v>
      </c>
      <c r="P167" s="249" t="s">
        <v>3200</v>
      </c>
      <c r="Q167" s="499" t="s">
        <v>3201</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489" t="s">
        <v>3202</v>
      </c>
      <c r="P168" s="249" t="s">
        <v>3200</v>
      </c>
      <c r="Q168" s="499" t="s">
        <v>3201</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2</v>
      </c>
      <c r="M169" s="242">
        <f>L169/H169</f>
        <v>1</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190</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489" t="s">
        <v>2221</v>
      </c>
      <c r="P170" s="249" t="s">
        <v>3200</v>
      </c>
      <c r="Q170" s="499" t="s">
        <v>3203</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489" t="s">
        <v>2223</v>
      </c>
      <c r="P171" s="249" t="s">
        <v>3200</v>
      </c>
      <c r="Q171" s="499" t="s">
        <v>3203</v>
      </c>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489" t="s">
        <v>3204</v>
      </c>
      <c r="P172" s="249" t="s">
        <v>3200</v>
      </c>
      <c r="Q172" s="499" t="s">
        <v>3203</v>
      </c>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1.823076923</v>
      </c>
      <c r="M173" s="37">
        <f t="shared" ref="M173:M174" si="43">L173/H173</f>
        <v>0.9115384615</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489" t="s">
        <v>2224</v>
      </c>
      <c r="P175" s="497" t="s">
        <v>3205</v>
      </c>
      <c r="Q175" s="508" t="s">
        <v>3206</v>
      </c>
      <c r="R175" s="89"/>
      <c r="S175" s="89"/>
      <c r="T175" s="89"/>
      <c r="U175" s="89"/>
      <c r="V175" s="89"/>
      <c r="W175" s="89"/>
      <c r="X175" s="89"/>
      <c r="Y175" s="89"/>
      <c r="Z175" s="89"/>
    </row>
    <row r="176">
      <c r="A176" s="89">
        <v>205.0</v>
      </c>
      <c r="B176" s="257"/>
      <c r="C176" s="241"/>
      <c r="D176" s="241"/>
      <c r="E176" s="241" t="s">
        <v>12</v>
      </c>
      <c r="F176" s="28" t="s">
        <v>3207</v>
      </c>
      <c r="G176" s="4"/>
      <c r="H176" s="242">
        <v>0.5</v>
      </c>
      <c r="I176" s="243"/>
      <c r="J176" s="242"/>
      <c r="K176" s="242"/>
      <c r="L176" s="242">
        <f>AVERAGE(L177)*H176</f>
        <v>0.5</v>
      </c>
      <c r="M176" s="242">
        <f>L176/H176</f>
        <v>1</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3208</v>
      </c>
      <c r="H177" s="117"/>
      <c r="I177" s="191" t="s">
        <v>3209</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489" t="s">
        <v>3210</v>
      </c>
      <c r="P177" s="121" t="s">
        <v>1405</v>
      </c>
      <c r="Q177" s="499" t="s">
        <v>3211</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0.3230769231</v>
      </c>
      <c r="M178" s="242">
        <f>L178/H178</f>
        <v>0.6461538462</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0.6461538462</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0.6461538462</v>
      </c>
      <c r="M179" s="117"/>
      <c r="N179" s="89"/>
      <c r="O179" s="121"/>
      <c r="P179" s="121"/>
      <c r="Q179" s="499" t="s">
        <v>3211</v>
      </c>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65.0</v>
      </c>
      <c r="L180" s="117" t="str">
        <f t="shared" si="44"/>
        <v/>
      </c>
      <c r="M180" s="339"/>
      <c r="N180" s="89"/>
      <c r="O180" s="121"/>
      <c r="P180" s="498" t="s">
        <v>2964</v>
      </c>
      <c r="Q180" s="498"/>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23.0</v>
      </c>
      <c r="L181" s="117" t="str">
        <f t="shared" si="44"/>
        <v/>
      </c>
      <c r="M181" s="117"/>
      <c r="N181" s="89"/>
      <c r="O181" s="121"/>
      <c r="P181" s="498" t="s">
        <v>2966</v>
      </c>
      <c r="Q181" s="498"/>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30.0</v>
      </c>
      <c r="L182" s="117" t="str">
        <f t="shared" si="44"/>
        <v/>
      </c>
      <c r="M182" s="117"/>
      <c r="N182" s="89"/>
      <c r="O182" s="249" t="s">
        <v>3212</v>
      </c>
      <c r="P182" s="249" t="s">
        <v>3213</v>
      </c>
      <c r="Q182" s="498"/>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3.169174156</v>
      </c>
      <c r="M183" s="37">
        <f t="shared" ref="M183:M184" si="45">L183/H183</f>
        <v>0.8451131084</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0.4191741564</v>
      </c>
      <c r="M184" s="242">
        <f t="shared" si="45"/>
        <v>0.4191741564</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98"/>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498"/>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3.0</v>
      </c>
      <c r="L187" s="117" t="str">
        <f t="shared" si="46"/>
        <v/>
      </c>
      <c r="M187" s="117"/>
      <c r="N187" s="89"/>
      <c r="O187" s="249" t="s">
        <v>3214</v>
      </c>
      <c r="P187" s="249" t="s">
        <v>3215</v>
      </c>
      <c r="Q187" s="499" t="s">
        <v>3216</v>
      </c>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9.0</v>
      </c>
      <c r="L188" s="117" t="str">
        <f t="shared" si="46"/>
        <v/>
      </c>
      <c r="M188" s="117"/>
      <c r="N188" s="89"/>
      <c r="O188" s="249" t="s">
        <v>3217</v>
      </c>
      <c r="P188" s="249" t="s">
        <v>3215</v>
      </c>
      <c r="Q188" s="499" t="s">
        <v>3216</v>
      </c>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498"/>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1.0</v>
      </c>
      <c r="L190" s="117" t="str">
        <f t="shared" si="46"/>
        <v/>
      </c>
      <c r="M190" s="117"/>
      <c r="N190" s="89"/>
      <c r="O190" s="249" t="s">
        <v>3218</v>
      </c>
      <c r="P190" s="249" t="s">
        <v>3219</v>
      </c>
      <c r="Q190" s="499" t="s">
        <v>3220</v>
      </c>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3.0</v>
      </c>
      <c r="L191" s="117" t="str">
        <f t="shared" si="46"/>
        <v/>
      </c>
      <c r="M191" s="117"/>
      <c r="N191" s="89"/>
      <c r="O191" s="249" t="s">
        <v>3221</v>
      </c>
      <c r="P191" s="249" t="s">
        <v>3219</v>
      </c>
      <c r="Q191" s="499" t="s">
        <v>3220</v>
      </c>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340">
        <f>IF(OR(K193="",K194=""),"Blm Diisi",IF(K193=0,0,IF(K194/K193&gt;1,1,K194/K193)))</f>
        <v>0.8</v>
      </c>
      <c r="L192" s="117">
        <f t="shared" si="46"/>
        <v>0.8</v>
      </c>
      <c r="M192" s="117"/>
      <c r="N192" s="89"/>
      <c r="O192" s="121"/>
      <c r="P192" s="121"/>
      <c r="Q192" s="498"/>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5.0</v>
      </c>
      <c r="L193" s="117" t="str">
        <f t="shared" si="46"/>
        <v/>
      </c>
      <c r="M193" s="117"/>
      <c r="N193" s="89"/>
      <c r="O193" s="249" t="s">
        <v>3222</v>
      </c>
      <c r="P193" s="249" t="s">
        <v>3223</v>
      </c>
      <c r="Q193" s="499" t="s">
        <v>3224</v>
      </c>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4.0</v>
      </c>
      <c r="L194" s="117" t="str">
        <f t="shared" si="46"/>
        <v/>
      </c>
      <c r="M194" s="117"/>
      <c r="N194" s="89"/>
      <c r="O194" s="249" t="s">
        <v>3225</v>
      </c>
      <c r="P194" s="249" t="s">
        <v>3226</v>
      </c>
      <c r="Q194" s="499" t="s">
        <v>3227</v>
      </c>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630">
        <f>IF(OR(K196="",K197=""),"Blm Diisi",IF(K196=0,0,IF(K197/K196&gt;1,1,K197/K196)))</f>
        <v>0.03834831276</v>
      </c>
      <c r="L195" s="631">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0.03834831276</v>
      </c>
      <c r="M195" s="117"/>
      <c r="N195" s="89"/>
      <c r="O195" s="121"/>
      <c r="P195" s="121"/>
      <c r="Q195" s="498"/>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1.2860305722E10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121"/>
      <c r="P196" s="249" t="s">
        <v>1646</v>
      </c>
      <c r="Q196" s="499" t="s">
        <v>3216</v>
      </c>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680">
        <f>K196-12367134696</f>
        <v>493171026</v>
      </c>
      <c r="L197" s="117" t="str">
        <f t="shared" si="47"/>
        <v/>
      </c>
      <c r="M197" s="117"/>
      <c r="N197" s="89"/>
      <c r="O197" s="249" t="s">
        <v>3228</v>
      </c>
      <c r="P197" s="249" t="s">
        <v>3229</v>
      </c>
      <c r="Q197" s="499" t="s">
        <v>3230</v>
      </c>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277" t="s">
        <v>3231</v>
      </c>
      <c r="P199" s="492" t="s">
        <v>3232</v>
      </c>
      <c r="Q199" s="499" t="s">
        <v>3233</v>
      </c>
      <c r="R199" s="89"/>
      <c r="S199" s="89"/>
      <c r="T199" s="89"/>
      <c r="U199" s="89"/>
      <c r="V199" s="89"/>
      <c r="W199" s="89"/>
      <c r="X199" s="89"/>
      <c r="Y199" s="89"/>
      <c r="Z199" s="89"/>
    </row>
    <row r="200">
      <c r="A200" s="89">
        <v>229.0</v>
      </c>
      <c r="B200" s="257"/>
      <c r="C200" s="241"/>
      <c r="D200" s="241"/>
      <c r="E200" s="241" t="s">
        <v>14</v>
      </c>
      <c r="F200" s="28" t="s">
        <v>3234</v>
      </c>
      <c r="G200" s="4"/>
      <c r="H200" s="242">
        <v>1.0</v>
      </c>
      <c r="I200" s="243"/>
      <c r="J200" s="242"/>
      <c r="K200" s="242"/>
      <c r="L200" s="242">
        <f>AVERAGE(L201)*H200</f>
        <v>1</v>
      </c>
      <c r="M200" s="242">
        <f>L200/H200</f>
        <v>1</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3235</v>
      </c>
      <c r="H201" s="117"/>
      <c r="I201" s="191" t="s">
        <v>3236</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277" t="s">
        <v>3237</v>
      </c>
      <c r="P201" s="277" t="s">
        <v>3238</v>
      </c>
      <c r="Q201" s="499" t="s">
        <v>3239</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277" t="s">
        <v>3240</v>
      </c>
      <c r="P203" s="492" t="s">
        <v>3241</v>
      </c>
      <c r="Q203" s="491" t="s">
        <v>3242</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1.95</v>
      </c>
      <c r="M204" s="37">
        <f t="shared" ref="M204:M205" si="48">L204/H204</f>
        <v>1</v>
      </c>
      <c r="N204" s="89"/>
      <c r="O204" s="262"/>
      <c r="P204" s="262"/>
      <c r="Q204" s="475"/>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243"/>
      <c r="P205" s="243"/>
      <c r="Q205" s="475"/>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30">
        <f>IF(OR(K207="",K210=""),"Blm Diisi",IF(AND(K207=0,K210=0),0,IF(K210/K207&gt;1,1,K210/K207)))</f>
        <v>1</v>
      </c>
      <c r="L206" s="117">
        <f t="shared" ref="L206:L210" si="49">IF(J206="Ya/Tidak",IF(K206="Ya",1,IF(K206="Tidak",0,"Blm Diisi")),IF(J206="A/B/C",IF(K206="A",1,IF(K206="B",0.5,IF(K206="C",0,"Blm Diisi"))),IF(J206="A/B/C/D",IF(K206="A",1,IF(K206="B",0.67,IF(K206="C",0.33,IF(K206="D",0,"Blm Diisi")))),IF(J206="A/B/C/D/E",IF(K206="A",1,IF(K206="B",0.75,IF(K206="C",0.5,IF(K206="D",0.25,IF(K206="E",0,"Blm Diisi"))))),IF(J206="%",IF(K206="","Blm Diisi",K206),IF(J206="Jumlah",IF(K206="","Blm Diisi",""),IF(J206="Rupiah",IF(K206="","Blm Diisi",""),IF(J206="","","-"))))))))</f>
        <v>1</v>
      </c>
      <c r="M206" s="117"/>
      <c r="N206" s="89"/>
      <c r="O206" s="368"/>
      <c r="P206" s="649"/>
      <c r="Q206" s="491" t="s">
        <v>3243</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6">
        <f>IF(OR(K208="",K209=""),"Blm Diisi",K208+K209)</f>
        <v>32</v>
      </c>
      <c r="L207" s="117" t="str">
        <f t="shared" si="49"/>
        <v/>
      </c>
      <c r="M207" s="117"/>
      <c r="N207" s="89"/>
      <c r="O207" s="121"/>
      <c r="P207" s="121"/>
      <c r="Q207" s="475"/>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6.0</v>
      </c>
      <c r="L208" s="117" t="str">
        <f t="shared" si="49"/>
        <v/>
      </c>
      <c r="M208" s="117"/>
      <c r="N208" s="89"/>
      <c r="O208" s="121"/>
      <c r="P208" s="121"/>
      <c r="Q208" s="475"/>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26.0</v>
      </c>
      <c r="L209" s="117" t="str">
        <f t="shared" si="49"/>
        <v/>
      </c>
      <c r="M209" s="117"/>
      <c r="N209" s="89"/>
      <c r="O209" s="121"/>
      <c r="P209" s="121"/>
      <c r="Q209" s="475"/>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32.0</v>
      </c>
      <c r="L210" s="117" t="str">
        <f t="shared" si="49"/>
        <v/>
      </c>
      <c r="M210" s="117"/>
      <c r="N210" s="89"/>
      <c r="O210" s="121"/>
      <c r="P210" s="121"/>
      <c r="Q210" s="475"/>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0.6</v>
      </c>
      <c r="M211" s="242">
        <f>L211/H211</f>
        <v>1</v>
      </c>
      <c r="N211" s="89"/>
      <c r="O211" s="243"/>
      <c r="P211" s="243"/>
      <c r="Q211" s="475"/>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IF(OR(K213="",K217=""),"Blm Diisi",IF(AND(K213=0,K217=0),0,IF(K217/K213&gt;1,1,K217/K213)))</f>
        <v>1</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12" s="117"/>
      <c r="N212" s="89"/>
      <c r="O212" s="649"/>
      <c r="P212" s="649"/>
      <c r="Q212" s="491" t="s">
        <v>3244</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11</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98"/>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98"/>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498"/>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11.0</v>
      </c>
      <c r="L216" s="117" t="str">
        <f t="shared" si="50"/>
        <v/>
      </c>
      <c r="M216" s="117"/>
      <c r="N216" s="89"/>
      <c r="O216" s="121"/>
      <c r="P216" s="121"/>
      <c r="Q216" s="498"/>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11.0</v>
      </c>
      <c r="L217" s="117" t="str">
        <f t="shared" si="50"/>
        <v/>
      </c>
      <c r="M217" s="117"/>
      <c r="N217" s="89"/>
      <c r="O217" s="121"/>
      <c r="P217" s="121"/>
      <c r="Q217" s="498"/>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121"/>
      <c r="P219" s="467"/>
      <c r="Q219" s="498"/>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1.0</v>
      </c>
      <c r="L220" s="117" t="str">
        <f t="shared" si="51"/>
        <v/>
      </c>
      <c r="M220" s="117"/>
      <c r="N220" s="89"/>
      <c r="O220" s="121"/>
      <c r="P220" s="503"/>
      <c r="Q220" s="498"/>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1.0</v>
      </c>
      <c r="L221" s="117" t="str">
        <f t="shared" si="51"/>
        <v/>
      </c>
      <c r="M221" s="117"/>
      <c r="N221" s="89"/>
      <c r="O221" s="121"/>
      <c r="P221" s="121"/>
      <c r="Q221" s="498"/>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1.0</v>
      </c>
      <c r="L222" s="117" t="str">
        <f t="shared" si="51"/>
        <v/>
      </c>
      <c r="M222" s="117"/>
      <c r="N222" s="89"/>
      <c r="O222" s="121"/>
      <c r="P222" s="121"/>
      <c r="Q222" s="498"/>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3.75</v>
      </c>
      <c r="M223" s="37">
        <f t="shared" ref="M223:M224" si="52">L223/H223</f>
        <v>1</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2.5</v>
      </c>
      <c r="M224" s="242">
        <f t="shared" si="52"/>
        <v>1</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277" t="s">
        <v>3245</v>
      </c>
      <c r="P225" s="249" t="s">
        <v>3246</v>
      </c>
      <c r="Q225" s="491" t="s">
        <v>3247</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1</v>
      </c>
      <c r="L226" s="117">
        <f t="shared" si="53"/>
        <v>1</v>
      </c>
      <c r="M226" s="117"/>
      <c r="N226" s="89"/>
      <c r="O226" s="502"/>
      <c r="P226" s="467"/>
      <c r="Q226" s="499" t="s">
        <v>3248</v>
      </c>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2.0</v>
      </c>
      <c r="L227" s="117" t="str">
        <f t="shared" si="53"/>
        <v/>
      </c>
      <c r="M227" s="117"/>
      <c r="N227" s="89"/>
      <c r="O227" s="249" t="s">
        <v>3249</v>
      </c>
      <c r="P227" s="467"/>
      <c r="Q227" s="498"/>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2.0</v>
      </c>
      <c r="L228" s="117" t="str">
        <f t="shared" si="53"/>
        <v/>
      </c>
      <c r="M228" s="117"/>
      <c r="N228" s="89"/>
      <c r="O228" s="249" t="s">
        <v>3249</v>
      </c>
      <c r="P228" s="467"/>
      <c r="Q228" s="498"/>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502"/>
      <c r="P230" s="121"/>
      <c r="Q230" s="499" t="s">
        <v>3248</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1.015625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row r="431">
      <c r="Q431" s="661"/>
    </row>
    <row r="432">
      <c r="Q432" s="661"/>
    </row>
    <row r="433">
      <c r="Q433" s="661"/>
    </row>
    <row r="434">
      <c r="Q434" s="661"/>
    </row>
    <row r="435">
      <c r="Q435" s="661"/>
    </row>
    <row r="436">
      <c r="Q436" s="661"/>
    </row>
    <row r="437">
      <c r="Q437" s="661"/>
    </row>
    <row r="438">
      <c r="Q438" s="661"/>
    </row>
    <row r="439">
      <c r="Q439" s="661"/>
    </row>
    <row r="440">
      <c r="Q440" s="661"/>
    </row>
    <row r="441">
      <c r="Q441" s="661"/>
    </row>
    <row r="442">
      <c r="Q442" s="661"/>
    </row>
    <row r="443">
      <c r="Q443" s="661"/>
    </row>
    <row r="444">
      <c r="Q444" s="661"/>
    </row>
    <row r="445">
      <c r="Q445" s="661"/>
    </row>
    <row r="446">
      <c r="Q446" s="661"/>
    </row>
    <row r="447">
      <c r="Q447" s="661"/>
    </row>
    <row r="448">
      <c r="Q448" s="661"/>
    </row>
    <row r="449">
      <c r="Q449" s="661"/>
    </row>
    <row r="450">
      <c r="Q450" s="661"/>
    </row>
    <row r="451">
      <c r="Q451" s="661"/>
    </row>
    <row r="452">
      <c r="Q452" s="661"/>
    </row>
    <row r="453">
      <c r="Q453" s="661"/>
    </row>
    <row r="454">
      <c r="Q454" s="661"/>
    </row>
    <row r="455">
      <c r="Q455" s="661"/>
    </row>
    <row r="456">
      <c r="Q456" s="661"/>
    </row>
    <row r="457">
      <c r="Q457" s="661"/>
    </row>
    <row r="458">
      <c r="Q458" s="661"/>
    </row>
    <row r="459">
      <c r="Q459" s="661"/>
    </row>
    <row r="460">
      <c r="Q460" s="661"/>
    </row>
    <row r="461">
      <c r="Q461" s="661"/>
    </row>
    <row r="462">
      <c r="Q462" s="661"/>
    </row>
    <row r="463">
      <c r="Q463" s="661"/>
    </row>
    <row r="464">
      <c r="Q464" s="661"/>
    </row>
    <row r="465">
      <c r="Q465" s="661"/>
    </row>
    <row r="466">
      <c r="Q466" s="661"/>
    </row>
    <row r="467">
      <c r="Q467" s="661"/>
    </row>
    <row r="468">
      <c r="Q468" s="661"/>
    </row>
    <row r="469">
      <c r="Q469" s="661"/>
    </row>
    <row r="470">
      <c r="Q470" s="661"/>
    </row>
    <row r="471">
      <c r="Q471" s="661"/>
    </row>
    <row r="472">
      <c r="Q472" s="661"/>
    </row>
    <row r="473">
      <c r="Q473" s="661"/>
    </row>
    <row r="474">
      <c r="Q474" s="661"/>
    </row>
    <row r="475">
      <c r="Q475" s="661"/>
    </row>
    <row r="476">
      <c r="Q476" s="661"/>
    </row>
    <row r="477">
      <c r="Q477" s="661"/>
    </row>
    <row r="478">
      <c r="Q478" s="661"/>
    </row>
    <row r="479">
      <c r="Q479" s="661"/>
    </row>
    <row r="480">
      <c r="Q480" s="661"/>
    </row>
    <row r="481">
      <c r="Q481" s="661"/>
    </row>
    <row r="482">
      <c r="Q482" s="661"/>
    </row>
    <row r="483">
      <c r="Q483" s="661"/>
    </row>
    <row r="484">
      <c r="Q484" s="661"/>
    </row>
    <row r="485">
      <c r="Q485" s="661"/>
    </row>
    <row r="486">
      <c r="Q486" s="661"/>
    </row>
    <row r="487">
      <c r="Q487" s="661"/>
    </row>
    <row r="488">
      <c r="Q488" s="661"/>
    </row>
    <row r="489">
      <c r="Q489" s="661"/>
    </row>
    <row r="490">
      <c r="Q490" s="661"/>
    </row>
    <row r="491">
      <c r="Q491" s="661"/>
    </row>
    <row r="492">
      <c r="Q492" s="661"/>
    </row>
    <row r="493">
      <c r="Q493" s="661"/>
    </row>
    <row r="494">
      <c r="Q494" s="661"/>
    </row>
    <row r="495">
      <c r="Q495" s="661"/>
    </row>
    <row r="496">
      <c r="Q496" s="661"/>
    </row>
    <row r="497">
      <c r="Q497" s="661"/>
    </row>
    <row r="498">
      <c r="Q498" s="661"/>
    </row>
    <row r="499">
      <c r="Q499" s="661"/>
    </row>
    <row r="500">
      <c r="Q500" s="661"/>
    </row>
    <row r="501">
      <c r="Q501" s="661"/>
    </row>
    <row r="502">
      <c r="Q502" s="661"/>
    </row>
    <row r="503">
      <c r="Q503" s="661"/>
    </row>
    <row r="504">
      <c r="Q504" s="661"/>
    </row>
    <row r="505">
      <c r="Q505" s="661"/>
    </row>
    <row r="506">
      <c r="Q506" s="661"/>
    </row>
    <row r="507">
      <c r="Q507" s="661"/>
    </row>
    <row r="508">
      <c r="Q508" s="661"/>
    </row>
    <row r="509">
      <c r="Q509" s="661"/>
    </row>
    <row r="510">
      <c r="Q510" s="661"/>
    </row>
    <row r="511">
      <c r="Q511" s="661"/>
    </row>
    <row r="512">
      <c r="Q512" s="661"/>
    </row>
    <row r="513">
      <c r="Q513" s="661"/>
    </row>
    <row r="514">
      <c r="Q514" s="661"/>
    </row>
    <row r="515">
      <c r="Q515" s="661"/>
    </row>
    <row r="516">
      <c r="Q516" s="661"/>
    </row>
    <row r="517">
      <c r="Q517" s="661"/>
    </row>
    <row r="518">
      <c r="Q518" s="661"/>
    </row>
    <row r="519">
      <c r="Q519" s="661"/>
    </row>
    <row r="520">
      <c r="Q520" s="661"/>
    </row>
    <row r="521">
      <c r="Q521" s="661"/>
    </row>
    <row r="522">
      <c r="Q522" s="661"/>
    </row>
    <row r="523">
      <c r="Q523" s="661"/>
    </row>
    <row r="524">
      <c r="Q524" s="661"/>
    </row>
    <row r="525">
      <c r="Q525" s="661"/>
    </row>
    <row r="526">
      <c r="Q526" s="661"/>
    </row>
    <row r="527">
      <c r="Q527" s="661"/>
    </row>
    <row r="528">
      <c r="Q528" s="661"/>
    </row>
    <row r="529">
      <c r="Q529" s="661"/>
    </row>
    <row r="530">
      <c r="Q530" s="661"/>
    </row>
    <row r="531">
      <c r="Q531" s="661"/>
    </row>
    <row r="532">
      <c r="Q532" s="661"/>
    </row>
    <row r="533">
      <c r="Q533" s="661"/>
    </row>
    <row r="534">
      <c r="Q534" s="661"/>
    </row>
    <row r="535">
      <c r="Q535" s="661"/>
    </row>
    <row r="536">
      <c r="Q536" s="661"/>
    </row>
    <row r="537">
      <c r="Q537" s="661"/>
    </row>
    <row r="538">
      <c r="Q538" s="661"/>
    </row>
    <row r="539">
      <c r="Q539" s="661"/>
    </row>
    <row r="540">
      <c r="Q540" s="661"/>
    </row>
    <row r="541">
      <c r="Q541" s="661"/>
    </row>
    <row r="542">
      <c r="Q542" s="661"/>
    </row>
    <row r="543">
      <c r="Q543" s="661"/>
    </row>
    <row r="544">
      <c r="Q544" s="661"/>
    </row>
    <row r="545">
      <c r="Q545" s="661"/>
    </row>
    <row r="546">
      <c r="Q546" s="661"/>
    </row>
    <row r="547">
      <c r="Q547" s="661"/>
    </row>
    <row r="548">
      <c r="Q548" s="661"/>
    </row>
    <row r="549">
      <c r="Q549" s="661"/>
    </row>
    <row r="550">
      <c r="Q550" s="661"/>
    </row>
    <row r="551">
      <c r="Q551" s="661"/>
    </row>
    <row r="552">
      <c r="Q552" s="661"/>
    </row>
    <row r="553">
      <c r="Q553" s="661"/>
    </row>
    <row r="554">
      <c r="Q554" s="661"/>
    </row>
    <row r="555">
      <c r="Q555" s="661"/>
    </row>
    <row r="556">
      <c r="Q556" s="661"/>
    </row>
    <row r="557">
      <c r="Q557" s="661"/>
    </row>
    <row r="558">
      <c r="Q558" s="661"/>
    </row>
    <row r="559">
      <c r="Q559" s="661"/>
    </row>
    <row r="560">
      <c r="Q560" s="661"/>
    </row>
    <row r="561">
      <c r="Q561" s="661"/>
    </row>
    <row r="562">
      <c r="Q562" s="661"/>
    </row>
    <row r="563">
      <c r="Q563" s="661"/>
    </row>
    <row r="564">
      <c r="Q564" s="661"/>
    </row>
    <row r="565">
      <c r="Q565" s="661"/>
    </row>
    <row r="566">
      <c r="Q566" s="661"/>
    </row>
    <row r="567">
      <c r="Q567" s="661"/>
    </row>
    <row r="568">
      <c r="Q568" s="661"/>
    </row>
    <row r="569">
      <c r="Q569" s="661"/>
    </row>
    <row r="570">
      <c r="Q570" s="661"/>
    </row>
    <row r="571">
      <c r="Q571" s="661"/>
    </row>
    <row r="572">
      <c r="Q572" s="661"/>
    </row>
    <row r="573">
      <c r="Q573" s="661"/>
    </row>
    <row r="574">
      <c r="Q574" s="661"/>
    </row>
    <row r="575">
      <c r="Q575" s="661"/>
    </row>
    <row r="576">
      <c r="Q576" s="661"/>
    </row>
    <row r="577">
      <c r="Q577" s="661"/>
    </row>
    <row r="578">
      <c r="Q578" s="661"/>
    </row>
    <row r="579">
      <c r="Q579" s="661"/>
    </row>
    <row r="580">
      <c r="Q580" s="661"/>
    </row>
    <row r="581">
      <c r="Q581" s="661"/>
    </row>
    <row r="582">
      <c r="Q582" s="661"/>
    </row>
    <row r="583">
      <c r="Q583" s="661"/>
    </row>
    <row r="584">
      <c r="Q584" s="661"/>
    </row>
    <row r="585">
      <c r="Q585" s="661"/>
    </row>
    <row r="586">
      <c r="Q586" s="661"/>
    </row>
    <row r="587">
      <c r="Q587" s="661"/>
    </row>
    <row r="588">
      <c r="Q588" s="661"/>
    </row>
    <row r="589">
      <c r="Q589" s="661"/>
    </row>
    <row r="590">
      <c r="Q590" s="661"/>
    </row>
    <row r="591">
      <c r="Q591" s="661"/>
    </row>
    <row r="592">
      <c r="Q592" s="661"/>
    </row>
    <row r="593">
      <c r="Q593" s="661"/>
    </row>
    <row r="594">
      <c r="Q594" s="661"/>
    </row>
    <row r="595">
      <c r="Q595" s="661"/>
    </row>
    <row r="596">
      <c r="Q596" s="661"/>
    </row>
    <row r="597">
      <c r="Q597" s="661"/>
    </row>
    <row r="598">
      <c r="Q598" s="661"/>
    </row>
    <row r="599">
      <c r="Q599" s="661"/>
    </row>
    <row r="600">
      <c r="Q600" s="661"/>
    </row>
    <row r="601">
      <c r="Q601" s="661"/>
    </row>
    <row r="602">
      <c r="Q602" s="661"/>
    </row>
    <row r="603">
      <c r="Q603" s="661"/>
    </row>
    <row r="604">
      <c r="Q604" s="661"/>
    </row>
    <row r="605">
      <c r="Q605" s="661"/>
    </row>
    <row r="606">
      <c r="Q606" s="661"/>
    </row>
    <row r="607">
      <c r="Q607" s="661"/>
    </row>
    <row r="608">
      <c r="Q608" s="661"/>
    </row>
    <row r="609">
      <c r="Q609" s="661"/>
    </row>
    <row r="610">
      <c r="Q610" s="661"/>
    </row>
    <row r="611">
      <c r="Q611" s="661"/>
    </row>
    <row r="612">
      <c r="Q612" s="661"/>
    </row>
    <row r="613">
      <c r="Q613" s="661"/>
    </row>
    <row r="614">
      <c r="Q614" s="661"/>
    </row>
    <row r="615">
      <c r="Q615" s="661"/>
    </row>
    <row r="616">
      <c r="Q616" s="661"/>
    </row>
    <row r="617">
      <c r="Q617" s="661"/>
    </row>
    <row r="618">
      <c r="Q618" s="661"/>
    </row>
    <row r="619">
      <c r="Q619" s="661"/>
    </row>
    <row r="620">
      <c r="Q620" s="661"/>
    </row>
    <row r="621">
      <c r="Q621" s="661"/>
    </row>
    <row r="622">
      <c r="Q622" s="661"/>
    </row>
    <row r="623">
      <c r="Q623" s="661"/>
    </row>
    <row r="624">
      <c r="Q624" s="661"/>
    </row>
    <row r="625">
      <c r="Q625" s="661"/>
    </row>
    <row r="626">
      <c r="Q626" s="661"/>
    </row>
    <row r="627">
      <c r="Q627" s="661"/>
    </row>
    <row r="628">
      <c r="Q628" s="661"/>
    </row>
    <row r="629">
      <c r="Q629" s="661"/>
    </row>
    <row r="630">
      <c r="Q630" s="661"/>
    </row>
    <row r="631">
      <c r="Q631" s="661"/>
    </row>
    <row r="632">
      <c r="Q632" s="661"/>
    </row>
    <row r="633">
      <c r="Q633" s="661"/>
    </row>
    <row r="634">
      <c r="Q634" s="661"/>
    </row>
    <row r="635">
      <c r="Q635" s="661"/>
    </row>
    <row r="636">
      <c r="Q636" s="661"/>
    </row>
    <row r="637">
      <c r="Q637" s="661"/>
    </row>
    <row r="638">
      <c r="Q638" s="661"/>
    </row>
    <row r="639">
      <c r="Q639" s="661"/>
    </row>
    <row r="640">
      <c r="Q640" s="661"/>
    </row>
    <row r="641">
      <c r="Q641" s="661"/>
    </row>
    <row r="642">
      <c r="Q642" s="661"/>
    </row>
    <row r="643">
      <c r="Q643" s="661"/>
    </row>
    <row r="644">
      <c r="Q644" s="661"/>
    </row>
    <row r="645">
      <c r="Q645" s="661"/>
    </row>
    <row r="646">
      <c r="Q646" s="661"/>
    </row>
    <row r="647">
      <c r="Q647" s="661"/>
    </row>
    <row r="648">
      <c r="Q648" s="661"/>
    </row>
    <row r="649">
      <c r="Q649" s="661"/>
    </row>
    <row r="650">
      <c r="Q650" s="661"/>
    </row>
    <row r="651">
      <c r="Q651" s="661"/>
    </row>
    <row r="652">
      <c r="Q652" s="661"/>
    </row>
    <row r="653">
      <c r="Q653" s="661"/>
    </row>
    <row r="654">
      <c r="Q654" s="661"/>
    </row>
    <row r="655">
      <c r="Q655" s="661"/>
    </row>
    <row r="656">
      <c r="Q656" s="661"/>
    </row>
    <row r="657">
      <c r="Q657" s="661"/>
    </row>
    <row r="658">
      <c r="Q658" s="661"/>
    </row>
    <row r="659">
      <c r="Q659" s="661"/>
    </row>
    <row r="660">
      <c r="Q660" s="661"/>
    </row>
    <row r="661">
      <c r="Q661" s="661"/>
    </row>
    <row r="662">
      <c r="Q662" s="661"/>
    </row>
    <row r="663">
      <c r="Q663" s="661"/>
    </row>
    <row r="664">
      <c r="Q664" s="661"/>
    </row>
    <row r="665">
      <c r="Q665" s="661"/>
    </row>
    <row r="666">
      <c r="Q666" s="661"/>
    </row>
    <row r="667">
      <c r="Q667" s="661"/>
    </row>
    <row r="668">
      <c r="Q668" s="661"/>
    </row>
    <row r="669">
      <c r="Q669" s="661"/>
    </row>
    <row r="670">
      <c r="Q670" s="661"/>
    </row>
    <row r="671">
      <c r="Q671" s="661"/>
    </row>
    <row r="672">
      <c r="Q672" s="661"/>
    </row>
    <row r="673">
      <c r="Q673" s="661"/>
    </row>
    <row r="674">
      <c r="Q674" s="661"/>
    </row>
    <row r="675">
      <c r="Q675" s="661"/>
    </row>
    <row r="676">
      <c r="Q676" s="661"/>
    </row>
    <row r="677">
      <c r="Q677" s="661"/>
    </row>
    <row r="678">
      <c r="Q678" s="661"/>
    </row>
    <row r="679">
      <c r="Q679" s="661"/>
    </row>
    <row r="680">
      <c r="Q680" s="661"/>
    </row>
    <row r="681">
      <c r="Q681" s="661"/>
    </row>
    <row r="682">
      <c r="Q682" s="661"/>
    </row>
    <row r="683">
      <c r="Q683" s="661"/>
    </row>
    <row r="684">
      <c r="Q684" s="661"/>
    </row>
    <row r="685">
      <c r="Q685" s="661"/>
    </row>
    <row r="686">
      <c r="Q686" s="661"/>
    </row>
    <row r="687">
      <c r="Q687" s="661"/>
    </row>
    <row r="688">
      <c r="Q688" s="661"/>
    </row>
    <row r="689">
      <c r="Q689" s="661"/>
    </row>
    <row r="690">
      <c r="Q690" s="661"/>
    </row>
    <row r="691">
      <c r="Q691" s="661"/>
    </row>
    <row r="692">
      <c r="Q692" s="661"/>
    </row>
    <row r="693">
      <c r="Q693" s="661"/>
    </row>
    <row r="694">
      <c r="Q694" s="661"/>
    </row>
    <row r="695">
      <c r="Q695" s="661"/>
    </row>
    <row r="696">
      <c r="Q696" s="661"/>
    </row>
    <row r="697">
      <c r="Q697" s="661"/>
    </row>
    <row r="698">
      <c r="Q698" s="661"/>
    </row>
    <row r="699">
      <c r="Q699" s="661"/>
    </row>
    <row r="700">
      <c r="Q700" s="661"/>
    </row>
    <row r="701">
      <c r="Q701" s="661"/>
    </row>
    <row r="702">
      <c r="Q702" s="661"/>
    </row>
    <row r="703">
      <c r="Q703" s="661"/>
    </row>
    <row r="704">
      <c r="Q704" s="661"/>
    </row>
    <row r="705">
      <c r="Q705" s="661"/>
    </row>
    <row r="706">
      <c r="Q706" s="661"/>
    </row>
    <row r="707">
      <c r="Q707" s="661"/>
    </row>
    <row r="708">
      <c r="Q708" s="661"/>
    </row>
    <row r="709">
      <c r="Q709" s="661"/>
    </row>
    <row r="710">
      <c r="Q710" s="661"/>
    </row>
    <row r="711">
      <c r="Q711" s="661"/>
    </row>
    <row r="712">
      <c r="Q712" s="661"/>
    </row>
    <row r="713">
      <c r="Q713" s="661"/>
    </row>
    <row r="714">
      <c r="Q714" s="661"/>
    </row>
    <row r="715">
      <c r="Q715" s="661"/>
    </row>
    <row r="716">
      <c r="Q716" s="661"/>
    </row>
    <row r="717">
      <c r="Q717" s="661"/>
    </row>
    <row r="718">
      <c r="Q718" s="661"/>
    </row>
    <row r="719">
      <c r="Q719" s="661"/>
    </row>
    <row r="720">
      <c r="Q720" s="661"/>
    </row>
    <row r="721">
      <c r="Q721" s="661"/>
    </row>
    <row r="722">
      <c r="Q722" s="661"/>
    </row>
    <row r="723">
      <c r="Q723" s="661"/>
    </row>
    <row r="724">
      <c r="Q724" s="661"/>
    </row>
    <row r="725">
      <c r="Q725" s="661"/>
    </row>
    <row r="726">
      <c r="Q726" s="661"/>
    </row>
    <row r="727">
      <c r="Q727" s="661"/>
    </row>
    <row r="728">
      <c r="Q728" s="661"/>
    </row>
    <row r="729">
      <c r="Q729" s="661"/>
    </row>
    <row r="730">
      <c r="Q730" s="661"/>
    </row>
    <row r="731">
      <c r="Q731" s="661"/>
    </row>
    <row r="732">
      <c r="Q732" s="661"/>
    </row>
    <row r="733">
      <c r="Q733" s="661"/>
    </row>
    <row r="734">
      <c r="Q734" s="661"/>
    </row>
    <row r="735">
      <c r="Q735" s="661"/>
    </row>
    <row r="736">
      <c r="Q736" s="661"/>
    </row>
    <row r="737">
      <c r="Q737" s="661"/>
    </row>
    <row r="738">
      <c r="Q738" s="661"/>
    </row>
    <row r="739">
      <c r="Q739" s="661"/>
    </row>
    <row r="740">
      <c r="Q740" s="661"/>
    </row>
    <row r="741">
      <c r="Q741" s="661"/>
    </row>
    <row r="742">
      <c r="Q742" s="661"/>
    </row>
    <row r="743">
      <c r="Q743" s="661"/>
    </row>
    <row r="744">
      <c r="Q744" s="661"/>
    </row>
    <row r="745">
      <c r="Q745" s="661"/>
    </row>
    <row r="746">
      <c r="Q746" s="661"/>
    </row>
    <row r="747">
      <c r="Q747" s="661"/>
    </row>
    <row r="748">
      <c r="Q748" s="661"/>
    </row>
    <row r="749">
      <c r="Q749" s="661"/>
    </row>
    <row r="750">
      <c r="Q750" s="661"/>
    </row>
    <row r="751">
      <c r="Q751" s="661"/>
    </row>
    <row r="752">
      <c r="Q752" s="661"/>
    </row>
    <row r="753">
      <c r="Q753" s="661"/>
    </row>
    <row r="754">
      <c r="Q754" s="661"/>
    </row>
    <row r="755">
      <c r="Q755" s="661"/>
    </row>
    <row r="756">
      <c r="Q756" s="661"/>
    </row>
    <row r="757">
      <c r="Q757" s="661"/>
    </row>
    <row r="758">
      <c r="Q758" s="661"/>
    </row>
    <row r="759">
      <c r="Q759" s="661"/>
    </row>
    <row r="760">
      <c r="Q760" s="661"/>
    </row>
    <row r="761">
      <c r="Q761" s="661"/>
    </row>
    <row r="762">
      <c r="Q762" s="661"/>
    </row>
    <row r="763">
      <c r="Q763" s="661"/>
    </row>
    <row r="764">
      <c r="Q764" s="661"/>
    </row>
    <row r="765">
      <c r="Q765" s="661"/>
    </row>
    <row r="766">
      <c r="Q766" s="661"/>
    </row>
    <row r="767">
      <c r="Q767" s="661"/>
    </row>
    <row r="768">
      <c r="Q768" s="661"/>
    </row>
    <row r="769">
      <c r="Q769" s="661"/>
    </row>
    <row r="770">
      <c r="Q770" s="661"/>
    </row>
    <row r="771">
      <c r="Q771" s="661"/>
    </row>
    <row r="772">
      <c r="Q772" s="661"/>
    </row>
    <row r="773">
      <c r="Q773" s="661"/>
    </row>
    <row r="774">
      <c r="Q774" s="661"/>
    </row>
    <row r="775">
      <c r="Q775" s="661"/>
    </row>
    <row r="776">
      <c r="Q776" s="661"/>
    </row>
    <row r="777">
      <c r="Q777" s="661"/>
    </row>
    <row r="778">
      <c r="Q778" s="661"/>
    </row>
    <row r="779">
      <c r="Q779" s="661"/>
    </row>
    <row r="780">
      <c r="Q780" s="661"/>
    </row>
    <row r="781">
      <c r="Q781" s="661"/>
    </row>
    <row r="782">
      <c r="Q782" s="661"/>
    </row>
    <row r="783">
      <c r="Q783" s="661"/>
    </row>
    <row r="784">
      <c r="Q784" s="661"/>
    </row>
    <row r="785">
      <c r="Q785" s="661"/>
    </row>
    <row r="786">
      <c r="Q786" s="661"/>
    </row>
    <row r="787">
      <c r="Q787" s="661"/>
    </row>
    <row r="788">
      <c r="Q788" s="661"/>
    </row>
    <row r="789">
      <c r="Q789" s="661"/>
    </row>
    <row r="790">
      <c r="Q790" s="661"/>
    </row>
    <row r="791">
      <c r="Q791" s="661"/>
    </row>
    <row r="792">
      <c r="Q792" s="661"/>
    </row>
    <row r="793">
      <c r="Q793" s="661"/>
    </row>
    <row r="794">
      <c r="Q794" s="661"/>
    </row>
    <row r="795">
      <c r="Q795" s="661"/>
    </row>
    <row r="796">
      <c r="Q796" s="661"/>
    </row>
    <row r="797">
      <c r="Q797" s="661"/>
    </row>
    <row r="798">
      <c r="Q798" s="661"/>
    </row>
    <row r="799">
      <c r="Q799" s="661"/>
    </row>
    <row r="800">
      <c r="Q800" s="661"/>
    </row>
    <row r="801">
      <c r="Q801" s="661"/>
    </row>
    <row r="802">
      <c r="Q802" s="661"/>
    </row>
    <row r="803">
      <c r="Q803" s="661"/>
    </row>
    <row r="804">
      <c r="Q804" s="661"/>
    </row>
    <row r="805">
      <c r="Q805" s="661"/>
    </row>
    <row r="806">
      <c r="Q806" s="661"/>
    </row>
    <row r="807">
      <c r="Q807" s="661"/>
    </row>
    <row r="808">
      <c r="Q808" s="661"/>
    </row>
    <row r="809">
      <c r="Q809" s="661"/>
    </row>
    <row r="810">
      <c r="Q810" s="661"/>
    </row>
    <row r="811">
      <c r="Q811" s="661"/>
    </row>
    <row r="812">
      <c r="Q812" s="661"/>
    </row>
    <row r="813">
      <c r="Q813" s="661"/>
    </row>
    <row r="814">
      <c r="Q814" s="661"/>
    </row>
    <row r="815">
      <c r="Q815" s="661"/>
    </row>
    <row r="816">
      <c r="Q816" s="661"/>
    </row>
    <row r="817">
      <c r="Q817" s="661"/>
    </row>
    <row r="818">
      <c r="Q818" s="661"/>
    </row>
    <row r="819">
      <c r="Q819" s="661"/>
    </row>
    <row r="820">
      <c r="Q820" s="661"/>
    </row>
    <row r="821">
      <c r="Q821" s="661"/>
    </row>
    <row r="822">
      <c r="Q822" s="661"/>
    </row>
    <row r="823">
      <c r="Q823" s="661"/>
    </row>
    <row r="824">
      <c r="Q824" s="661"/>
    </row>
    <row r="825">
      <c r="Q825" s="661"/>
    </row>
    <row r="826">
      <c r="Q826" s="661"/>
    </row>
    <row r="827">
      <c r="Q827" s="661"/>
    </row>
    <row r="828">
      <c r="Q828" s="661"/>
    </row>
    <row r="829">
      <c r="Q829" s="661"/>
    </row>
    <row r="830">
      <c r="Q830" s="661"/>
    </row>
    <row r="831">
      <c r="Q831" s="661"/>
    </row>
    <row r="832">
      <c r="Q832" s="661"/>
    </row>
    <row r="833">
      <c r="Q833" s="661"/>
    </row>
    <row r="834">
      <c r="Q834" s="661"/>
    </row>
    <row r="835">
      <c r="Q835" s="661"/>
    </row>
    <row r="836">
      <c r="Q836" s="661"/>
    </row>
    <row r="837">
      <c r="Q837" s="661"/>
    </row>
    <row r="838">
      <c r="Q838" s="661"/>
    </row>
    <row r="839">
      <c r="Q839" s="661"/>
    </row>
    <row r="840">
      <c r="Q840" s="661"/>
    </row>
    <row r="841">
      <c r="Q841" s="661"/>
    </row>
    <row r="842">
      <c r="Q842" s="661"/>
    </row>
    <row r="843">
      <c r="Q843" s="661"/>
    </row>
    <row r="844">
      <c r="Q844" s="661"/>
    </row>
    <row r="845">
      <c r="Q845" s="661"/>
    </row>
    <row r="846">
      <c r="Q846" s="661"/>
    </row>
    <row r="847">
      <c r="Q847" s="661"/>
    </row>
    <row r="848">
      <c r="Q848" s="661"/>
    </row>
    <row r="849">
      <c r="Q849" s="661"/>
    </row>
    <row r="850">
      <c r="Q850" s="661"/>
    </row>
    <row r="851">
      <c r="Q851" s="661"/>
    </row>
    <row r="852">
      <c r="Q852" s="661"/>
    </row>
    <row r="853">
      <c r="Q853" s="661"/>
    </row>
    <row r="854">
      <c r="Q854" s="661"/>
    </row>
    <row r="855">
      <c r="Q855" s="661"/>
    </row>
    <row r="856">
      <c r="Q856" s="661"/>
    </row>
    <row r="857">
      <c r="Q857" s="661"/>
    </row>
    <row r="858">
      <c r="Q858" s="661"/>
    </row>
    <row r="859">
      <c r="Q859" s="661"/>
    </row>
    <row r="860">
      <c r="Q860" s="661"/>
    </row>
    <row r="861">
      <c r="Q861" s="661"/>
    </row>
    <row r="862">
      <c r="Q862" s="661"/>
    </row>
    <row r="863">
      <c r="Q863" s="661"/>
    </row>
    <row r="864">
      <c r="Q864" s="661"/>
    </row>
    <row r="865">
      <c r="Q865" s="661"/>
    </row>
    <row r="866">
      <c r="Q866" s="661"/>
    </row>
    <row r="867">
      <c r="Q867" s="661"/>
    </row>
    <row r="868">
      <c r="Q868" s="661"/>
    </row>
    <row r="869">
      <c r="Q869" s="661"/>
    </row>
    <row r="870">
      <c r="Q870" s="661"/>
    </row>
    <row r="871">
      <c r="Q871" s="661"/>
    </row>
    <row r="872">
      <c r="Q872" s="661"/>
    </row>
    <row r="873">
      <c r="Q873" s="661"/>
    </row>
    <row r="874">
      <c r="Q874" s="661"/>
    </row>
    <row r="875">
      <c r="Q875" s="661"/>
    </row>
    <row r="876">
      <c r="Q876" s="661"/>
    </row>
    <row r="877">
      <c r="Q877" s="661"/>
    </row>
    <row r="878">
      <c r="Q878" s="661"/>
    </row>
    <row r="879">
      <c r="Q879" s="661"/>
    </row>
    <row r="880">
      <c r="Q880" s="661"/>
    </row>
    <row r="881">
      <c r="Q881" s="661"/>
    </row>
    <row r="882">
      <c r="Q882" s="661"/>
    </row>
    <row r="883">
      <c r="Q883" s="661"/>
    </row>
    <row r="884">
      <c r="Q884" s="661"/>
    </row>
    <row r="885">
      <c r="Q885" s="661"/>
    </row>
    <row r="886">
      <c r="Q886" s="661"/>
    </row>
    <row r="887">
      <c r="Q887" s="661"/>
    </row>
    <row r="888">
      <c r="Q888" s="661"/>
    </row>
    <row r="889">
      <c r="Q889" s="661"/>
    </row>
    <row r="890">
      <c r="Q890" s="661"/>
    </row>
    <row r="891">
      <c r="Q891" s="661"/>
    </row>
    <row r="892">
      <c r="Q892" s="661"/>
    </row>
    <row r="893">
      <c r="Q893" s="661"/>
    </row>
    <row r="894">
      <c r="Q894" s="661"/>
    </row>
    <row r="895">
      <c r="Q895" s="661"/>
    </row>
    <row r="896">
      <c r="Q896" s="661"/>
    </row>
    <row r="897">
      <c r="Q897" s="661"/>
    </row>
    <row r="898">
      <c r="Q898" s="661"/>
    </row>
    <row r="899">
      <c r="Q899" s="661"/>
    </row>
    <row r="900">
      <c r="Q900" s="661"/>
    </row>
    <row r="901">
      <c r="Q901" s="661"/>
    </row>
    <row r="902">
      <c r="Q902" s="661"/>
    </row>
    <row r="903">
      <c r="Q903" s="661"/>
    </row>
    <row r="904">
      <c r="Q904" s="661"/>
    </row>
    <row r="905">
      <c r="Q905" s="661"/>
    </row>
    <row r="906">
      <c r="Q906" s="661"/>
    </row>
    <row r="907">
      <c r="Q907" s="661"/>
    </row>
    <row r="908">
      <c r="Q908" s="661"/>
    </row>
    <row r="909">
      <c r="Q909" s="661"/>
    </row>
    <row r="910">
      <c r="Q910" s="661"/>
    </row>
    <row r="911">
      <c r="Q911" s="661"/>
    </row>
    <row r="912">
      <c r="Q912" s="661"/>
    </row>
    <row r="913">
      <c r="Q913" s="661"/>
    </row>
    <row r="914">
      <c r="Q914" s="661"/>
    </row>
    <row r="915">
      <c r="Q915" s="661"/>
    </row>
    <row r="916">
      <c r="Q916" s="661"/>
    </row>
    <row r="917">
      <c r="Q917" s="661"/>
    </row>
    <row r="918">
      <c r="Q918" s="661"/>
    </row>
    <row r="919">
      <c r="Q919" s="661"/>
    </row>
    <row r="920">
      <c r="Q920" s="661"/>
    </row>
    <row r="921">
      <c r="Q921" s="661"/>
    </row>
    <row r="922">
      <c r="Q922" s="661"/>
    </row>
    <row r="923">
      <c r="Q923" s="661"/>
    </row>
    <row r="924">
      <c r="Q924" s="661"/>
    </row>
    <row r="925">
      <c r="Q925" s="661"/>
    </row>
    <row r="926">
      <c r="Q926" s="661"/>
    </row>
    <row r="927">
      <c r="Q927" s="661"/>
    </row>
    <row r="928">
      <c r="Q928" s="661"/>
    </row>
    <row r="929">
      <c r="Q929" s="661"/>
    </row>
    <row r="930">
      <c r="Q930" s="661"/>
    </row>
    <row r="931">
      <c r="Q931" s="661"/>
    </row>
    <row r="932">
      <c r="Q932" s="661"/>
    </row>
    <row r="933">
      <c r="Q933" s="661"/>
    </row>
    <row r="934">
      <c r="Q934" s="661"/>
    </row>
    <row r="935">
      <c r="Q935" s="661"/>
    </row>
    <row r="936">
      <c r="Q936" s="661"/>
    </row>
    <row r="937">
      <c r="Q937" s="661"/>
    </row>
    <row r="938">
      <c r="Q938" s="661"/>
    </row>
    <row r="939">
      <c r="Q939" s="661"/>
    </row>
    <row r="940">
      <c r="Q940" s="661"/>
    </row>
    <row r="941">
      <c r="Q941" s="661"/>
    </row>
    <row r="942">
      <c r="Q942" s="661"/>
    </row>
    <row r="943">
      <c r="Q943" s="661"/>
    </row>
    <row r="944">
      <c r="Q944" s="661"/>
    </row>
    <row r="945">
      <c r="Q945" s="661"/>
    </row>
    <row r="946">
      <c r="Q946" s="661"/>
    </row>
    <row r="947">
      <c r="Q947" s="661"/>
    </row>
    <row r="948">
      <c r="Q948" s="661"/>
    </row>
    <row r="949">
      <c r="Q949" s="661"/>
    </row>
    <row r="950">
      <c r="Q950" s="661"/>
    </row>
    <row r="951">
      <c r="Q951" s="661"/>
    </row>
    <row r="952">
      <c r="Q952" s="661"/>
    </row>
    <row r="953">
      <c r="Q953" s="661"/>
    </row>
    <row r="954">
      <c r="Q954" s="661"/>
    </row>
    <row r="955">
      <c r="Q955" s="661"/>
    </row>
    <row r="956">
      <c r="Q956" s="661"/>
    </row>
    <row r="957">
      <c r="Q957" s="661"/>
    </row>
    <row r="958">
      <c r="Q958" s="661"/>
    </row>
    <row r="959">
      <c r="Q959" s="661"/>
    </row>
    <row r="960">
      <c r="Q960" s="661"/>
    </row>
    <row r="961">
      <c r="Q961" s="661"/>
    </row>
    <row r="962">
      <c r="Q962" s="661"/>
    </row>
    <row r="963">
      <c r="Q963" s="661"/>
    </row>
    <row r="964">
      <c r="Q964" s="661"/>
    </row>
    <row r="965">
      <c r="Q965" s="661"/>
    </row>
    <row r="966">
      <c r="Q966" s="661"/>
    </row>
    <row r="967">
      <c r="Q967" s="661"/>
    </row>
    <row r="968">
      <c r="Q968" s="661"/>
    </row>
    <row r="969">
      <c r="Q969" s="661"/>
    </row>
    <row r="970">
      <c r="Q970" s="661"/>
    </row>
    <row r="971">
      <c r="Q971" s="661"/>
    </row>
    <row r="972">
      <c r="Q972" s="661"/>
    </row>
    <row r="973">
      <c r="Q973" s="661"/>
    </row>
    <row r="974">
      <c r="Q974" s="661"/>
    </row>
    <row r="975">
      <c r="Q975" s="661"/>
    </row>
    <row r="976">
      <c r="Q976" s="661"/>
    </row>
    <row r="977">
      <c r="Q977" s="661"/>
    </row>
    <row r="978">
      <c r="Q978" s="661"/>
    </row>
    <row r="979">
      <c r="Q979" s="661"/>
    </row>
    <row r="980">
      <c r="Q980" s="661"/>
    </row>
    <row r="981">
      <c r="Q981" s="661"/>
    </row>
    <row r="982">
      <c r="Q982" s="661"/>
    </row>
    <row r="983">
      <c r="Q983" s="661"/>
    </row>
    <row r="984">
      <c r="Q984" s="661"/>
    </row>
    <row r="985">
      <c r="Q985" s="661"/>
    </row>
    <row r="986">
      <c r="Q986" s="661"/>
    </row>
    <row r="987">
      <c r="Q987" s="661"/>
    </row>
    <row r="988">
      <c r="Q988" s="661"/>
    </row>
    <row r="989">
      <c r="Q989" s="661"/>
    </row>
    <row r="990">
      <c r="Q990" s="661"/>
    </row>
    <row r="991">
      <c r="Q991" s="661"/>
    </row>
    <row r="992">
      <c r="Q992" s="661"/>
    </row>
    <row r="993">
      <c r="Q993" s="661"/>
    </row>
    <row r="994">
      <c r="Q994" s="661"/>
    </row>
    <row r="995">
      <c r="Q995" s="661"/>
    </row>
    <row r="996">
      <c r="Q996" s="661"/>
    </row>
    <row r="997">
      <c r="Q997" s="661"/>
    </row>
    <row r="998">
      <c r="Q998" s="661"/>
    </row>
    <row r="999">
      <c r="Q999" s="661"/>
    </row>
    <row r="1000">
      <c r="Q1000" s="661"/>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G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12"/>
    <hyperlink r:id="rId4" ref="Q13"/>
    <hyperlink r:id="rId5" ref="Q15"/>
    <hyperlink r:id="rId6" ref="Q16"/>
    <hyperlink r:id="rId7" ref="Q17"/>
    <hyperlink r:id="rId8" ref="Q18"/>
    <hyperlink r:id="rId9" ref="Q20"/>
    <hyperlink r:id="rId10" ref="Q21"/>
    <hyperlink r:id="rId11" ref="Q24"/>
    <hyperlink r:id="rId12" ref="Q25"/>
    <hyperlink r:id="rId13" ref="Q28"/>
    <hyperlink r:id="rId14" ref="Q29"/>
    <hyperlink r:id="rId15" ref="Q30"/>
    <hyperlink r:id="rId16" ref="Q31"/>
    <hyperlink r:id="rId17" ref="Q32"/>
    <hyperlink r:id="rId18" ref="Q33"/>
    <hyperlink r:id="rId19" ref="Q34"/>
    <hyperlink r:id="rId20" ref="Q35"/>
    <hyperlink r:id="rId21" ref="Q36"/>
    <hyperlink r:id="rId22" ref="Q37"/>
    <hyperlink r:id="rId23" ref="Q39"/>
    <hyperlink r:id="rId24" ref="Q40"/>
    <hyperlink r:id="rId25" ref="Q43"/>
    <hyperlink r:id="rId26" ref="Q44"/>
    <hyperlink r:id="rId27" ref="Q45"/>
    <hyperlink r:id="rId28" ref="Q46"/>
    <hyperlink r:id="rId29" ref="Q47"/>
    <hyperlink r:id="rId30" ref="Q48"/>
    <hyperlink r:id="rId31" ref="Q49"/>
    <hyperlink r:id="rId32" ref="Q50"/>
    <hyperlink r:id="rId33" ref="Q53"/>
    <hyperlink r:id="rId34" ref="Q54"/>
    <hyperlink r:id="rId35" ref="Q57"/>
    <hyperlink r:id="rId36" ref="Q58"/>
    <hyperlink r:id="rId37" ref="Q59"/>
    <hyperlink r:id="rId38" ref="Q61"/>
    <hyperlink r:id="rId39" ref="Q62"/>
    <hyperlink r:id="rId40" ref="Q64"/>
    <hyperlink r:id="rId41" ref="Q65"/>
    <hyperlink r:id="rId42" ref="Q66"/>
    <hyperlink r:id="rId43" ref="Q67"/>
    <hyperlink r:id="rId44" ref="Q68"/>
    <hyperlink r:id="rId45" ref="Q69"/>
    <hyperlink r:id="rId46" ref="Q71"/>
    <hyperlink r:id="rId47" ref="Q72"/>
    <hyperlink r:id="rId48" ref="Q74"/>
    <hyperlink r:id="rId49" ref="Q75"/>
    <hyperlink r:id="rId50" ref="Q77"/>
    <hyperlink r:id="rId51" ref="Q80"/>
    <hyperlink r:id="rId52" ref="Q81"/>
    <hyperlink r:id="rId53" ref="Q82"/>
    <hyperlink r:id="rId54" ref="Q83"/>
    <hyperlink r:id="rId55" ref="Q84"/>
    <hyperlink r:id="rId56" ref="Q85"/>
    <hyperlink r:id="rId57" ref="Q87"/>
    <hyperlink r:id="rId58" ref="Q88"/>
    <hyperlink r:id="rId59" ref="Q91"/>
    <hyperlink r:id="rId60" ref="Q92"/>
    <hyperlink r:id="rId61" ref="Q93"/>
    <hyperlink r:id="rId62" ref="Q94"/>
    <hyperlink r:id="rId63" ref="Q96"/>
    <hyperlink r:id="rId64" ref="Q97"/>
    <hyperlink r:id="rId65" ref="Q98"/>
    <hyperlink r:id="rId66" ref="Q99"/>
    <hyperlink r:id="rId67" ref="Q100"/>
    <hyperlink r:id="rId68" ref="Q101"/>
    <hyperlink r:id="rId69" ref="Q103"/>
    <hyperlink r:id="rId70" ref="Q104"/>
    <hyperlink r:id="rId71" ref="Q105"/>
    <hyperlink r:id="rId72" ref="Q107"/>
    <hyperlink r:id="rId73" ref="Q109"/>
    <hyperlink r:id="rId74" ref="Q110"/>
    <hyperlink r:id="rId75" ref="Q111"/>
    <hyperlink r:id="rId76" ref="Q112"/>
    <hyperlink r:id="rId77" ref="Q114"/>
    <hyperlink r:id="rId78" ref="Q115"/>
    <hyperlink r:id="rId79" ref="Q116"/>
    <hyperlink r:id="rId80" ref="Q119"/>
    <hyperlink r:id="rId81" ref="Q120"/>
    <hyperlink r:id="rId82" ref="Q121"/>
    <hyperlink r:id="rId83" ref="Q123"/>
    <hyperlink r:id="rId84" ref="Q124"/>
    <hyperlink r:id="rId85" ref="Q125"/>
    <hyperlink r:id="rId86" ref="Q126"/>
    <hyperlink r:id="rId87" ref="Q127"/>
    <hyperlink r:id="rId88" ref="Q128"/>
    <hyperlink r:id="rId89" ref="Q130"/>
    <hyperlink r:id="rId90" ref="Q131"/>
    <hyperlink r:id="rId91" ref="Q135"/>
    <hyperlink r:id="rId92" ref="Q136"/>
    <hyperlink r:id="rId93" ref="Q137"/>
    <hyperlink r:id="rId94" ref="Q139"/>
    <hyperlink r:id="rId95" ref="Q140"/>
    <hyperlink r:id="rId96" ref="Q145"/>
    <hyperlink r:id="rId97" ref="Q146"/>
    <hyperlink r:id="rId98" ref="Q148"/>
    <hyperlink r:id="rId99" ref="Q151"/>
    <hyperlink r:id="rId100" ref="Q153"/>
    <hyperlink r:id="rId101" ref="Q156"/>
    <hyperlink r:id="rId102" ref="Q157"/>
    <hyperlink r:id="rId103" ref="Q158"/>
    <hyperlink r:id="rId104" ref="Q159"/>
    <hyperlink r:id="rId105" ref="Q165"/>
    <hyperlink r:id="rId106" ref="Q167"/>
    <hyperlink r:id="rId107" ref="Q168"/>
    <hyperlink r:id="rId108" ref="Q170"/>
    <hyperlink r:id="rId109" ref="Q171"/>
    <hyperlink r:id="rId110" ref="Q172"/>
    <hyperlink r:id="rId111" ref="Q175"/>
    <hyperlink r:id="rId112" ref="Q177"/>
    <hyperlink r:id="rId113" ref="Q179"/>
    <hyperlink r:id="rId114" ref="Q187"/>
    <hyperlink r:id="rId115" ref="Q188"/>
    <hyperlink r:id="rId116" ref="Q190"/>
    <hyperlink r:id="rId117" ref="Q191"/>
    <hyperlink r:id="rId118" ref="Q193"/>
    <hyperlink r:id="rId119" ref="Q194"/>
    <hyperlink r:id="rId120" ref="Q196"/>
    <hyperlink r:id="rId121" ref="Q197"/>
    <hyperlink r:id="rId122" ref="Q199"/>
    <hyperlink r:id="rId123" ref="Q201"/>
    <hyperlink r:id="rId124" ref="Q203"/>
    <hyperlink r:id="rId125" ref="Q206"/>
    <hyperlink r:id="rId126" ref="Q212"/>
    <hyperlink r:id="rId127" ref="Q225"/>
    <hyperlink r:id="rId128" ref="Q226"/>
    <hyperlink r:id="rId129" ref="Q230"/>
  </hyperlinks>
  <printOptions/>
  <pageMargins bottom="0.7480314960629921" footer="0.0" header="0.0" left="0.7086614173228347" right="0.7086614173228347" top="0.7480314960629921"/>
  <pageSetup fitToHeight="0" paperSize="9" orientation="portrait"/>
  <drawing r:id="rId130"/>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pane ySplit="6.0" topLeftCell="A7" activePane="bottomLeft" state="frozen"/>
      <selection activeCell="B8" sqref="B8"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5.57"/>
    <col customWidth="1" min="7" max="7" width="44.71"/>
    <col customWidth="1" min="8" max="8" width="5.86"/>
    <col customWidth="1" min="9" max="9" width="56.0"/>
    <col customWidth="1" min="10" max="10" width="13.29"/>
    <col customWidth="1" min="11" max="11" width="17.43"/>
    <col customWidth="1" min="12" max="12" width="7.86"/>
    <col customWidth="1" min="13" max="13" width="7.71"/>
    <col customWidth="1" min="14" max="14" width="8.86"/>
    <col customWidth="1" min="15" max="16" width="41.0"/>
    <col customWidth="1" min="17" max="17" width="54.43"/>
    <col customWidth="1" min="18" max="26" width="8.86"/>
  </cols>
  <sheetData>
    <row r="1">
      <c r="A1" s="89">
        <v>1.0</v>
      </c>
      <c r="B1" s="681" t="s">
        <v>146</v>
      </c>
      <c r="C1" s="682"/>
      <c r="D1" s="682"/>
      <c r="E1" s="682"/>
      <c r="F1" s="682"/>
      <c r="G1" s="398" t="s">
        <v>0</v>
      </c>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34.6383418</v>
      </c>
      <c r="M3" s="451">
        <f t="shared" ref="M3:M6" si="1">L3/H3</f>
        <v>0.9542242919</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13.61411111</v>
      </c>
      <c r="M4" s="231">
        <f t="shared" si="1"/>
        <v>0.9324733638</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2</v>
      </c>
      <c r="M5" s="37">
        <f t="shared" si="1"/>
        <v>1</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0.4</v>
      </c>
      <c r="M6" s="242">
        <f t="shared" si="1"/>
        <v>1</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532" t="s">
        <v>1987</v>
      </c>
      <c r="P7" s="277" t="s">
        <v>3250</v>
      </c>
      <c r="Q7" s="533" t="s">
        <v>3251</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489" t="s">
        <v>3252</v>
      </c>
      <c r="P8" s="489" t="s">
        <v>3253</v>
      </c>
      <c r="Q8" s="534" t="s">
        <v>3254</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190</v>
      </c>
      <c r="L9" s="117">
        <f t="shared" si="2"/>
        <v>1</v>
      </c>
      <c r="M9" s="117"/>
      <c r="N9" s="248"/>
      <c r="O9" s="489" t="s">
        <v>3255</v>
      </c>
      <c r="P9" s="492" t="s">
        <v>3256</v>
      </c>
      <c r="Q9" s="534" t="s">
        <v>3257</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89" t="s">
        <v>3258</v>
      </c>
      <c r="P11" s="489" t="s">
        <v>3259</v>
      </c>
      <c r="Q11" s="538" t="s">
        <v>3260</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489" t="s">
        <v>3261</v>
      </c>
      <c r="P12" s="277" t="s">
        <v>3262</v>
      </c>
      <c r="Q12" s="534" t="s">
        <v>3254</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489" t="s">
        <v>3263</v>
      </c>
      <c r="P13" s="489" t="s">
        <v>3264</v>
      </c>
      <c r="Q13" s="534" t="s">
        <v>3254</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0.8</v>
      </c>
      <c r="M14" s="242">
        <f>L14/H14</f>
        <v>1</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489" t="s">
        <v>3265</v>
      </c>
      <c r="P15" s="277" t="s">
        <v>3266</v>
      </c>
      <c r="Q15" s="538" t="s">
        <v>3267</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89" t="s">
        <v>3268</v>
      </c>
      <c r="P16" s="492" t="s">
        <v>3269</v>
      </c>
      <c r="Q16" s="534" t="s">
        <v>3270</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489" t="s">
        <v>3271</v>
      </c>
      <c r="P17" s="493" t="s">
        <v>3272</v>
      </c>
      <c r="Q17" s="538" t="s">
        <v>3273</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190</v>
      </c>
      <c r="L18" s="117">
        <f t="shared" si="4"/>
        <v>1</v>
      </c>
      <c r="M18" s="117"/>
      <c r="N18" s="89"/>
      <c r="O18" s="489" t="s">
        <v>3274</v>
      </c>
      <c r="P18" s="489" t="s">
        <v>3275</v>
      </c>
      <c r="Q18" s="538" t="s">
        <v>3267</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535" t="s">
        <v>2003</v>
      </c>
      <c r="P20" s="489" t="s">
        <v>2004</v>
      </c>
      <c r="Q20" s="534" t="s">
        <v>3251</v>
      </c>
      <c r="R20" s="89"/>
      <c r="S20" s="89"/>
      <c r="T20" s="89"/>
      <c r="U20" s="89"/>
      <c r="V20" s="89"/>
      <c r="W20" s="89"/>
      <c r="X20" s="89"/>
      <c r="Y20" s="89"/>
      <c r="Z20" s="89"/>
    </row>
    <row r="21">
      <c r="A21" s="89">
        <v>21.0</v>
      </c>
      <c r="B21" s="113"/>
      <c r="C21" s="114"/>
      <c r="D21" s="114"/>
      <c r="E21" s="260"/>
      <c r="F21" s="114" t="s">
        <v>193</v>
      </c>
      <c r="G21" s="125" t="s">
        <v>3276</v>
      </c>
      <c r="H21" s="117"/>
      <c r="I21" s="191" t="s">
        <v>3277</v>
      </c>
      <c r="J21" s="117" t="s">
        <v>196</v>
      </c>
      <c r="K21" s="247" t="s">
        <v>190</v>
      </c>
      <c r="L21" s="117">
        <f t="shared" si="5"/>
        <v>1</v>
      </c>
      <c r="M21" s="117"/>
      <c r="N21" s="89"/>
      <c r="O21" s="536" t="s">
        <v>3278</v>
      </c>
      <c r="P21" s="277" t="s">
        <v>3279</v>
      </c>
      <c r="Q21" s="534" t="s">
        <v>3280</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1</v>
      </c>
      <c r="M22" s="37">
        <f t="shared" ref="M22:M23" si="6">L22/H22</f>
        <v>1</v>
      </c>
      <c r="N22" s="89"/>
      <c r="O22" s="262"/>
      <c r="P22" s="262"/>
      <c r="Q22" s="49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1</v>
      </c>
      <c r="M23" s="242">
        <f t="shared" si="6"/>
        <v>1</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489" t="s">
        <v>3281</v>
      </c>
      <c r="P24" s="683" t="s">
        <v>3282</v>
      </c>
      <c r="Q24" s="534" t="s">
        <v>3283</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190</v>
      </c>
      <c r="L25" s="117">
        <f t="shared" si="7"/>
        <v>1</v>
      </c>
      <c r="M25" s="117"/>
      <c r="N25" s="89"/>
      <c r="O25" s="489" t="s">
        <v>3281</v>
      </c>
      <c r="P25" s="249" t="s">
        <v>3284</v>
      </c>
      <c r="Q25" s="498"/>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489" t="s">
        <v>2561</v>
      </c>
      <c r="P28" s="293" t="s">
        <v>3285</v>
      </c>
      <c r="Q28" s="499" t="s">
        <v>3286</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89" t="s">
        <v>3287</v>
      </c>
      <c r="P29" s="293" t="s">
        <v>3288</v>
      </c>
      <c r="Q29" s="530" t="s">
        <v>3286</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489" t="s">
        <v>3287</v>
      </c>
      <c r="P30" s="293" t="s">
        <v>3288</v>
      </c>
      <c r="Q30" s="530" t="s">
        <v>3286</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489" t="s">
        <v>3287</v>
      </c>
      <c r="P31" s="293" t="s">
        <v>3288</v>
      </c>
      <c r="Q31" s="499" t="s">
        <v>3286</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489" t="s">
        <v>3287</v>
      </c>
      <c r="P32" s="293" t="s">
        <v>3288</v>
      </c>
      <c r="Q32" s="530" t="s">
        <v>3286</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489" t="s">
        <v>3287</v>
      </c>
      <c r="P33" s="293" t="s">
        <v>3288</v>
      </c>
      <c r="Q33" s="499" t="s">
        <v>3286</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489" t="s">
        <v>3287</v>
      </c>
      <c r="P34" s="293" t="s">
        <v>3288</v>
      </c>
      <c r="Q34" s="499" t="s">
        <v>3286</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489" t="s">
        <v>3287</v>
      </c>
      <c r="P35" s="293" t="s">
        <v>3288</v>
      </c>
      <c r="Q35" s="499" t="s">
        <v>3286</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489" t="s">
        <v>3287</v>
      </c>
      <c r="P36" s="293" t="s">
        <v>3288</v>
      </c>
      <c r="Q36" s="499" t="s">
        <v>3286</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489" t="s">
        <v>3287</v>
      </c>
      <c r="P37" s="293" t="s">
        <v>3288</v>
      </c>
      <c r="Q37" s="499" t="s">
        <v>3286</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532" t="s">
        <v>3289</v>
      </c>
      <c r="P39" s="532" t="s">
        <v>3290</v>
      </c>
      <c r="Q39" s="499" t="s">
        <v>3291</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536" t="s">
        <v>3292</v>
      </c>
      <c r="P40" s="561" t="s">
        <v>2577</v>
      </c>
      <c r="Q40" s="499" t="s">
        <v>3291</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0.9444444444</v>
      </c>
      <c r="M41" s="37">
        <f t="shared" ref="M41:M42" si="11">L41/H41</f>
        <v>0.9444444444</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0.4444444444</v>
      </c>
      <c r="M42" s="242">
        <f t="shared" si="11"/>
        <v>0.8888888889</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492" t="s">
        <v>3293</v>
      </c>
      <c r="P43" s="497" t="s">
        <v>3294</v>
      </c>
      <c r="Q43" s="534" t="s">
        <v>3295</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532" t="s">
        <v>3296</v>
      </c>
      <c r="P44" s="277" t="s">
        <v>3297</v>
      </c>
      <c r="Q44" s="534" t="s">
        <v>3295</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561" t="s">
        <v>3298</v>
      </c>
      <c r="P45" s="277" t="s">
        <v>3299</v>
      </c>
      <c r="Q45" s="534" t="s">
        <v>3300</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561" t="s">
        <v>3301</v>
      </c>
      <c r="P46" s="277" t="s">
        <v>3302</v>
      </c>
      <c r="Q46" s="534" t="s">
        <v>3303</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489" t="s">
        <v>3304</v>
      </c>
      <c r="P47" s="277" t="s">
        <v>3305</v>
      </c>
      <c r="Q47" s="534" t="s">
        <v>3306</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190</v>
      </c>
      <c r="L48" s="117">
        <f t="shared" si="12"/>
        <v>1</v>
      </c>
      <c r="M48" s="117"/>
      <c r="N48" s="89"/>
      <c r="O48" s="489" t="s">
        <v>3307</v>
      </c>
      <c r="P48" s="277" t="s">
        <v>3305</v>
      </c>
      <c r="Q48" s="534" t="s">
        <v>3306</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489" t="s">
        <v>3308</v>
      </c>
      <c r="P49" s="277" t="s">
        <v>3063</v>
      </c>
      <c r="Q49" s="534" t="s">
        <v>3306</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190</v>
      </c>
      <c r="L50" s="117">
        <f t="shared" si="12"/>
        <v>1</v>
      </c>
      <c r="M50" s="117"/>
      <c r="N50" s="89"/>
      <c r="O50" s="496" t="s">
        <v>3309</v>
      </c>
      <c r="P50" s="496" t="s">
        <v>3310</v>
      </c>
      <c r="Q50" s="684" t="s">
        <v>3295</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386</v>
      </c>
      <c r="L51" s="117">
        <f t="shared" si="12"/>
        <v>0</v>
      </c>
      <c r="M51" s="117"/>
      <c r="N51" s="89"/>
      <c r="O51" s="496"/>
      <c r="P51" s="496"/>
      <c r="Q51" s="685"/>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49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489" t="s">
        <v>3311</v>
      </c>
      <c r="P53" s="277" t="s">
        <v>3069</v>
      </c>
      <c r="Q53" s="499" t="s">
        <v>3312</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489" t="s">
        <v>3313</v>
      </c>
      <c r="P54" s="497" t="s">
        <v>3314</v>
      </c>
      <c r="Q54" s="530" t="s">
        <v>3315</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1.366666667</v>
      </c>
      <c r="M55" s="37">
        <f t="shared" ref="M55:M56" si="14">L55/H55</f>
        <v>0.9761904762</v>
      </c>
      <c r="N55" s="89"/>
      <c r="O55" s="262"/>
      <c r="P55" s="262"/>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9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489" t="s">
        <v>3316</v>
      </c>
      <c r="P57" s="489" t="s">
        <v>3317</v>
      </c>
      <c r="Q57" s="534" t="s">
        <v>3318</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489" t="s">
        <v>3319</v>
      </c>
      <c r="P58" s="497" t="s">
        <v>3320</v>
      </c>
      <c r="Q58" s="499" t="s">
        <v>3318</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489" t="s">
        <v>3319</v>
      </c>
      <c r="P59" s="497" t="s">
        <v>3320</v>
      </c>
      <c r="Q59" s="499" t="s">
        <v>3318</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0.2</v>
      </c>
      <c r="M60" s="242">
        <f>L60/H60</f>
        <v>1</v>
      </c>
      <c r="N60" s="89"/>
      <c r="O60" s="243"/>
      <c r="P60" s="243"/>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489" t="s">
        <v>3321</v>
      </c>
      <c r="P61" s="489" t="s">
        <v>3322</v>
      </c>
      <c r="Q61" s="534" t="s">
        <v>3323</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190</v>
      </c>
      <c r="L62" s="117">
        <f t="shared" si="16"/>
        <v>1</v>
      </c>
      <c r="M62" s="117"/>
      <c r="N62" s="89"/>
      <c r="O62" s="489" t="s">
        <v>3324</v>
      </c>
      <c r="P62" s="277" t="s">
        <v>3325</v>
      </c>
      <c r="Q62" s="534" t="s">
        <v>3326</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0.3666666667</v>
      </c>
      <c r="M63" s="242">
        <f>L63/H63</f>
        <v>0.9166666667</v>
      </c>
      <c r="N63" s="89"/>
      <c r="O63" s="243"/>
      <c r="P63" s="243"/>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314"/>
      <c r="P64" s="686" t="s">
        <v>3327</v>
      </c>
      <c r="Q64" s="534" t="s">
        <v>3328</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502"/>
      <c r="P65" s="686" t="s">
        <v>3329</v>
      </c>
      <c r="Q65" s="534" t="s">
        <v>3328</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502"/>
      <c r="P66" s="249" t="s">
        <v>3330</v>
      </c>
      <c r="Q66" s="534" t="s">
        <v>3328</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227</v>
      </c>
      <c r="L67" s="117">
        <f t="shared" si="17"/>
        <v>0.75</v>
      </c>
      <c r="M67" s="117"/>
      <c r="N67" s="89"/>
      <c r="O67" s="502"/>
      <c r="P67" s="300" t="s">
        <v>3331</v>
      </c>
      <c r="Q67" s="534" t="s">
        <v>3328</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227</v>
      </c>
      <c r="L68" s="117">
        <f t="shared" si="17"/>
        <v>0.75</v>
      </c>
      <c r="M68" s="117"/>
      <c r="N68" s="89"/>
      <c r="O68" s="502"/>
      <c r="P68" s="686" t="s">
        <v>3332</v>
      </c>
      <c r="Q68" s="534" t="s">
        <v>3328</v>
      </c>
      <c r="R68" s="89"/>
      <c r="S68" s="89"/>
      <c r="T68" s="89"/>
      <c r="U68" s="89"/>
      <c r="V68" s="89"/>
      <c r="W68" s="89"/>
      <c r="X68" s="89"/>
      <c r="Y68" s="89"/>
      <c r="Z68" s="89"/>
    </row>
    <row r="69">
      <c r="A69" s="89">
        <v>70.0</v>
      </c>
      <c r="B69" s="113"/>
      <c r="C69" s="114"/>
      <c r="D69" s="114"/>
      <c r="E69" s="114"/>
      <c r="F69" s="114" t="s">
        <v>249</v>
      </c>
      <c r="G69" s="266" t="s">
        <v>1186</v>
      </c>
      <c r="H69" s="117"/>
      <c r="I69" s="191" t="s">
        <v>3333</v>
      </c>
      <c r="J69" s="117" t="s">
        <v>196</v>
      </c>
      <c r="K69" s="247" t="s">
        <v>190</v>
      </c>
      <c r="L69" s="117">
        <f t="shared" si="17"/>
        <v>1</v>
      </c>
      <c r="M69" s="117"/>
      <c r="N69" s="89"/>
      <c r="O69" s="502"/>
      <c r="P69" s="249" t="s">
        <v>3334</v>
      </c>
      <c r="Q69" s="530" t="s">
        <v>3328</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9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489" t="s">
        <v>3335</v>
      </c>
      <c r="P71" s="687" t="s">
        <v>3336</v>
      </c>
      <c r="Q71" s="533" t="s">
        <v>3337</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489" t="s">
        <v>3338</v>
      </c>
      <c r="P72" s="249" t="s">
        <v>3339</v>
      </c>
      <c r="Q72" s="534" t="s">
        <v>3337</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249" t="s">
        <v>2624</v>
      </c>
      <c r="P74" s="277" t="s">
        <v>3340</v>
      </c>
      <c r="Q74" s="530" t="s">
        <v>3341</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249" t="s">
        <v>1524</v>
      </c>
      <c r="P75" s="258" t="s">
        <v>3342</v>
      </c>
      <c r="Q75" s="530" t="s">
        <v>3341</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9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489" t="s">
        <v>3343</v>
      </c>
      <c r="P77" s="277" t="s">
        <v>3344</v>
      </c>
      <c r="Q77" s="499" t="s">
        <v>3345</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2.5</v>
      </c>
      <c r="M78" s="37">
        <f t="shared" ref="M78:M79" si="20">L78/H78</f>
        <v>1</v>
      </c>
      <c r="N78" s="89"/>
      <c r="O78" s="262"/>
      <c r="P78" s="262"/>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489" t="s">
        <v>3346</v>
      </c>
      <c r="P80" s="277" t="s">
        <v>3347</v>
      </c>
      <c r="Q80" s="530" t="s">
        <v>3348</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489" t="s">
        <v>3349</v>
      </c>
      <c r="P81" s="277" t="s">
        <v>3347</v>
      </c>
      <c r="Q81" s="530" t="s">
        <v>3348</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489" t="s">
        <v>3350</v>
      </c>
      <c r="P82" s="277" t="s">
        <v>3351</v>
      </c>
      <c r="Q82" s="530" t="s">
        <v>3348</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277" t="s">
        <v>3352</v>
      </c>
      <c r="P83" s="688"/>
      <c r="Q83" s="299" t="s">
        <v>3348</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489" t="s">
        <v>3353</v>
      </c>
      <c r="P84" s="277" t="s">
        <v>3354</v>
      </c>
      <c r="Q84" s="530" t="s">
        <v>3348</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489" t="s">
        <v>3355</v>
      </c>
      <c r="P85" s="249" t="s">
        <v>3356</v>
      </c>
      <c r="Q85" s="530" t="s">
        <v>3348</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1.5</v>
      </c>
      <c r="M86" s="242">
        <f>L86/H86</f>
        <v>1</v>
      </c>
      <c r="N86" s="89"/>
      <c r="O86" s="243"/>
      <c r="P86" s="243"/>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502"/>
      <c r="P87" s="489" t="s">
        <v>3357</v>
      </c>
      <c r="Q87" s="364" t="s">
        <v>3358</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190</v>
      </c>
      <c r="L88" s="117">
        <f t="shared" si="22"/>
        <v>1</v>
      </c>
      <c r="M88" s="117"/>
      <c r="N88" s="89"/>
      <c r="O88" s="502"/>
      <c r="P88" s="689" t="s">
        <v>3359</v>
      </c>
      <c r="Q88" s="364" t="s">
        <v>3358</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1.766666667</v>
      </c>
      <c r="M89" s="37">
        <f t="shared" ref="M89:M90" si="23">L89/H89</f>
        <v>0.803030303</v>
      </c>
      <c r="N89" s="89"/>
      <c r="O89" s="262"/>
      <c r="P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3"/>
      <c r="P90" s="243"/>
      <c r="Q90" s="498"/>
      <c r="R90" s="89"/>
      <c r="S90" s="89"/>
      <c r="T90" s="89"/>
      <c r="U90" s="89"/>
      <c r="V90" s="89"/>
      <c r="W90" s="89"/>
      <c r="X90" s="89"/>
      <c r="Y90" s="89"/>
      <c r="Z90" s="89"/>
    </row>
    <row r="91">
      <c r="A91" s="89">
        <v>92.0</v>
      </c>
      <c r="B91" s="113"/>
      <c r="C91" s="114"/>
      <c r="D91" s="114"/>
      <c r="E91" s="114"/>
      <c r="F91" s="114" t="s">
        <v>186</v>
      </c>
      <c r="G91" s="266" t="s">
        <v>3360</v>
      </c>
      <c r="H91" s="117"/>
      <c r="I91" s="191" t="s">
        <v>3361</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490" t="s">
        <v>3362</v>
      </c>
      <c r="P91" s="277" t="s">
        <v>3363</v>
      </c>
      <c r="Q91" s="499" t="s">
        <v>3364</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489" t="s">
        <v>3365</v>
      </c>
      <c r="P92" s="249" t="s">
        <v>3366</v>
      </c>
      <c r="Q92" s="499" t="s">
        <v>3364</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502"/>
      <c r="P93" s="249" t="s">
        <v>3367</v>
      </c>
      <c r="Q93" s="499" t="s">
        <v>3364</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620"/>
      <c r="P94" s="249" t="s">
        <v>3367</v>
      </c>
      <c r="Q94" s="499" t="s">
        <v>3364</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0.2</v>
      </c>
      <c r="M95" s="242">
        <f>L95/H95</f>
        <v>0.6666666667</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489" t="s">
        <v>3368</v>
      </c>
      <c r="P96" s="249" t="s">
        <v>1841</v>
      </c>
      <c r="Q96" s="530" t="s">
        <v>3369</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489" t="s">
        <v>3370</v>
      </c>
      <c r="P97" s="277" t="s">
        <v>3371</v>
      </c>
      <c r="Q97" s="530" t="s">
        <v>3369</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489" t="s">
        <v>3372</v>
      </c>
      <c r="P98" s="277" t="s">
        <v>3371</v>
      </c>
      <c r="Q98" s="530" t="s">
        <v>3369</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489" t="s">
        <v>3373</v>
      </c>
      <c r="P99" s="277" t="s">
        <v>3374</v>
      </c>
      <c r="Q99" s="534" t="s">
        <v>3375</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386</v>
      </c>
      <c r="L100" s="117">
        <f t="shared" si="25"/>
        <v>0</v>
      </c>
      <c r="M100" s="117"/>
      <c r="N100" s="89"/>
      <c r="O100" s="502"/>
      <c r="P100" s="467"/>
      <c r="Q100" s="498"/>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804</v>
      </c>
      <c r="L101" s="117">
        <f t="shared" si="25"/>
        <v>0</v>
      </c>
      <c r="M101" s="117"/>
      <c r="N101" s="89"/>
      <c r="O101" s="502"/>
      <c r="P101" s="467"/>
      <c r="Q101" s="498"/>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489" t="s">
        <v>3376</v>
      </c>
      <c r="P103" s="690" t="s">
        <v>3377</v>
      </c>
      <c r="Q103" s="533" t="s">
        <v>3378</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489" t="s">
        <v>3379</v>
      </c>
      <c r="P104" s="690" t="s">
        <v>3377</v>
      </c>
      <c r="Q104" s="534" t="s">
        <v>3378</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489" t="s">
        <v>3379</v>
      </c>
      <c r="P105" s="690" t="s">
        <v>3377</v>
      </c>
      <c r="Q105" s="498"/>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3380</v>
      </c>
      <c r="H107" s="117"/>
      <c r="I107" s="191" t="s">
        <v>3381</v>
      </c>
      <c r="J107" s="117" t="s">
        <v>196</v>
      </c>
      <c r="K107" s="247"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489" t="s">
        <v>3382</v>
      </c>
      <c r="P107" s="489" t="s">
        <v>3383</v>
      </c>
      <c r="Q107" s="499" t="s">
        <v>3384</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0.3</v>
      </c>
      <c r="M108" s="242">
        <f>L108/H108</f>
        <v>1</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489" t="s">
        <v>3385</v>
      </c>
      <c r="P109" s="489" t="s">
        <v>3386</v>
      </c>
      <c r="Q109" s="499" t="s">
        <v>3387</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502"/>
      <c r="P110" s="249" t="s">
        <v>3388</v>
      </c>
      <c r="Q110" s="499" t="s">
        <v>3387</v>
      </c>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293" t="s">
        <v>2132</v>
      </c>
      <c r="P111" s="121" t="s">
        <v>1575</v>
      </c>
      <c r="Q111" s="499" t="s">
        <v>3387</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293" t="s">
        <v>2135</v>
      </c>
      <c r="P112" s="121" t="s">
        <v>1575</v>
      </c>
      <c r="Q112" s="499" t="s">
        <v>3387</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0.1666666667</v>
      </c>
      <c r="M113" s="242">
        <f>L113/H113</f>
        <v>0.3333333333</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489" t="s">
        <v>3389</v>
      </c>
      <c r="P114" s="277" t="s">
        <v>3390</v>
      </c>
      <c r="Q114" s="499" t="s">
        <v>3391</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386</v>
      </c>
      <c r="L115" s="117">
        <f t="shared" si="28"/>
        <v>0</v>
      </c>
      <c r="M115" s="117"/>
      <c r="N115" s="89"/>
      <c r="O115" s="489" t="s">
        <v>3392</v>
      </c>
      <c r="P115" s="620"/>
      <c r="Q115" s="498"/>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386</v>
      </c>
      <c r="L116" s="117">
        <f t="shared" si="28"/>
        <v>0</v>
      </c>
      <c r="M116" s="117"/>
      <c r="N116" s="89"/>
      <c r="O116" s="489" t="s">
        <v>3392</v>
      </c>
      <c r="P116" s="620"/>
      <c r="Q116" s="498"/>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2.036333333</v>
      </c>
      <c r="M117" s="53">
        <f t="shared" ref="M117:M118" si="29">L117/H117</f>
        <v>0.8145333333</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0.3333333333</v>
      </c>
      <c r="M118" s="242">
        <f t="shared" si="29"/>
        <v>0.8333333333</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386</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0.5</v>
      </c>
      <c r="M119" s="117"/>
      <c r="N119" s="89"/>
      <c r="O119" s="489" t="s">
        <v>3393</v>
      </c>
      <c r="P119" s="277" t="s">
        <v>3394</v>
      </c>
      <c r="Q119" s="530" t="s">
        <v>3395</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489" t="s">
        <v>3396</v>
      </c>
      <c r="P120" s="497" t="s">
        <v>3397</v>
      </c>
      <c r="Q120" s="499" t="s">
        <v>3395</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190</v>
      </c>
      <c r="L121" s="117">
        <f t="shared" si="30"/>
        <v>1</v>
      </c>
      <c r="M121" s="117"/>
      <c r="N121" s="89"/>
      <c r="O121" s="489" t="s">
        <v>3398</v>
      </c>
      <c r="P121" s="249" t="s">
        <v>3399</v>
      </c>
      <c r="Q121" s="499" t="s">
        <v>3395</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0.178</v>
      </c>
      <c r="M122" s="242">
        <f>L122/H122</f>
        <v>0.445</v>
      </c>
      <c r="N122" s="89"/>
      <c r="O122" s="243"/>
      <c r="P122" s="243"/>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489" t="s">
        <v>3400</v>
      </c>
      <c r="P123" s="277" t="s">
        <v>3401</v>
      </c>
      <c r="Q123" s="530" t="s">
        <v>3402</v>
      </c>
      <c r="R123" s="89"/>
      <c r="S123" s="89"/>
      <c r="T123" s="89"/>
      <c r="U123" s="89"/>
      <c r="V123" s="89"/>
      <c r="W123" s="89"/>
      <c r="X123" s="89"/>
      <c r="Y123" s="89"/>
      <c r="Z123" s="89"/>
    </row>
    <row r="124">
      <c r="A124" s="89">
        <v>125.0</v>
      </c>
      <c r="B124" s="113"/>
      <c r="C124" s="114"/>
      <c r="D124" s="114"/>
      <c r="E124" s="114"/>
      <c r="F124" s="114" t="s">
        <v>193</v>
      </c>
      <c r="G124" s="266" t="s">
        <v>766</v>
      </c>
      <c r="H124" s="117"/>
      <c r="I124" s="191" t="s">
        <v>3403</v>
      </c>
      <c r="J124" s="117" t="s">
        <v>196</v>
      </c>
      <c r="K124" s="247" t="s">
        <v>190</v>
      </c>
      <c r="L124" s="117">
        <f t="shared" si="31"/>
        <v>1</v>
      </c>
      <c r="M124" s="117"/>
      <c r="N124" s="89"/>
      <c r="O124" s="489" t="s">
        <v>3404</v>
      </c>
      <c r="P124" s="277" t="s">
        <v>3405</v>
      </c>
      <c r="Q124" s="499" t="s">
        <v>3402</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804</v>
      </c>
      <c r="L125" s="117">
        <f t="shared" si="31"/>
        <v>0</v>
      </c>
      <c r="M125" s="117"/>
      <c r="N125" s="89"/>
      <c r="O125" s="502"/>
      <c r="P125" s="496"/>
      <c r="Q125" s="498"/>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804</v>
      </c>
      <c r="L126" s="117">
        <f t="shared" si="31"/>
        <v>0</v>
      </c>
      <c r="M126" s="117"/>
      <c r="N126" s="89"/>
      <c r="O126" s="502"/>
      <c r="P126" s="496"/>
      <c r="Q126" s="498"/>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227</v>
      </c>
      <c r="L127" s="117">
        <f t="shared" si="31"/>
        <v>0.67</v>
      </c>
      <c r="M127" s="117"/>
      <c r="N127" s="89"/>
      <c r="O127" s="489" t="s">
        <v>3406</v>
      </c>
      <c r="P127" s="277" t="s">
        <v>3407</v>
      </c>
      <c r="Q127" s="530" t="s">
        <v>3402</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804</v>
      </c>
      <c r="L128" s="117">
        <f t="shared" si="31"/>
        <v>0</v>
      </c>
      <c r="M128" s="117"/>
      <c r="N128" s="89"/>
      <c r="O128" s="502"/>
      <c r="P128" s="496"/>
      <c r="Q128" s="498"/>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243"/>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502"/>
      <c r="P130" s="277" t="s">
        <v>3408</v>
      </c>
      <c r="Q130" s="534" t="s">
        <v>3409</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502"/>
      <c r="P131" s="277" t="s">
        <v>3410</v>
      </c>
      <c r="Q131" s="534" t="s">
        <v>3411</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502"/>
      <c r="P132" s="497" t="s">
        <v>3412</v>
      </c>
      <c r="Q132" s="534" t="s">
        <v>3413</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502"/>
      <c r="P133" s="497" t="s">
        <v>3412</v>
      </c>
      <c r="Q133" s="534" t="s">
        <v>3413</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0.525</v>
      </c>
      <c r="M134" s="242">
        <f>L134/H134</f>
        <v>0.75</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804</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0.25</v>
      </c>
      <c r="M135" s="117"/>
      <c r="N135" s="89"/>
      <c r="O135" s="489" t="s">
        <v>3414</v>
      </c>
      <c r="P135" s="490" t="s">
        <v>3415</v>
      </c>
      <c r="Q135" s="534" t="s">
        <v>3416</v>
      </c>
      <c r="R135" s="89"/>
      <c r="S135" s="89"/>
      <c r="T135" s="89"/>
      <c r="U135" s="89"/>
      <c r="V135" s="89"/>
      <c r="W135" s="89"/>
      <c r="X135" s="89"/>
      <c r="Y135" s="89"/>
      <c r="Z135" s="89"/>
    </row>
    <row r="136">
      <c r="A136" s="89">
        <v>137.0</v>
      </c>
      <c r="B136" s="113"/>
      <c r="C136" s="114"/>
      <c r="D136" s="114"/>
      <c r="E136" s="114"/>
      <c r="F136" s="114" t="s">
        <v>193</v>
      </c>
      <c r="G136" s="266" t="s">
        <v>807</v>
      </c>
      <c r="H136" s="117"/>
      <c r="I136" s="191" t="s">
        <v>3417</v>
      </c>
      <c r="J136" s="324" t="s">
        <v>189</v>
      </c>
      <c r="K136" s="247" t="s">
        <v>190</v>
      </c>
      <c r="L136" s="117">
        <f t="shared" si="33"/>
        <v>1</v>
      </c>
      <c r="M136" s="117"/>
      <c r="N136" s="89"/>
      <c r="O136" s="489" t="s">
        <v>3418</v>
      </c>
      <c r="P136" s="277" t="s">
        <v>3419</v>
      </c>
      <c r="Q136" s="534" t="s">
        <v>3420</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190</v>
      </c>
      <c r="L137" s="117">
        <f t="shared" si="33"/>
        <v>1</v>
      </c>
      <c r="M137" s="117"/>
      <c r="N137" s="89"/>
      <c r="O137" s="489" t="s">
        <v>3421</v>
      </c>
      <c r="P137" s="492" t="s">
        <v>3422</v>
      </c>
      <c r="Q137" s="534" t="s">
        <v>3423</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489" t="s">
        <v>3424</v>
      </c>
      <c r="P139" s="277" t="s">
        <v>3425</v>
      </c>
      <c r="Q139" s="534" t="s">
        <v>3426</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489" t="s">
        <v>3427</v>
      </c>
      <c r="P140" s="277" t="s">
        <v>3425</v>
      </c>
      <c r="Q140" s="534" t="s">
        <v>3426</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21.02423069</v>
      </c>
      <c r="M141" s="231">
        <f t="shared" ref="M141:M143" si="35">L141/H141</f>
        <v>0.968858557</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3</v>
      </c>
      <c r="M142" s="37">
        <f t="shared" si="35"/>
        <v>1</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121"/>
      <c r="P144" s="121"/>
      <c r="Q144" s="498"/>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3.0</v>
      </c>
      <c r="L145" s="117" t="str">
        <f t="shared" si="36"/>
        <v/>
      </c>
      <c r="M145" s="117"/>
      <c r="N145" s="89"/>
      <c r="O145" s="249" t="s">
        <v>3428</v>
      </c>
      <c r="P145" s="249" t="s">
        <v>3429</v>
      </c>
      <c r="Q145" s="534" t="s">
        <v>3430</v>
      </c>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3.0</v>
      </c>
      <c r="L146" s="117" t="str">
        <f t="shared" si="36"/>
        <v/>
      </c>
      <c r="M146" s="117"/>
      <c r="N146" s="89"/>
      <c r="O146" s="249" t="s">
        <v>3431</v>
      </c>
      <c r="P146" s="249" t="s">
        <v>3432</v>
      </c>
      <c r="Q146" s="530" t="s">
        <v>3433</v>
      </c>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121"/>
      <c r="P147" s="121"/>
      <c r="Q147" s="498"/>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2.0</v>
      </c>
      <c r="L148" s="117" t="str">
        <f t="shared" si="36"/>
        <v/>
      </c>
      <c r="M148" s="117"/>
      <c r="N148" s="89"/>
      <c r="O148" s="121"/>
      <c r="P148" s="467"/>
      <c r="Q148" s="498"/>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2.0</v>
      </c>
      <c r="L149" s="117" t="str">
        <f t="shared" si="36"/>
        <v/>
      </c>
      <c r="M149" s="117"/>
      <c r="N149" s="89"/>
      <c r="O149" s="249" t="s">
        <v>3434</v>
      </c>
      <c r="P149" s="121"/>
      <c r="Q149" s="498"/>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489"/>
      <c r="P151" s="635" t="s">
        <v>3435</v>
      </c>
      <c r="Q151" s="534" t="s">
        <v>3436</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502"/>
      <c r="P153" s="249" t="s">
        <v>3437</v>
      </c>
      <c r="Q153" s="534" t="s">
        <v>3438</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2</v>
      </c>
      <c r="M154" s="37">
        <f t="shared" ref="M154:M155" si="37">L154/H154</f>
        <v>1</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2</v>
      </c>
      <c r="M155" s="242">
        <f t="shared" si="37"/>
        <v>1</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502"/>
      <c r="P156" s="620"/>
      <c r="Q156" s="498"/>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1</v>
      </c>
      <c r="L157" s="117">
        <f t="shared" si="38"/>
        <v>1</v>
      </c>
      <c r="M157" s="117"/>
      <c r="N157" s="89"/>
      <c r="O157" s="121"/>
      <c r="P157" s="121"/>
      <c r="Q157" s="498"/>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1.0</v>
      </c>
      <c r="L158" s="117" t="str">
        <f t="shared" si="38"/>
        <v/>
      </c>
      <c r="M158" s="117"/>
      <c r="N158" s="89"/>
      <c r="O158" s="502"/>
      <c r="P158" s="249" t="s">
        <v>3439</v>
      </c>
      <c r="Q158" s="499" t="s">
        <v>3440</v>
      </c>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1.0</v>
      </c>
      <c r="L159" s="117" t="str">
        <f t="shared" si="38"/>
        <v/>
      </c>
      <c r="M159" s="117"/>
      <c r="N159" s="89"/>
      <c r="O159" s="502"/>
      <c r="P159" s="249" t="s">
        <v>3439</v>
      </c>
      <c r="Q159" s="499" t="s">
        <v>3440</v>
      </c>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249" t="s">
        <v>3441</v>
      </c>
      <c r="P162" s="277" t="s">
        <v>3442</v>
      </c>
      <c r="Q162" s="530" t="s">
        <v>3443</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3.75</v>
      </c>
      <c r="M163" s="37">
        <f t="shared" ref="M163:M164" si="40">L163/H163</f>
        <v>1</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249" t="s">
        <v>1393</v>
      </c>
      <c r="P165" s="277" t="s">
        <v>3444</v>
      </c>
      <c r="Q165" s="534" t="s">
        <v>3443</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489" t="s">
        <v>3445</v>
      </c>
      <c r="P167" s="249" t="s">
        <v>3446</v>
      </c>
      <c r="Q167" s="534" t="s">
        <v>3447</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489" t="s">
        <v>3445</v>
      </c>
      <c r="P168" s="249" t="s">
        <v>3448</v>
      </c>
      <c r="Q168" s="534" t="s">
        <v>3449</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2</v>
      </c>
      <c r="M169" s="242">
        <f>L169/H169</f>
        <v>1</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190</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277" t="s">
        <v>3450</v>
      </c>
      <c r="P170" s="249" t="s">
        <v>3448</v>
      </c>
      <c r="Q170" s="534" t="s">
        <v>3449</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277" t="s">
        <v>3451</v>
      </c>
      <c r="P171" s="249" t="s">
        <v>3448</v>
      </c>
      <c r="Q171" s="534" t="s">
        <v>3449</v>
      </c>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277" t="s">
        <v>3452</v>
      </c>
      <c r="P172" s="249" t="s">
        <v>3448</v>
      </c>
      <c r="Q172" s="534" t="s">
        <v>3449</v>
      </c>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1.952380952</v>
      </c>
      <c r="M173" s="37">
        <f t="shared" ref="M173:M174" si="43">L173/H173</f>
        <v>0.9761904762</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496" t="s">
        <v>3453</v>
      </c>
      <c r="P175" s="649"/>
      <c r="Q175" s="498"/>
      <c r="R175" s="89"/>
      <c r="S175" s="89"/>
      <c r="T175" s="89"/>
      <c r="U175" s="89"/>
      <c r="V175" s="89"/>
      <c r="W175" s="89"/>
      <c r="X175" s="89"/>
      <c r="Y175" s="89"/>
      <c r="Z175" s="89"/>
    </row>
    <row r="176">
      <c r="A176" s="89">
        <v>205.0</v>
      </c>
      <c r="B176" s="257"/>
      <c r="C176" s="241"/>
      <c r="D176" s="241"/>
      <c r="E176" s="241" t="s">
        <v>12</v>
      </c>
      <c r="F176" s="28" t="s">
        <v>3454</v>
      </c>
      <c r="G176" s="4"/>
      <c r="H176" s="242">
        <v>0.5</v>
      </c>
      <c r="I176" s="243"/>
      <c r="J176" s="242"/>
      <c r="K176" s="242"/>
      <c r="L176" s="242">
        <f>AVERAGE(L177)*H176</f>
        <v>0.5</v>
      </c>
      <c r="M176" s="242">
        <f>L176/H176</f>
        <v>1</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3455</v>
      </c>
      <c r="H177" s="117"/>
      <c r="I177" s="191" t="s">
        <v>3456</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503"/>
      <c r="P177" s="121" t="s">
        <v>1405</v>
      </c>
      <c r="Q177" s="691" t="s">
        <v>3457</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0.4523809524</v>
      </c>
      <c r="M178" s="242">
        <f>L178/H178</f>
        <v>0.9047619048</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0.9047619048</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0.9047619048</v>
      </c>
      <c r="M179" s="117"/>
      <c r="N179" s="89"/>
      <c r="O179" s="121"/>
      <c r="P179" s="121"/>
      <c r="Q179" s="498"/>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21.0</v>
      </c>
      <c r="L180" s="117" t="str">
        <f t="shared" si="44"/>
        <v/>
      </c>
      <c r="M180" s="339"/>
      <c r="N180" s="89"/>
      <c r="O180" s="249" t="s">
        <v>3458</v>
      </c>
      <c r="P180" s="692" t="s">
        <v>3459</v>
      </c>
      <c r="Q180" s="616" t="s">
        <v>3460</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2.0</v>
      </c>
      <c r="L181" s="117" t="str">
        <f t="shared" si="44"/>
        <v/>
      </c>
      <c r="M181" s="117"/>
      <c r="N181" s="89"/>
      <c r="O181" s="249" t="s">
        <v>3461</v>
      </c>
      <c r="P181" s="692" t="s">
        <v>3462</v>
      </c>
      <c r="Q181" s="534" t="s">
        <v>3463</v>
      </c>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23.0</v>
      </c>
      <c r="L182" s="117" t="str">
        <f t="shared" si="44"/>
        <v/>
      </c>
      <c r="M182" s="117"/>
      <c r="N182" s="89"/>
      <c r="O182" s="503"/>
      <c r="P182" s="249" t="s">
        <v>3464</v>
      </c>
      <c r="Q182" s="616" t="s">
        <v>3460</v>
      </c>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3.25</v>
      </c>
      <c r="M183" s="37">
        <f t="shared" ref="M183:M184" si="45">L183/H183</f>
        <v>0.8666666667</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0.5</v>
      </c>
      <c r="M184" s="242">
        <f t="shared" si="45"/>
        <v>0.5</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98"/>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498"/>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342">
        <v>5.0</v>
      </c>
      <c r="L187" s="117" t="str">
        <f t="shared" si="46"/>
        <v/>
      </c>
      <c r="M187" s="117"/>
      <c r="N187" s="89"/>
      <c r="O187" s="121"/>
      <c r="P187" s="532" t="s">
        <v>3465</v>
      </c>
      <c r="Q187" s="693" t="s">
        <v>3466</v>
      </c>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342">
        <v>8.0</v>
      </c>
      <c r="L188" s="117" t="str">
        <f t="shared" si="46"/>
        <v/>
      </c>
      <c r="M188" s="117"/>
      <c r="N188" s="89"/>
      <c r="O188" s="121"/>
      <c r="P188" s="561" t="s">
        <v>3465</v>
      </c>
      <c r="Q188" s="694" t="s">
        <v>3466</v>
      </c>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249" t="s">
        <v>3467</v>
      </c>
      <c r="P189" s="695"/>
      <c r="Q189" s="696"/>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342">
        <v>4.0</v>
      </c>
      <c r="L190" s="117" t="str">
        <f t="shared" si="46"/>
        <v/>
      </c>
      <c r="M190" s="117"/>
      <c r="N190" s="89"/>
      <c r="O190" s="697"/>
      <c r="P190" s="561" t="s">
        <v>3468</v>
      </c>
      <c r="Q190" s="694" t="s">
        <v>3466</v>
      </c>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342">
        <v>5.0</v>
      </c>
      <c r="L191" s="117" t="str">
        <f t="shared" si="46"/>
        <v/>
      </c>
      <c r="M191" s="117"/>
      <c r="N191" s="89"/>
      <c r="O191" s="121"/>
      <c r="P191" s="561" t="s">
        <v>3469</v>
      </c>
      <c r="Q191" s="694" t="s">
        <v>3466</v>
      </c>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340">
        <f>IF(OR(K193="",K194=""),"Blm Diisi",IF(K193=0,0,IF(K194/K193&gt;1,1,K194/K193)))</f>
        <v>1</v>
      </c>
      <c r="L192" s="117">
        <f t="shared" si="46"/>
        <v>1</v>
      </c>
      <c r="M192" s="117"/>
      <c r="N192" s="89"/>
      <c r="O192" s="249" t="s">
        <v>3470</v>
      </c>
      <c r="P192" s="695"/>
      <c r="Q192" s="698"/>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342">
        <v>2.0</v>
      </c>
      <c r="L193" s="117" t="str">
        <f t="shared" si="46"/>
        <v/>
      </c>
      <c r="M193" s="117"/>
      <c r="N193" s="89"/>
      <c r="O193" s="249"/>
      <c r="P193" s="561" t="s">
        <v>3471</v>
      </c>
      <c r="Q193" s="694" t="s">
        <v>3466</v>
      </c>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342">
        <v>2.0</v>
      </c>
      <c r="L194" s="117" t="str">
        <f t="shared" si="46"/>
        <v/>
      </c>
      <c r="M194" s="117"/>
      <c r="N194" s="89"/>
      <c r="O194" s="121"/>
      <c r="P194" s="561" t="s">
        <v>3472</v>
      </c>
      <c r="Q194" s="694" t="s">
        <v>3466</v>
      </c>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506">
        <f>IF(OR(K196="",K197=""),"Blm Diisi",IF(K196=0,0,IF(K197/K196&gt;1,1,K197/K196)))</f>
        <v>0</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v>
      </c>
      <c r="M195" s="117"/>
      <c r="N195" s="89"/>
      <c r="O195" s="121"/>
      <c r="P195" s="695"/>
      <c r="Q195" s="698"/>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1.2749863981E10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635"/>
      <c r="P196" s="561" t="s">
        <v>3473</v>
      </c>
      <c r="Q196" s="694" t="s">
        <v>3466</v>
      </c>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0.0</v>
      </c>
      <c r="L197" s="117" t="str">
        <f t="shared" si="47"/>
        <v/>
      </c>
      <c r="M197" s="117"/>
      <c r="N197" s="89"/>
      <c r="O197" s="249" t="s">
        <v>3474</v>
      </c>
      <c r="P197" s="561" t="s">
        <v>3475</v>
      </c>
      <c r="Q197" s="694" t="s">
        <v>3466</v>
      </c>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277" t="s">
        <v>3476</v>
      </c>
      <c r="P199" s="249" t="s">
        <v>3477</v>
      </c>
      <c r="Q199" s="499" t="s">
        <v>3478</v>
      </c>
      <c r="R199" s="89"/>
      <c r="S199" s="89"/>
      <c r="T199" s="89"/>
      <c r="U199" s="89"/>
      <c r="V199" s="89"/>
      <c r="W199" s="89"/>
      <c r="X199" s="89"/>
      <c r="Y199" s="89"/>
      <c r="Z199" s="89"/>
    </row>
    <row r="200">
      <c r="A200" s="89">
        <v>229.0</v>
      </c>
      <c r="B200" s="257"/>
      <c r="C200" s="241"/>
      <c r="D200" s="241"/>
      <c r="E200" s="241" t="s">
        <v>14</v>
      </c>
      <c r="F200" s="28" t="s">
        <v>3479</v>
      </c>
      <c r="G200" s="4"/>
      <c r="H200" s="242">
        <v>1.0</v>
      </c>
      <c r="I200" s="243"/>
      <c r="J200" s="242"/>
      <c r="K200" s="242"/>
      <c r="L200" s="242">
        <f>AVERAGE(L201)*H200</f>
        <v>1</v>
      </c>
      <c r="M200" s="242">
        <f>L200/H200</f>
        <v>1</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3480</v>
      </c>
      <c r="H201" s="117"/>
      <c r="I201" s="191" t="s">
        <v>3481</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277" t="s">
        <v>3482</v>
      </c>
      <c r="P201" s="277" t="s">
        <v>3483</v>
      </c>
      <c r="Q201" s="499" t="s">
        <v>3484</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277" t="s">
        <v>3485</v>
      </c>
      <c r="P203" s="249" t="s">
        <v>3486</v>
      </c>
      <c r="Q203" s="499" t="s">
        <v>3487</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1.827272727</v>
      </c>
      <c r="M204" s="37">
        <f t="shared" ref="M204:M205" si="48">L204/H204</f>
        <v>0.9370629371</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0.6818181818</v>
      </c>
      <c r="M205" s="242">
        <f t="shared" si="48"/>
        <v>0.9090909091</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44">
        <f>IF(OR(K207="",K210=""),"Blm Diisi",IF(AND(K207=0,K210=0),0,IF(K210/K207&gt;1,1,K210/K207)))</f>
        <v>1</v>
      </c>
      <c r="L206" s="50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0.9090909091</v>
      </c>
      <c r="M206" s="117"/>
      <c r="N206" s="89"/>
      <c r="O206" s="699" t="s">
        <v>3488</v>
      </c>
      <c r="P206" s="497" t="s">
        <v>3489</v>
      </c>
      <c r="Q206" s="499" t="s">
        <v>3490</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6">
        <f>IF(OR(K208="",K209=""),"Blm Diisi",K208+K209)</f>
        <v>13</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121"/>
      <c r="P207" s="121"/>
      <c r="Q207" s="498"/>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498"/>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12.0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121"/>
      <c r="P209" s="121"/>
      <c r="Q209" s="498"/>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13.0</v>
      </c>
      <c r="L210" s="117" t="str">
        <f t="shared" si="49"/>
        <v/>
      </c>
      <c r="M210" s="117"/>
      <c r="N210" s="89"/>
      <c r="O210" s="121"/>
      <c r="P210" s="121"/>
      <c r="Q210" s="498"/>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0.5454545455</v>
      </c>
      <c r="M211" s="242">
        <f>L211/H211</f>
        <v>0.9090909091</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IF(OR(K213="",K217=""),"Blm Diisi",IF(AND(K213=0,K217=0),0,IF(K217/K213&gt;1,1,K217/K213)))</f>
        <v>0.9090909091</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0.9090909091</v>
      </c>
      <c r="M212" s="117"/>
      <c r="N212" s="89"/>
      <c r="O212" s="497" t="s">
        <v>3491</v>
      </c>
      <c r="P212" s="497" t="s">
        <v>3492</v>
      </c>
      <c r="Q212" s="499" t="s">
        <v>3493</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11</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98"/>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98"/>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498"/>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11.0</v>
      </c>
      <c r="L216" s="117" t="str">
        <f t="shared" si="50"/>
        <v/>
      </c>
      <c r="M216" s="117"/>
      <c r="N216" s="89"/>
      <c r="O216" s="121"/>
      <c r="P216" s="121"/>
      <c r="Q216" s="498"/>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10.0</v>
      </c>
      <c r="L217" s="117" t="str">
        <f t="shared" si="50"/>
        <v/>
      </c>
      <c r="M217" s="117"/>
      <c r="N217" s="89"/>
      <c r="O217" s="121"/>
      <c r="P217" s="121"/>
      <c r="Q217" s="498"/>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249" t="s">
        <v>2259</v>
      </c>
      <c r="P219" s="249" t="s">
        <v>3494</v>
      </c>
      <c r="Q219" s="499" t="s">
        <v>3495</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210.0</v>
      </c>
      <c r="L220" s="117" t="str">
        <f t="shared" si="51"/>
        <v/>
      </c>
      <c r="M220" s="117"/>
      <c r="N220" s="89"/>
      <c r="O220" s="121"/>
      <c r="P220" s="503"/>
      <c r="Q220" s="498"/>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121"/>
      <c r="P221" s="121"/>
      <c r="Q221" s="498"/>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210.0</v>
      </c>
      <c r="L222" s="117" t="str">
        <f t="shared" si="51"/>
        <v/>
      </c>
      <c r="M222" s="117"/>
      <c r="N222" s="89"/>
      <c r="O222" s="121"/>
      <c r="P222" s="121"/>
      <c r="Q222" s="498"/>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3.744577007</v>
      </c>
      <c r="M223" s="37">
        <f t="shared" ref="M223:M224" si="52">L223/H223</f>
        <v>0.9985538684</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2.494577007</v>
      </c>
      <c r="M224" s="242">
        <f t="shared" si="52"/>
        <v>0.9978308026</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277" t="s">
        <v>3496</v>
      </c>
      <c r="P225" s="249" t="s">
        <v>3497</v>
      </c>
      <c r="Q225" s="534" t="s">
        <v>3498</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0.9956616052</v>
      </c>
      <c r="L226" s="117">
        <f t="shared" si="53"/>
        <v>0.9956616052</v>
      </c>
      <c r="M226" s="117"/>
      <c r="N226" s="89"/>
      <c r="O226" s="489" t="s">
        <v>3499</v>
      </c>
      <c r="P226" s="492" t="s">
        <v>3500</v>
      </c>
      <c r="Q226" s="499" t="s">
        <v>3501</v>
      </c>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461.0</v>
      </c>
      <c r="L227" s="117" t="str">
        <f t="shared" si="53"/>
        <v/>
      </c>
      <c r="M227" s="117"/>
      <c r="N227" s="89"/>
      <c r="O227" s="121"/>
      <c r="P227" s="467"/>
      <c r="Q227" s="498"/>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459.0</v>
      </c>
      <c r="L228" s="117" t="str">
        <f t="shared" si="53"/>
        <v/>
      </c>
      <c r="M228" s="117"/>
      <c r="N228" s="89"/>
      <c r="O228" s="121"/>
      <c r="P228" s="467"/>
      <c r="Q228" s="498"/>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489" t="s">
        <v>3502</v>
      </c>
      <c r="P230" s="249" t="s">
        <v>3503</v>
      </c>
      <c r="Q230" s="533" t="s">
        <v>3504</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0.96875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F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1"/>
    <hyperlink r:id="rId5" ref="Q12"/>
    <hyperlink r:id="rId6" ref="Q13"/>
    <hyperlink r:id="rId7" ref="Q15"/>
    <hyperlink r:id="rId8" ref="Q16"/>
    <hyperlink r:id="rId9" ref="Q17"/>
    <hyperlink r:id="rId10" ref="Q18"/>
    <hyperlink r:id="rId11" ref="Q20"/>
    <hyperlink r:id="rId12" ref="Q21"/>
    <hyperlink r:id="rId13" ref="Q24"/>
    <hyperlink r:id="rId14" ref="Q28"/>
    <hyperlink r:id="rId15" ref="Q29"/>
    <hyperlink r:id="rId16" ref="Q30"/>
    <hyperlink r:id="rId17" ref="Q31"/>
    <hyperlink r:id="rId18" ref="Q32"/>
    <hyperlink r:id="rId19" ref="Q33"/>
    <hyperlink r:id="rId20" ref="Q34"/>
    <hyperlink r:id="rId21" ref="Q35"/>
    <hyperlink r:id="rId22" ref="Q36"/>
    <hyperlink r:id="rId23" ref="Q37"/>
    <hyperlink r:id="rId24" ref="Q39"/>
    <hyperlink r:id="rId25" ref="Q40"/>
    <hyperlink r:id="rId26" ref="Q43"/>
    <hyperlink r:id="rId27" ref="Q44"/>
    <hyperlink r:id="rId28" ref="Q45"/>
    <hyperlink r:id="rId29" ref="Q46"/>
    <hyperlink r:id="rId30" ref="Q47"/>
    <hyperlink r:id="rId31" ref="Q48"/>
    <hyperlink r:id="rId32" ref="Q49"/>
    <hyperlink r:id="rId33" ref="Q50"/>
    <hyperlink r:id="rId34" ref="Q53"/>
    <hyperlink r:id="rId35" ref="Q54"/>
    <hyperlink r:id="rId36" ref="Q57"/>
    <hyperlink r:id="rId37" ref="Q58"/>
    <hyperlink r:id="rId38" ref="Q59"/>
    <hyperlink r:id="rId39" ref="Q61"/>
    <hyperlink r:id="rId40" ref="Q62"/>
    <hyperlink r:id="rId41" ref="P64"/>
    <hyperlink r:id="rId42" ref="Q64"/>
    <hyperlink r:id="rId43" ref="P65"/>
    <hyperlink r:id="rId44" ref="Q65"/>
    <hyperlink r:id="rId45" ref="Q66"/>
    <hyperlink r:id="rId46" ref="P67"/>
    <hyperlink r:id="rId47" ref="Q67"/>
    <hyperlink r:id="rId48" ref="P68"/>
    <hyperlink r:id="rId49" ref="Q68"/>
    <hyperlink r:id="rId50" ref="Q69"/>
    <hyperlink r:id="rId51" ref="Q71"/>
    <hyperlink r:id="rId52" ref="Q72"/>
    <hyperlink r:id="rId53" ref="Q74"/>
    <hyperlink r:id="rId54" ref="Q75"/>
    <hyperlink r:id="rId55" ref="Q77"/>
    <hyperlink r:id="rId56" ref="Q80"/>
    <hyperlink r:id="rId57" ref="Q81"/>
    <hyperlink r:id="rId58" ref="Q82"/>
    <hyperlink r:id="rId59" ref="Q83"/>
    <hyperlink r:id="rId60" ref="Q84"/>
    <hyperlink r:id="rId61" ref="Q85"/>
    <hyperlink r:id="rId62" ref="Q87"/>
    <hyperlink r:id="rId63" ref="Q88"/>
    <hyperlink r:id="rId64" ref="Q91"/>
    <hyperlink r:id="rId65" ref="Q92"/>
    <hyperlink r:id="rId66" ref="Q93"/>
    <hyperlink r:id="rId67" ref="Q94"/>
    <hyperlink r:id="rId68" ref="Q96"/>
    <hyperlink r:id="rId69" ref="Q97"/>
    <hyperlink r:id="rId70" ref="Q98"/>
    <hyperlink r:id="rId71" ref="Q99"/>
    <hyperlink r:id="rId72" ref="Q103"/>
    <hyperlink r:id="rId73" ref="Q104"/>
    <hyperlink r:id="rId74" ref="Q107"/>
    <hyperlink r:id="rId75" ref="Q109"/>
    <hyperlink r:id="rId76" ref="Q110"/>
    <hyperlink r:id="rId77" ref="Q111"/>
    <hyperlink r:id="rId78" ref="Q112"/>
    <hyperlink r:id="rId79" ref="Q114"/>
    <hyperlink r:id="rId80" ref="Q119"/>
    <hyperlink r:id="rId81" ref="Q120"/>
    <hyperlink r:id="rId82" ref="Q121"/>
    <hyperlink r:id="rId83" ref="Q123"/>
    <hyperlink r:id="rId84" ref="Q124"/>
    <hyperlink r:id="rId85" ref="Q127"/>
    <hyperlink r:id="rId86" ref="Q130"/>
    <hyperlink r:id="rId87" ref="Q131"/>
    <hyperlink r:id="rId88" ref="Q132"/>
    <hyperlink r:id="rId89" ref="Q133"/>
    <hyperlink r:id="rId90" ref="Q135"/>
    <hyperlink r:id="rId91" ref="Q136"/>
    <hyperlink r:id="rId92" ref="Q137"/>
    <hyperlink r:id="rId93" ref="Q139"/>
    <hyperlink r:id="rId94" ref="Q140"/>
    <hyperlink r:id="rId95" ref="Q145"/>
    <hyperlink r:id="rId96" ref="Q146"/>
    <hyperlink r:id="rId97" ref="Q151"/>
    <hyperlink r:id="rId98" ref="Q153"/>
    <hyperlink r:id="rId99" ref="Q158"/>
    <hyperlink r:id="rId100" ref="Q159"/>
    <hyperlink r:id="rId101" ref="Q162"/>
    <hyperlink r:id="rId102" ref="Q165"/>
    <hyperlink r:id="rId103" ref="Q167"/>
    <hyperlink r:id="rId104" ref="Q168"/>
    <hyperlink r:id="rId105" ref="Q170"/>
    <hyperlink r:id="rId106" ref="Q171"/>
    <hyperlink r:id="rId107" ref="Q172"/>
    <hyperlink r:id="rId108" ref="Q177"/>
    <hyperlink r:id="rId109" ref="Q180"/>
    <hyperlink r:id="rId110" ref="Q181"/>
    <hyperlink r:id="rId111" ref="Q182"/>
    <hyperlink r:id="rId112" ref="Q187"/>
    <hyperlink r:id="rId113" ref="Q188"/>
    <hyperlink r:id="rId114" ref="Q190"/>
    <hyperlink r:id="rId115" ref="Q191"/>
    <hyperlink r:id="rId116" ref="Q193"/>
    <hyperlink r:id="rId117" ref="Q194"/>
    <hyperlink r:id="rId118" ref="Q196"/>
    <hyperlink r:id="rId119" ref="Q197"/>
    <hyperlink r:id="rId120" ref="Q199"/>
    <hyperlink r:id="rId121" ref="Q201"/>
    <hyperlink r:id="rId122" ref="Q203"/>
    <hyperlink r:id="rId123" ref="Q206"/>
    <hyperlink r:id="rId124" ref="Q212"/>
    <hyperlink r:id="rId125" ref="Q219"/>
    <hyperlink r:id="rId126" ref="Q225"/>
    <hyperlink r:id="rId127" ref="Q226"/>
    <hyperlink r:id="rId128" ref="Q230"/>
  </hyperlinks>
  <printOptions/>
  <pageMargins bottom="0.7480314960629921" footer="0.0" header="0.0" left="0.7086614173228347" right="0.7086614173228347" top="0.7480314960629921"/>
  <pageSetup fitToHeight="0" paperSize="9" orientation="portrait"/>
  <drawing r:id="rId129"/>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5.0" topLeftCell="A6" activePane="bottomLeft" state="frozen"/>
      <selection activeCell="B7" sqref="B7"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1" width="19.0"/>
    <col customWidth="1" min="12" max="12" width="7.86"/>
    <col customWidth="1" min="13" max="13" width="7.71"/>
    <col customWidth="1" min="14" max="14" width="8.86"/>
    <col customWidth="1" min="15" max="16" width="41.0"/>
    <col customWidth="1" min="17" max="17" width="54.43"/>
    <col customWidth="1" min="18" max="26" width="8.86"/>
  </cols>
  <sheetData>
    <row r="1">
      <c r="A1" s="89">
        <v>1.0</v>
      </c>
      <c r="B1" s="398" t="s">
        <v>0</v>
      </c>
      <c r="C1" s="11"/>
      <c r="D1" s="11"/>
      <c r="E1" s="11"/>
      <c r="F1" s="11"/>
      <c r="G1" s="12"/>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29.63686</v>
      </c>
      <c r="M3" s="451">
        <f t="shared" ref="M3:M6" si="1">L3/H3</f>
        <v>0.8164424244</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13.10611111</v>
      </c>
      <c r="M4" s="231">
        <f t="shared" si="1"/>
        <v>0.8976788432</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1.866</v>
      </c>
      <c r="M5" s="37">
        <f t="shared" si="1"/>
        <v>0.933</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0.4</v>
      </c>
      <c r="M6" s="242">
        <f t="shared" si="1"/>
        <v>1</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249" t="s">
        <v>3505</v>
      </c>
      <c r="P7" s="700" t="s">
        <v>3506</v>
      </c>
      <c r="Q7" s="634" t="s">
        <v>3507</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489" t="s">
        <v>3508</v>
      </c>
      <c r="P8" s="277" t="s">
        <v>3509</v>
      </c>
      <c r="Q8" s="634" t="s">
        <v>3507</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190</v>
      </c>
      <c r="L9" s="117">
        <f t="shared" si="2"/>
        <v>1</v>
      </c>
      <c r="M9" s="117"/>
      <c r="N9" s="248"/>
      <c r="O9" s="489" t="s">
        <v>3510</v>
      </c>
      <c r="P9" s="249" t="s">
        <v>3511</v>
      </c>
      <c r="Q9" s="634" t="s">
        <v>3507</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475"/>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89" t="s">
        <v>3512</v>
      </c>
      <c r="P11" s="497" t="s">
        <v>3513</v>
      </c>
      <c r="Q11" s="495" t="s">
        <v>3514</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489" t="s">
        <v>3515</v>
      </c>
      <c r="P12" s="489" t="s">
        <v>3516</v>
      </c>
      <c r="Q12" s="495" t="s">
        <v>3514</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489" t="s">
        <v>3517</v>
      </c>
      <c r="P13" s="701" t="s">
        <v>3518</v>
      </c>
      <c r="Q13" s="495" t="s">
        <v>3514</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0.666</v>
      </c>
      <c r="M14" s="242">
        <f>L14/H14</f>
        <v>0.8325</v>
      </c>
      <c r="N14" s="89"/>
      <c r="O14" s="243"/>
      <c r="P14" s="243"/>
      <c r="Q14" s="475"/>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489" t="s">
        <v>3519</v>
      </c>
      <c r="P15" s="701" t="s">
        <v>3520</v>
      </c>
      <c r="Q15" s="495" t="s">
        <v>3521</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89" t="s">
        <v>3522</v>
      </c>
      <c r="P16" s="249" t="s">
        <v>3523</v>
      </c>
      <c r="Q16" s="495" t="s">
        <v>3521</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489" t="s">
        <v>3524</v>
      </c>
      <c r="P17" s="493" t="s">
        <v>3525</v>
      </c>
      <c r="Q17" s="495" t="s">
        <v>3521</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386</v>
      </c>
      <c r="L18" s="117">
        <f t="shared" si="4"/>
        <v>0.33</v>
      </c>
      <c r="M18" s="117"/>
      <c r="N18" s="89"/>
      <c r="O18" s="489" t="s">
        <v>3526</v>
      </c>
      <c r="P18" s="702" t="s">
        <v>3511</v>
      </c>
      <c r="Q18" s="495" t="s">
        <v>3521</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475"/>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489" t="s">
        <v>3527</v>
      </c>
      <c r="P20" s="489" t="s">
        <v>3516</v>
      </c>
      <c r="Q20" s="495" t="s">
        <v>3528</v>
      </c>
      <c r="R20" s="89"/>
      <c r="S20" s="89"/>
      <c r="T20" s="89"/>
      <c r="U20" s="89"/>
      <c r="V20" s="89"/>
      <c r="W20" s="89"/>
      <c r="X20" s="89"/>
      <c r="Y20" s="89"/>
      <c r="Z20" s="89"/>
    </row>
    <row r="21">
      <c r="A21" s="89">
        <v>21.0</v>
      </c>
      <c r="B21" s="113"/>
      <c r="C21" s="114"/>
      <c r="D21" s="114"/>
      <c r="E21" s="260"/>
      <c r="F21" s="114" t="s">
        <v>193</v>
      </c>
      <c r="G21" s="125" t="s">
        <v>3529</v>
      </c>
      <c r="H21" s="117"/>
      <c r="I21" s="191" t="s">
        <v>3530</v>
      </c>
      <c r="J21" s="117" t="s">
        <v>196</v>
      </c>
      <c r="K21" s="247" t="s">
        <v>190</v>
      </c>
      <c r="L21" s="117">
        <f t="shared" si="5"/>
        <v>1</v>
      </c>
      <c r="M21" s="117"/>
      <c r="N21" s="89"/>
      <c r="O21" s="489" t="s">
        <v>3531</v>
      </c>
      <c r="P21" s="277" t="s">
        <v>1935</v>
      </c>
      <c r="Q21" s="495" t="s">
        <v>3528</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0.5</v>
      </c>
      <c r="M22" s="37">
        <f t="shared" ref="M22:M23" si="6">L22/H22</f>
        <v>0.5</v>
      </c>
      <c r="N22" s="89"/>
      <c r="O22" s="262"/>
      <c r="P22" s="262"/>
      <c r="Q22" s="475"/>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0.5</v>
      </c>
      <c r="M23" s="242">
        <f t="shared" si="6"/>
        <v>0.5</v>
      </c>
      <c r="N23" s="89"/>
      <c r="O23" s="243"/>
      <c r="P23" s="243"/>
      <c r="Q23" s="475"/>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227</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0.5</v>
      </c>
      <c r="M24" s="117"/>
      <c r="N24" s="89"/>
      <c r="O24" s="489" t="s">
        <v>3532</v>
      </c>
      <c r="P24" s="249" t="s">
        <v>3533</v>
      </c>
      <c r="Q24" s="495" t="s">
        <v>3534</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227</v>
      </c>
      <c r="L25" s="117">
        <f t="shared" si="7"/>
        <v>0.5</v>
      </c>
      <c r="M25" s="117"/>
      <c r="N25" s="89"/>
      <c r="O25" s="703" t="s">
        <v>3535</v>
      </c>
      <c r="P25" s="249" t="s">
        <v>3536</v>
      </c>
      <c r="Q25" s="495" t="s">
        <v>3534</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75"/>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75"/>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489" t="s">
        <v>3537</v>
      </c>
      <c r="P28" s="704" t="s">
        <v>3538</v>
      </c>
      <c r="Q28" s="705" t="s">
        <v>3539</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89" t="s">
        <v>3540</v>
      </c>
      <c r="P29" s="459"/>
      <c r="Q29" s="706" t="s">
        <v>3539</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489" t="s">
        <v>3540</v>
      </c>
      <c r="P30" s="459"/>
      <c r="Q30" s="706" t="s">
        <v>3539</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489" t="s">
        <v>3540</v>
      </c>
      <c r="P31" s="459"/>
      <c r="Q31" s="706" t="s">
        <v>3539</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489" t="s">
        <v>3540</v>
      </c>
      <c r="P32" s="459"/>
      <c r="Q32" s="706" t="s">
        <v>3539</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489" t="s">
        <v>3540</v>
      </c>
      <c r="P33" s="459"/>
      <c r="Q33" s="706" t="s">
        <v>3539</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489" t="s">
        <v>3540</v>
      </c>
      <c r="P34" s="459"/>
      <c r="Q34" s="706" t="s">
        <v>3539</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489" t="s">
        <v>3540</v>
      </c>
      <c r="P35" s="459"/>
      <c r="Q35" s="706" t="s">
        <v>3539</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489" t="s">
        <v>3540</v>
      </c>
      <c r="P36" s="459"/>
      <c r="Q36" s="706" t="s">
        <v>3539</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489" t="s">
        <v>3540</v>
      </c>
      <c r="P37" s="94"/>
      <c r="Q37" s="706" t="s">
        <v>3539</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75"/>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277" t="s">
        <v>3541</v>
      </c>
      <c r="P39" s="707" t="s">
        <v>3542</v>
      </c>
      <c r="Q39" s="495" t="s">
        <v>3543</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277" t="s">
        <v>3544</v>
      </c>
      <c r="P40" s="707" t="s">
        <v>3545</v>
      </c>
      <c r="Q40" s="495" t="s">
        <v>3543</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0.9444444444</v>
      </c>
      <c r="M41" s="37">
        <f t="shared" ref="M41:M42" si="11">L41/H41</f>
        <v>0.9444444444</v>
      </c>
      <c r="N41" s="89"/>
      <c r="O41" s="262"/>
      <c r="P41" s="262"/>
      <c r="Q41" s="475"/>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0.4444444444</v>
      </c>
      <c r="M42" s="242">
        <f t="shared" si="11"/>
        <v>0.8888888889</v>
      </c>
      <c r="N42" s="89"/>
      <c r="O42" s="243"/>
      <c r="P42" s="243"/>
      <c r="Q42" s="475"/>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489" t="s">
        <v>3546</v>
      </c>
      <c r="P43" s="497" t="s">
        <v>3442</v>
      </c>
      <c r="Q43" s="495" t="s">
        <v>3547</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489" t="s">
        <v>3548</v>
      </c>
      <c r="P44" s="701" t="s">
        <v>3549</v>
      </c>
      <c r="Q44" s="495" t="s">
        <v>3547</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489" t="s">
        <v>3550</v>
      </c>
      <c r="P45" s="701" t="s">
        <v>3551</v>
      </c>
      <c r="Q45" s="495" t="s">
        <v>3547</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489" t="s">
        <v>3552</v>
      </c>
      <c r="P46" s="701" t="s">
        <v>3553</v>
      </c>
      <c r="Q46" s="495" t="s">
        <v>3547</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489" t="s">
        <v>3552</v>
      </c>
      <c r="P47" s="701" t="s">
        <v>3554</v>
      </c>
      <c r="Q47" s="495" t="s">
        <v>3547</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190</v>
      </c>
      <c r="L48" s="117">
        <f t="shared" si="12"/>
        <v>1</v>
      </c>
      <c r="M48" s="117"/>
      <c r="N48" s="89"/>
      <c r="O48" s="489" t="s">
        <v>3552</v>
      </c>
      <c r="P48" s="701" t="s">
        <v>3555</v>
      </c>
      <c r="Q48" s="495" t="s">
        <v>3547</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489" t="s">
        <v>3556</v>
      </c>
      <c r="P49" s="701" t="s">
        <v>3557</v>
      </c>
      <c r="Q49" s="495" t="s">
        <v>3547</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190</v>
      </c>
      <c r="L50" s="117">
        <f t="shared" si="12"/>
        <v>1</v>
      </c>
      <c r="M50" s="117"/>
      <c r="N50" s="89"/>
      <c r="O50" s="489" t="s">
        <v>3552</v>
      </c>
      <c r="P50" s="701" t="s">
        <v>3558</v>
      </c>
      <c r="Q50" s="495" t="s">
        <v>3547</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386</v>
      </c>
      <c r="L51" s="117">
        <f t="shared" si="12"/>
        <v>0</v>
      </c>
      <c r="M51" s="117"/>
      <c r="N51" s="89"/>
      <c r="O51" s="489" t="s">
        <v>3559</v>
      </c>
      <c r="P51" s="701" t="s">
        <v>107</v>
      </c>
      <c r="Q51" s="495" t="s">
        <v>3547</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475"/>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489" t="s">
        <v>2038</v>
      </c>
      <c r="P53" s="277" t="s">
        <v>3560</v>
      </c>
      <c r="Q53" s="495" t="s">
        <v>3561</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489" t="s">
        <v>2041</v>
      </c>
      <c r="P54" s="497" t="s">
        <v>3562</v>
      </c>
      <c r="Q54" s="495" t="s">
        <v>3561</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1.273</v>
      </c>
      <c r="M55" s="37">
        <f t="shared" ref="M55:M56" si="14">L55/H55</f>
        <v>0.9092857143</v>
      </c>
      <c r="N55" s="89"/>
      <c r="O55" s="262"/>
      <c r="P55" s="262"/>
      <c r="Q55" s="475"/>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75"/>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489" t="s">
        <v>3563</v>
      </c>
      <c r="P57" s="497" t="s">
        <v>3564</v>
      </c>
      <c r="Q57" s="495" t="s">
        <v>3565</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489" t="s">
        <v>1181</v>
      </c>
      <c r="P58" s="497" t="s">
        <v>3566</v>
      </c>
      <c r="Q58" s="495" t="s">
        <v>3565</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489" t="s">
        <v>1775</v>
      </c>
      <c r="P59" s="497" t="s">
        <v>3566</v>
      </c>
      <c r="Q59" s="495" t="s">
        <v>3565</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0.2</v>
      </c>
      <c r="M60" s="242">
        <f>L60/H60</f>
        <v>1</v>
      </c>
      <c r="N60" s="89"/>
      <c r="O60" s="243"/>
      <c r="P60" s="243"/>
      <c r="Q60" s="475"/>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489" t="s">
        <v>1777</v>
      </c>
      <c r="P61" s="277" t="s">
        <v>3567</v>
      </c>
      <c r="Q61" s="495" t="s">
        <v>3568</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190</v>
      </c>
      <c r="L62" s="117">
        <f t="shared" si="16"/>
        <v>1</v>
      </c>
      <c r="M62" s="117"/>
      <c r="N62" s="89"/>
      <c r="O62" s="489" t="s">
        <v>1780</v>
      </c>
      <c r="P62" s="497" t="s">
        <v>3569</v>
      </c>
      <c r="Q62" s="495" t="s">
        <v>3568</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0.356</v>
      </c>
      <c r="M63" s="242">
        <f>L63/H63</f>
        <v>0.89</v>
      </c>
      <c r="N63" s="89"/>
      <c r="O63" s="243"/>
      <c r="P63" s="243"/>
      <c r="Q63" s="475"/>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489" t="s">
        <v>1782</v>
      </c>
      <c r="P64" s="497" t="s">
        <v>3570</v>
      </c>
      <c r="Q64" s="495" t="s">
        <v>3571</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489" t="s">
        <v>3572</v>
      </c>
      <c r="P65" s="497" t="s">
        <v>3570</v>
      </c>
      <c r="Q65" s="495" t="s">
        <v>3571</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227</v>
      </c>
      <c r="L66" s="117">
        <f t="shared" si="17"/>
        <v>0.67</v>
      </c>
      <c r="M66" s="117"/>
      <c r="N66" s="89"/>
      <c r="O66" s="489" t="s">
        <v>3573</v>
      </c>
      <c r="P66" s="497" t="s">
        <v>3574</v>
      </c>
      <c r="Q66" s="495" t="s">
        <v>3571</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190</v>
      </c>
      <c r="L67" s="117">
        <f t="shared" si="17"/>
        <v>1</v>
      </c>
      <c r="M67" s="117"/>
      <c r="N67" s="89"/>
      <c r="O67" s="489" t="s">
        <v>2056</v>
      </c>
      <c r="P67" s="497" t="s">
        <v>3575</v>
      </c>
      <c r="Q67" s="495" t="s">
        <v>3571</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190</v>
      </c>
      <c r="L68" s="117">
        <f t="shared" si="17"/>
        <v>1</v>
      </c>
      <c r="M68" s="117"/>
      <c r="N68" s="89"/>
      <c r="O68" s="489" t="s">
        <v>3576</v>
      </c>
      <c r="P68" s="497" t="s">
        <v>3577</v>
      </c>
      <c r="Q68" s="495" t="s">
        <v>3571</v>
      </c>
      <c r="R68" s="89"/>
      <c r="S68" s="89"/>
      <c r="T68" s="89"/>
      <c r="U68" s="89"/>
      <c r="V68" s="89"/>
      <c r="W68" s="89"/>
      <c r="X68" s="89"/>
      <c r="Y68" s="89"/>
      <c r="Z68" s="89"/>
    </row>
    <row r="69">
      <c r="A69" s="89">
        <v>70.0</v>
      </c>
      <c r="B69" s="113"/>
      <c r="C69" s="114"/>
      <c r="D69" s="114"/>
      <c r="E69" s="114"/>
      <c r="F69" s="114" t="s">
        <v>249</v>
      </c>
      <c r="G69" s="266" t="s">
        <v>1186</v>
      </c>
      <c r="H69" s="117"/>
      <c r="I69" s="191" t="s">
        <v>3578</v>
      </c>
      <c r="J69" s="117" t="s">
        <v>196</v>
      </c>
      <c r="K69" s="247" t="s">
        <v>227</v>
      </c>
      <c r="L69" s="117">
        <f t="shared" si="17"/>
        <v>0.67</v>
      </c>
      <c r="M69" s="117"/>
      <c r="N69" s="89"/>
      <c r="O69" s="489" t="s">
        <v>3579</v>
      </c>
      <c r="P69" s="492" t="s">
        <v>3580</v>
      </c>
      <c r="Q69" s="495" t="s">
        <v>3571</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0.117</v>
      </c>
      <c r="M70" s="242">
        <f>L70/H70</f>
        <v>0.585</v>
      </c>
      <c r="N70" s="89"/>
      <c r="O70" s="243"/>
      <c r="P70" s="243"/>
      <c r="Q70" s="475"/>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227</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0.67</v>
      </c>
      <c r="M71" s="117"/>
      <c r="N71" s="89"/>
      <c r="O71" s="489" t="s">
        <v>3581</v>
      </c>
      <c r="P71" s="277" t="s">
        <v>3582</v>
      </c>
      <c r="Q71" s="495" t="s">
        <v>3583</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227</v>
      </c>
      <c r="L72" s="117">
        <f t="shared" si="18"/>
        <v>0.5</v>
      </c>
      <c r="M72" s="117"/>
      <c r="N72" s="89"/>
      <c r="O72" s="489" t="s">
        <v>3584</v>
      </c>
      <c r="P72" s="496" t="s">
        <v>3585</v>
      </c>
      <c r="Q72" s="495" t="s">
        <v>3583</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75"/>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489" t="s">
        <v>3586</v>
      </c>
      <c r="P74" s="489" t="s">
        <v>3587</v>
      </c>
      <c r="Q74" s="495" t="s">
        <v>3588</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489" t="s">
        <v>1524</v>
      </c>
      <c r="P75" s="489" t="s">
        <v>3589</v>
      </c>
      <c r="Q75" s="495" t="s">
        <v>3588</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75"/>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489" t="s">
        <v>565</v>
      </c>
      <c r="P77" s="277" t="s">
        <v>3590</v>
      </c>
      <c r="Q77" s="495" t="s">
        <v>3591</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2.5</v>
      </c>
      <c r="M78" s="37">
        <f t="shared" ref="M78:M79" si="20">L78/H78</f>
        <v>1</v>
      </c>
      <c r="N78" s="89"/>
      <c r="O78" s="262"/>
      <c r="P78" s="262"/>
      <c r="Q78" s="475"/>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75"/>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489" t="s">
        <v>3592</v>
      </c>
      <c r="P80" s="489" t="s">
        <v>3593</v>
      </c>
      <c r="Q80" s="495" t="s">
        <v>3594</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489" t="s">
        <v>3595</v>
      </c>
      <c r="P81" s="277" t="s">
        <v>3593</v>
      </c>
      <c r="Q81" s="495" t="s">
        <v>3594</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489" t="s">
        <v>3596</v>
      </c>
      <c r="P82" s="489" t="s">
        <v>3597</v>
      </c>
      <c r="Q82" s="495" t="s">
        <v>3594</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489" t="s">
        <v>3598</v>
      </c>
      <c r="P83" s="277" t="s">
        <v>3599</v>
      </c>
      <c r="Q83" s="495" t="s">
        <v>3594</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489" t="s">
        <v>3600</v>
      </c>
      <c r="P84" s="489" t="s">
        <v>3601</v>
      </c>
      <c r="Q84" s="495" t="s">
        <v>3594</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489" t="s">
        <v>3602</v>
      </c>
      <c r="P85" s="277" t="s">
        <v>3603</v>
      </c>
      <c r="Q85" s="495" t="s">
        <v>3594</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1.5</v>
      </c>
      <c r="M86" s="242">
        <f>L86/H86</f>
        <v>1</v>
      </c>
      <c r="N86" s="89"/>
      <c r="O86" s="243"/>
      <c r="P86" s="243"/>
      <c r="Q86" s="475"/>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489" t="s">
        <v>593</v>
      </c>
      <c r="P87" s="490" t="s">
        <v>3604</v>
      </c>
      <c r="Q87" s="495" t="s">
        <v>3605</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190</v>
      </c>
      <c r="L88" s="117">
        <f t="shared" si="22"/>
        <v>1</v>
      </c>
      <c r="M88" s="117"/>
      <c r="N88" s="89"/>
      <c r="O88" s="489" t="s">
        <v>3606</v>
      </c>
      <c r="P88" s="490" t="s">
        <v>3607</v>
      </c>
      <c r="Q88" s="495" t="s">
        <v>3605</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2.142</v>
      </c>
      <c r="M89" s="37">
        <f t="shared" ref="M89:M90" si="23">L89/H89</f>
        <v>0.9736363636</v>
      </c>
      <c r="N89" s="89"/>
      <c r="O89" s="262"/>
      <c r="P89" s="262"/>
      <c r="Q89" s="475"/>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3"/>
      <c r="P90" s="243"/>
      <c r="Q90" s="475"/>
      <c r="R90" s="89"/>
      <c r="S90" s="89"/>
      <c r="T90" s="89"/>
      <c r="U90" s="89"/>
      <c r="V90" s="89"/>
      <c r="W90" s="89"/>
      <c r="X90" s="89"/>
      <c r="Y90" s="89"/>
      <c r="Z90" s="89"/>
    </row>
    <row r="91">
      <c r="A91" s="89">
        <v>92.0</v>
      </c>
      <c r="B91" s="113"/>
      <c r="C91" s="114"/>
      <c r="D91" s="114"/>
      <c r="E91" s="114"/>
      <c r="F91" s="114" t="s">
        <v>186</v>
      </c>
      <c r="G91" s="266" t="s">
        <v>3608</v>
      </c>
      <c r="H91" s="117"/>
      <c r="I91" s="191" t="s">
        <v>3609</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489" t="s">
        <v>3610</v>
      </c>
      <c r="P91" s="497" t="s">
        <v>3611</v>
      </c>
      <c r="Q91" s="495" t="s">
        <v>3612</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489" t="s">
        <v>613</v>
      </c>
      <c r="P92" s="249" t="s">
        <v>3613</v>
      </c>
      <c r="Q92" s="495" t="s">
        <v>3612</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489"/>
      <c r="P93" s="492" t="s">
        <v>2389</v>
      </c>
      <c r="Q93" s="495" t="s">
        <v>3612</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490"/>
      <c r="P94" s="492" t="s">
        <v>2389</v>
      </c>
      <c r="Q94" s="495" t="s">
        <v>3612</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0.242</v>
      </c>
      <c r="M95" s="242">
        <f>L95/H95</f>
        <v>0.8066666667</v>
      </c>
      <c r="N95" s="89"/>
      <c r="O95" s="243"/>
      <c r="P95" s="243"/>
      <c r="Q95" s="475"/>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227</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0.5</v>
      </c>
      <c r="M96" s="117"/>
      <c r="N96" s="89"/>
      <c r="O96" s="489" t="s">
        <v>3614</v>
      </c>
      <c r="P96" s="249" t="s">
        <v>3615</v>
      </c>
      <c r="Q96" s="495" t="s">
        <v>3616</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227</v>
      </c>
      <c r="L97" s="117">
        <f t="shared" si="25"/>
        <v>0.67</v>
      </c>
      <c r="M97" s="117"/>
      <c r="N97" s="89"/>
      <c r="O97" s="489" t="s">
        <v>3617</v>
      </c>
      <c r="P97" s="497" t="s">
        <v>3618</v>
      </c>
      <c r="Q97" s="495" t="s">
        <v>3616</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227</v>
      </c>
      <c r="L98" s="117">
        <f t="shared" si="25"/>
        <v>0.67</v>
      </c>
      <c r="M98" s="117"/>
      <c r="N98" s="89"/>
      <c r="O98" s="489" t="s">
        <v>3619</v>
      </c>
      <c r="P98" s="497" t="s">
        <v>3618</v>
      </c>
      <c r="Q98" s="495" t="s">
        <v>3616</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489" t="s">
        <v>3620</v>
      </c>
      <c r="P99" s="277" t="s">
        <v>3621</v>
      </c>
      <c r="Q99" s="495" t="s">
        <v>3616</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489" t="s">
        <v>3622</v>
      </c>
      <c r="P100" s="492" t="s">
        <v>3621</v>
      </c>
      <c r="Q100" s="495" t="s">
        <v>3616</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190</v>
      </c>
      <c r="L101" s="117">
        <f t="shared" si="25"/>
        <v>1</v>
      </c>
      <c r="M101" s="117"/>
      <c r="N101" s="89"/>
      <c r="O101" s="489" t="s">
        <v>3623</v>
      </c>
      <c r="P101" s="492" t="s">
        <v>3621</v>
      </c>
      <c r="Q101" s="495" t="s">
        <v>3616</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75"/>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489" t="s">
        <v>3624</v>
      </c>
      <c r="P103" s="277" t="s">
        <v>3625</v>
      </c>
      <c r="Q103" s="495" t="s">
        <v>3626</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489" t="s">
        <v>3627</v>
      </c>
      <c r="P104" s="277" t="s">
        <v>3625</v>
      </c>
      <c r="Q104" s="495" t="s">
        <v>3626</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489" t="s">
        <v>3628</v>
      </c>
      <c r="P105" s="277" t="s">
        <v>3625</v>
      </c>
      <c r="Q105" s="495" t="s">
        <v>3626</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3"/>
      <c r="P106" s="243"/>
      <c r="Q106" s="475"/>
      <c r="R106" s="89"/>
      <c r="S106" s="89"/>
      <c r="T106" s="89"/>
      <c r="U106" s="89"/>
      <c r="V106" s="89"/>
      <c r="W106" s="89"/>
      <c r="X106" s="89"/>
      <c r="Y106" s="89"/>
      <c r="Z106" s="89"/>
    </row>
    <row r="107">
      <c r="A107" s="89">
        <v>108.0</v>
      </c>
      <c r="B107" s="113"/>
      <c r="C107" s="114"/>
      <c r="D107" s="114"/>
      <c r="E107" s="114"/>
      <c r="F107" s="328" t="s">
        <v>107</v>
      </c>
      <c r="G107" s="266" t="s">
        <v>3629</v>
      </c>
      <c r="H107" s="117"/>
      <c r="I107" s="191" t="s">
        <v>3630</v>
      </c>
      <c r="J107" s="117" t="s">
        <v>196</v>
      </c>
      <c r="K107" s="247"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489" t="s">
        <v>3631</v>
      </c>
      <c r="P107" s="489" t="s">
        <v>3632</v>
      </c>
      <c r="Q107" s="495" t="s">
        <v>3633</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0.3</v>
      </c>
      <c r="M108" s="242">
        <f>L108/H108</f>
        <v>1</v>
      </c>
      <c r="N108" s="89"/>
      <c r="O108" s="243"/>
      <c r="P108" s="243"/>
      <c r="Q108" s="475"/>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489" t="s">
        <v>3634</v>
      </c>
      <c r="P109" s="489" t="s">
        <v>3635</v>
      </c>
      <c r="Q109" s="495" t="s">
        <v>3636</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489" t="s">
        <v>3637</v>
      </c>
      <c r="P110" s="489" t="s">
        <v>3635</v>
      </c>
      <c r="Q110" s="495" t="s">
        <v>3636</v>
      </c>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489" t="s">
        <v>3638</v>
      </c>
      <c r="P111" s="249" t="s">
        <v>3639</v>
      </c>
      <c r="Q111" s="495" t="s">
        <v>3636</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489" t="s">
        <v>3640</v>
      </c>
      <c r="P112" s="249" t="s">
        <v>3641</v>
      </c>
      <c r="Q112" s="495" t="s">
        <v>3636</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0.5</v>
      </c>
      <c r="M113" s="242">
        <f>L113/H113</f>
        <v>1</v>
      </c>
      <c r="N113" s="89"/>
      <c r="O113" s="243"/>
      <c r="P113" s="243"/>
      <c r="Q113" s="475"/>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489" t="s">
        <v>3642</v>
      </c>
      <c r="P114" s="277" t="s">
        <v>2415</v>
      </c>
      <c r="Q114" s="495" t="s">
        <v>3643</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190</v>
      </c>
      <c r="L115" s="117">
        <f t="shared" si="28"/>
        <v>1</v>
      </c>
      <c r="M115" s="117"/>
      <c r="N115" s="89"/>
      <c r="O115" s="489"/>
      <c r="P115" s="277" t="s">
        <v>2415</v>
      </c>
      <c r="Q115" s="495" t="s">
        <v>3643</v>
      </c>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190</v>
      </c>
      <c r="L116" s="117">
        <f t="shared" si="28"/>
        <v>1</v>
      </c>
      <c r="M116" s="117"/>
      <c r="N116" s="89"/>
      <c r="O116" s="489"/>
      <c r="P116" s="277" t="s">
        <v>2415</v>
      </c>
      <c r="Q116" s="495" t="s">
        <v>3643</v>
      </c>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1.880666667</v>
      </c>
      <c r="M117" s="53">
        <f t="shared" ref="M117:M118" si="29">L117/H117</f>
        <v>0.7522666667</v>
      </c>
      <c r="N117" s="89"/>
      <c r="O117" s="321"/>
      <c r="P117" s="321"/>
      <c r="Q117" s="475"/>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0.356</v>
      </c>
      <c r="M118" s="242">
        <f t="shared" si="29"/>
        <v>0.89</v>
      </c>
      <c r="N118" s="89"/>
      <c r="O118" s="243"/>
      <c r="P118" s="243"/>
      <c r="Q118" s="475"/>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489" t="s">
        <v>3644</v>
      </c>
      <c r="P119" s="277" t="s">
        <v>3645</v>
      </c>
      <c r="Q119" s="495" t="s">
        <v>3646</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489" t="s">
        <v>3647</v>
      </c>
      <c r="P120" s="277" t="s">
        <v>3648</v>
      </c>
      <c r="Q120" s="495" t="s">
        <v>3646</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227</v>
      </c>
      <c r="L121" s="117">
        <f t="shared" si="30"/>
        <v>0.67</v>
      </c>
      <c r="M121" s="117"/>
      <c r="N121" s="89"/>
      <c r="O121" s="489" t="s">
        <v>3649</v>
      </c>
      <c r="P121" s="249" t="s">
        <v>3650</v>
      </c>
      <c r="Q121" s="495" t="s">
        <v>3646</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0.222</v>
      </c>
      <c r="M122" s="242">
        <f>L122/H122</f>
        <v>0.555</v>
      </c>
      <c r="N122" s="89"/>
      <c r="O122" s="243"/>
      <c r="P122" s="243"/>
      <c r="Q122" s="475"/>
      <c r="R122" s="89"/>
      <c r="S122" s="89"/>
      <c r="T122" s="89"/>
      <c r="U122" s="89"/>
      <c r="V122" s="89"/>
      <c r="W122" s="89"/>
      <c r="X122" s="89"/>
      <c r="Y122" s="89"/>
      <c r="Z122" s="89"/>
    </row>
    <row r="123" ht="190.5" customHeight="1">
      <c r="A123" s="89">
        <v>124.0</v>
      </c>
      <c r="B123" s="113"/>
      <c r="C123" s="114"/>
      <c r="D123" s="114"/>
      <c r="E123" s="114"/>
      <c r="F123" s="114" t="s">
        <v>186</v>
      </c>
      <c r="G123" s="266" t="s">
        <v>762</v>
      </c>
      <c r="H123" s="117"/>
      <c r="I123" s="191" t="s">
        <v>763</v>
      </c>
      <c r="J123" s="117" t="s">
        <v>196</v>
      </c>
      <c r="K123" s="247" t="s">
        <v>804</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0</v>
      </c>
      <c r="M123" s="117"/>
      <c r="N123" s="89"/>
      <c r="O123" s="489" t="s">
        <v>3651</v>
      </c>
      <c r="P123" s="490" t="s">
        <v>107</v>
      </c>
      <c r="Q123" s="495" t="s">
        <v>3652</v>
      </c>
      <c r="R123" s="89"/>
      <c r="S123" s="89"/>
      <c r="T123" s="89"/>
      <c r="U123" s="89"/>
      <c r="V123" s="89"/>
      <c r="W123" s="89"/>
      <c r="X123" s="89"/>
      <c r="Y123" s="89"/>
      <c r="Z123" s="89"/>
    </row>
    <row r="124">
      <c r="A124" s="89">
        <v>125.0</v>
      </c>
      <c r="B124" s="113"/>
      <c r="C124" s="114"/>
      <c r="D124" s="114"/>
      <c r="E124" s="114"/>
      <c r="F124" s="114" t="s">
        <v>193</v>
      </c>
      <c r="G124" s="266" t="s">
        <v>766</v>
      </c>
      <c r="H124" s="117"/>
      <c r="I124" s="191" t="s">
        <v>3653</v>
      </c>
      <c r="J124" s="117" t="s">
        <v>196</v>
      </c>
      <c r="K124" s="247" t="s">
        <v>190</v>
      </c>
      <c r="L124" s="117">
        <f t="shared" si="31"/>
        <v>1</v>
      </c>
      <c r="M124" s="117"/>
      <c r="N124" s="89"/>
      <c r="O124" s="489" t="s">
        <v>3654</v>
      </c>
      <c r="P124" s="489" t="s">
        <v>3655</v>
      </c>
      <c r="Q124" s="495" t="s">
        <v>3652</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227</v>
      </c>
      <c r="L125" s="117">
        <f t="shared" si="31"/>
        <v>0.67</v>
      </c>
      <c r="M125" s="117"/>
      <c r="N125" s="89"/>
      <c r="O125" s="489" t="s">
        <v>3656</v>
      </c>
      <c r="P125" s="277" t="s">
        <v>3657</v>
      </c>
      <c r="Q125" s="495" t="s">
        <v>3652</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386</v>
      </c>
      <c r="L126" s="117">
        <f t="shared" si="31"/>
        <v>0.33</v>
      </c>
      <c r="M126" s="117"/>
      <c r="N126" s="89"/>
      <c r="O126" s="489" t="s">
        <v>3658</v>
      </c>
      <c r="P126" s="489" t="s">
        <v>3659</v>
      </c>
      <c r="Q126" s="495" t="s">
        <v>3652</v>
      </c>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489" t="s">
        <v>3660</v>
      </c>
      <c r="P127" s="489" t="s">
        <v>3661</v>
      </c>
      <c r="Q127" s="495" t="s">
        <v>3652</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386</v>
      </c>
      <c r="L128" s="117">
        <f t="shared" si="31"/>
        <v>0.33</v>
      </c>
      <c r="M128" s="117"/>
      <c r="N128" s="89"/>
      <c r="O128" s="489" t="s">
        <v>3662</v>
      </c>
      <c r="P128" s="489" t="s">
        <v>3661</v>
      </c>
      <c r="Q128" s="495" t="s">
        <v>3652</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243"/>
      <c r="P129" s="243"/>
      <c r="Q129" s="475"/>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489" t="s">
        <v>3663</v>
      </c>
      <c r="P130" s="277" t="s">
        <v>3664</v>
      </c>
      <c r="Q130" s="495" t="s">
        <v>3665</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489" t="s">
        <v>790</v>
      </c>
      <c r="P131" s="277" t="s">
        <v>3069</v>
      </c>
      <c r="Q131" s="495" t="s">
        <v>3665</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489" t="s">
        <v>3666</v>
      </c>
      <c r="P132" s="490" t="s">
        <v>3667</v>
      </c>
      <c r="Q132" s="495" t="s">
        <v>3665</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489" t="s">
        <v>3668</v>
      </c>
      <c r="P133" s="490" t="s">
        <v>3667</v>
      </c>
      <c r="Q133" s="495" t="s">
        <v>3665</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0.3686666667</v>
      </c>
      <c r="M134" s="242">
        <f>L134/H134</f>
        <v>0.5266666667</v>
      </c>
      <c r="N134" s="89"/>
      <c r="O134" s="243"/>
      <c r="P134" s="243"/>
      <c r="Q134" s="475"/>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804</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0.25</v>
      </c>
      <c r="M135" s="117"/>
      <c r="N135" s="89"/>
      <c r="O135" s="489" t="s">
        <v>3669</v>
      </c>
      <c r="P135" s="490" t="s">
        <v>3670</v>
      </c>
      <c r="Q135" s="495" t="s">
        <v>3671</v>
      </c>
      <c r="R135" s="89"/>
      <c r="S135" s="89"/>
      <c r="T135" s="89"/>
      <c r="U135" s="89"/>
      <c r="V135" s="89"/>
      <c r="W135" s="89"/>
      <c r="X135" s="89"/>
      <c r="Y135" s="89"/>
      <c r="Z135" s="89"/>
    </row>
    <row r="136">
      <c r="A136" s="89">
        <v>137.0</v>
      </c>
      <c r="B136" s="113"/>
      <c r="C136" s="114"/>
      <c r="D136" s="114"/>
      <c r="E136" s="114"/>
      <c r="F136" s="114" t="s">
        <v>193</v>
      </c>
      <c r="G136" s="266" t="s">
        <v>807</v>
      </c>
      <c r="H136" s="117"/>
      <c r="I136" s="191" t="s">
        <v>3672</v>
      </c>
      <c r="J136" s="324" t="s">
        <v>189</v>
      </c>
      <c r="K136" s="247" t="s">
        <v>190</v>
      </c>
      <c r="L136" s="117">
        <f t="shared" si="33"/>
        <v>1</v>
      </c>
      <c r="M136" s="117"/>
      <c r="N136" s="89"/>
      <c r="O136" s="489" t="s">
        <v>3673</v>
      </c>
      <c r="P136" s="490" t="s">
        <v>3670</v>
      </c>
      <c r="Q136" s="495" t="s">
        <v>3671</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386</v>
      </c>
      <c r="L137" s="117">
        <f t="shared" si="33"/>
        <v>0.33</v>
      </c>
      <c r="M137" s="117"/>
      <c r="N137" s="89"/>
      <c r="O137" s="489" t="s">
        <v>3674</v>
      </c>
      <c r="P137" s="490" t="s">
        <v>3670</v>
      </c>
      <c r="Q137" s="495" t="s">
        <v>3671</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0.334</v>
      </c>
      <c r="M138" s="242">
        <f>L138/H138</f>
        <v>0.835</v>
      </c>
      <c r="N138" s="89"/>
      <c r="O138" s="243"/>
      <c r="P138" s="243"/>
      <c r="Q138" s="475"/>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227</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0.67</v>
      </c>
      <c r="M139" s="117"/>
      <c r="N139" s="89"/>
      <c r="O139" s="489" t="s">
        <v>3675</v>
      </c>
      <c r="P139" s="277" t="s">
        <v>3676</v>
      </c>
      <c r="Q139" s="495" t="s">
        <v>3677</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489" t="s">
        <v>3678</v>
      </c>
      <c r="P140" s="277" t="s">
        <v>3676</v>
      </c>
      <c r="Q140" s="495" t="s">
        <v>3677</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16.53074889</v>
      </c>
      <c r="M141" s="231">
        <f t="shared" ref="M141:M143" si="35">L141/H141</f>
        <v>0.7617856633</v>
      </c>
      <c r="N141" s="89"/>
      <c r="O141" s="453"/>
      <c r="P141" s="453"/>
      <c r="Q141" s="475"/>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2.85</v>
      </c>
      <c r="M142" s="37">
        <f t="shared" si="35"/>
        <v>0.95</v>
      </c>
      <c r="N142" s="89"/>
      <c r="O142" s="262"/>
      <c r="P142" s="262"/>
      <c r="Q142" s="475"/>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1.35</v>
      </c>
      <c r="M143" s="242">
        <f t="shared" si="35"/>
        <v>0.9</v>
      </c>
      <c r="N143" s="89"/>
      <c r="O143" s="243"/>
      <c r="P143" s="243"/>
      <c r="Q143" s="475"/>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0.8</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0.8</v>
      </c>
      <c r="M144" s="117"/>
      <c r="N144" s="89"/>
      <c r="O144" s="249" t="s">
        <v>3679</v>
      </c>
      <c r="P144" s="249" t="s">
        <v>1935</v>
      </c>
      <c r="Q144" s="495" t="s">
        <v>3680</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5.0</v>
      </c>
      <c r="L145" s="117" t="str">
        <f t="shared" si="36"/>
        <v/>
      </c>
      <c r="M145" s="117"/>
      <c r="N145" s="89"/>
      <c r="O145" s="121"/>
      <c r="P145" s="121"/>
      <c r="Q145" s="475"/>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4.0</v>
      </c>
      <c r="L146" s="117" t="str">
        <f t="shared" si="36"/>
        <v/>
      </c>
      <c r="M146" s="117"/>
      <c r="N146" s="89"/>
      <c r="O146" s="121"/>
      <c r="P146" s="121"/>
      <c r="Q146" s="475"/>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249" t="s">
        <v>3681</v>
      </c>
      <c r="P147" s="249" t="s">
        <v>3682</v>
      </c>
      <c r="Q147" s="495" t="s">
        <v>3680</v>
      </c>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8.0</v>
      </c>
      <c r="L148" s="117" t="str">
        <f t="shared" si="36"/>
        <v/>
      </c>
      <c r="M148" s="117"/>
      <c r="N148" s="89"/>
      <c r="O148" s="121"/>
      <c r="P148" s="467"/>
      <c r="Q148" s="475"/>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8.0</v>
      </c>
      <c r="L149" s="117" t="str">
        <f t="shared" si="36"/>
        <v/>
      </c>
      <c r="M149" s="117"/>
      <c r="N149" s="89"/>
      <c r="O149" s="121"/>
      <c r="P149" s="121"/>
      <c r="Q149" s="475"/>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75"/>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489" t="s">
        <v>3683</v>
      </c>
      <c r="P151" s="249" t="s">
        <v>3684</v>
      </c>
      <c r="Q151" s="495" t="s">
        <v>3685</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75"/>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489" t="s">
        <v>3686</v>
      </c>
      <c r="P153" s="492" t="s">
        <v>3687</v>
      </c>
      <c r="Q153" s="495" t="s">
        <v>3688</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1.5</v>
      </c>
      <c r="M154" s="37">
        <f t="shared" ref="M154:M155" si="37">L154/H154</f>
        <v>0.75</v>
      </c>
      <c r="N154" s="89"/>
      <c r="O154" s="262"/>
      <c r="P154" s="262"/>
      <c r="Q154" s="475"/>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1.5</v>
      </c>
      <c r="M155" s="242">
        <f t="shared" si="37"/>
        <v>0.75</v>
      </c>
      <c r="N155" s="89"/>
      <c r="O155" s="243"/>
      <c r="P155" s="243"/>
      <c r="Q155" s="475"/>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227</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0.5</v>
      </c>
      <c r="M156" s="117"/>
      <c r="N156" s="89"/>
      <c r="O156" s="489" t="s">
        <v>3689</v>
      </c>
      <c r="P156" s="492" t="s">
        <v>3690</v>
      </c>
      <c r="Q156" s="495" t="s">
        <v>3691</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1</v>
      </c>
      <c r="L157" s="117">
        <f t="shared" si="38"/>
        <v>1</v>
      </c>
      <c r="M157" s="117"/>
      <c r="N157" s="89"/>
      <c r="O157" s="121"/>
      <c r="P157" s="121"/>
      <c r="Q157" s="475"/>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2.0</v>
      </c>
      <c r="L158" s="117" t="str">
        <f t="shared" si="38"/>
        <v/>
      </c>
      <c r="M158" s="117"/>
      <c r="N158" s="89"/>
      <c r="O158" s="489"/>
      <c r="P158" s="492" t="s">
        <v>3690</v>
      </c>
      <c r="Q158" s="495" t="s">
        <v>3691</v>
      </c>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2.0</v>
      </c>
      <c r="L159" s="117" t="str">
        <f t="shared" si="38"/>
        <v/>
      </c>
      <c r="M159" s="117"/>
      <c r="N159" s="89"/>
      <c r="O159" s="489"/>
      <c r="P159" s="492" t="s">
        <v>3690</v>
      </c>
      <c r="Q159" s="495" t="s">
        <v>3691</v>
      </c>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0.75</v>
      </c>
      <c r="M160" s="37">
        <f t="shared" ref="M160:M161" si="39">L160/H160</f>
        <v>0.5</v>
      </c>
      <c r="N160" s="89"/>
      <c r="O160" s="262"/>
      <c r="P160" s="262"/>
      <c r="Q160" s="475"/>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0.75</v>
      </c>
      <c r="M161" s="242">
        <f t="shared" si="39"/>
        <v>0.5</v>
      </c>
      <c r="N161" s="89"/>
      <c r="O161" s="243"/>
      <c r="P161" s="243"/>
      <c r="Q161" s="475"/>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227</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0.5</v>
      </c>
      <c r="M162" s="117"/>
      <c r="N162" s="89"/>
      <c r="O162" s="489" t="s">
        <v>3692</v>
      </c>
      <c r="P162" s="489" t="s">
        <v>3693</v>
      </c>
      <c r="Q162" s="495" t="s">
        <v>3694</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2.79</v>
      </c>
      <c r="M163" s="37">
        <f t="shared" ref="M163:M164" si="40">L163/H163</f>
        <v>0.744</v>
      </c>
      <c r="N163" s="89"/>
      <c r="O163" s="262"/>
      <c r="P163" s="262"/>
      <c r="Q163" s="475"/>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0.165</v>
      </c>
      <c r="M164" s="242">
        <f t="shared" si="40"/>
        <v>0.33</v>
      </c>
      <c r="N164" s="89"/>
      <c r="O164" s="243"/>
      <c r="P164" s="243"/>
      <c r="Q164" s="475"/>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386</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0.33</v>
      </c>
      <c r="M165" s="117"/>
      <c r="N165" s="89"/>
      <c r="O165" s="489" t="s">
        <v>3695</v>
      </c>
      <c r="P165" s="277" t="s">
        <v>3696</v>
      </c>
      <c r="Q165" s="495" t="s">
        <v>3697</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0.625</v>
      </c>
      <c r="M166" s="242">
        <f>L166/H166</f>
        <v>0.5</v>
      </c>
      <c r="N166" s="89"/>
      <c r="O166" s="243"/>
      <c r="P166" s="243"/>
      <c r="Q166" s="475"/>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227</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0.5</v>
      </c>
      <c r="M167" s="117"/>
      <c r="N167" s="89"/>
      <c r="O167" s="489" t="s">
        <v>3698</v>
      </c>
      <c r="P167" s="492" t="s">
        <v>3699</v>
      </c>
      <c r="Q167" s="495" t="s">
        <v>3700</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227</v>
      </c>
      <c r="L168" s="117">
        <f t="shared" si="41"/>
        <v>0.5</v>
      </c>
      <c r="M168" s="117"/>
      <c r="N168" s="89"/>
      <c r="O168" s="489" t="s">
        <v>3698</v>
      </c>
      <c r="P168" s="492" t="s">
        <v>3699</v>
      </c>
      <c r="Q168" s="495" t="s">
        <v>3700</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2</v>
      </c>
      <c r="M169" s="242">
        <f>L169/H169</f>
        <v>1</v>
      </c>
      <c r="N169" s="89"/>
      <c r="O169" s="243"/>
      <c r="P169" s="243"/>
      <c r="Q169" s="475"/>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190</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489" t="s">
        <v>3701</v>
      </c>
      <c r="P170" s="492" t="s">
        <v>3702</v>
      </c>
      <c r="Q170" s="495" t="s">
        <v>3703</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489" t="s">
        <v>3704</v>
      </c>
      <c r="P171" s="492" t="s">
        <v>3705</v>
      </c>
      <c r="Q171" s="495" t="s">
        <v>3703</v>
      </c>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489" t="s">
        <v>3706</v>
      </c>
      <c r="P172" s="492" t="s">
        <v>3702</v>
      </c>
      <c r="Q172" s="495" t="s">
        <v>3703</v>
      </c>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1.5</v>
      </c>
      <c r="M173" s="37">
        <f t="shared" ref="M173:M174" si="43">L173/H173</f>
        <v>0.75</v>
      </c>
      <c r="N173" s="89"/>
      <c r="O173" s="262"/>
      <c r="P173" s="262"/>
      <c r="Q173" s="475"/>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0.5</v>
      </c>
      <c r="M174" s="242">
        <f t="shared" si="43"/>
        <v>0.5</v>
      </c>
      <c r="N174" s="89"/>
      <c r="O174" s="243"/>
      <c r="P174" s="243"/>
      <c r="Q174" s="475"/>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227</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0.5</v>
      </c>
      <c r="M175" s="117"/>
      <c r="N175" s="89"/>
      <c r="O175" s="489" t="s">
        <v>3707</v>
      </c>
      <c r="P175" s="490" t="s">
        <v>3708</v>
      </c>
      <c r="Q175" s="495" t="s">
        <v>3709</v>
      </c>
      <c r="R175" s="89"/>
      <c r="S175" s="89"/>
      <c r="T175" s="89"/>
      <c r="U175" s="89"/>
      <c r="V175" s="89"/>
      <c r="W175" s="89"/>
      <c r="X175" s="89"/>
      <c r="Y175" s="89"/>
      <c r="Z175" s="89"/>
    </row>
    <row r="176">
      <c r="A176" s="89">
        <v>205.0</v>
      </c>
      <c r="B176" s="257"/>
      <c r="C176" s="241"/>
      <c r="D176" s="241"/>
      <c r="E176" s="241" t="s">
        <v>12</v>
      </c>
      <c r="F176" s="28" t="s">
        <v>3710</v>
      </c>
      <c r="G176" s="4"/>
      <c r="H176" s="242">
        <v>0.5</v>
      </c>
      <c r="I176" s="243"/>
      <c r="J176" s="242"/>
      <c r="K176" s="242"/>
      <c r="L176" s="242">
        <f>AVERAGE(L177)*H176</f>
        <v>0.5</v>
      </c>
      <c r="M176" s="242">
        <f>L176/H176</f>
        <v>1</v>
      </c>
      <c r="N176" s="89"/>
      <c r="O176" s="243"/>
      <c r="P176" s="243"/>
      <c r="Q176" s="475"/>
      <c r="R176" s="89"/>
      <c r="S176" s="89"/>
      <c r="T176" s="89"/>
      <c r="U176" s="89"/>
      <c r="V176" s="89"/>
      <c r="W176" s="89"/>
      <c r="X176" s="89"/>
      <c r="Y176" s="89"/>
      <c r="Z176" s="89"/>
    </row>
    <row r="177">
      <c r="A177" s="89">
        <v>206.0</v>
      </c>
      <c r="B177" s="113"/>
      <c r="C177" s="114"/>
      <c r="D177" s="114"/>
      <c r="E177" s="114"/>
      <c r="F177" s="328" t="s">
        <v>107</v>
      </c>
      <c r="G177" s="266" t="s">
        <v>3711</v>
      </c>
      <c r="H177" s="117"/>
      <c r="I177" s="191" t="s">
        <v>3712</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489" t="s">
        <v>3713</v>
      </c>
      <c r="P177" s="277" t="s">
        <v>3714</v>
      </c>
      <c r="Q177" s="495" t="s">
        <v>3715</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0.5</v>
      </c>
      <c r="M178" s="242">
        <f>L178/H178</f>
        <v>1</v>
      </c>
      <c r="N178" s="89"/>
      <c r="O178" s="243"/>
      <c r="P178" s="243"/>
      <c r="Q178" s="475"/>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1</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1</v>
      </c>
      <c r="M179" s="117"/>
      <c r="N179" s="89"/>
      <c r="O179" s="121"/>
      <c r="P179" s="121"/>
      <c r="Q179" s="475"/>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0.0</v>
      </c>
      <c r="L180" s="117" t="str">
        <f t="shared" si="44"/>
        <v/>
      </c>
      <c r="M180" s="339"/>
      <c r="N180" s="89"/>
      <c r="O180" s="249" t="s">
        <v>3716</v>
      </c>
      <c r="P180" s="475" t="s">
        <v>2964</v>
      </c>
      <c r="Q180" s="495" t="s">
        <v>3717</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0.0</v>
      </c>
      <c r="L181" s="117" t="str">
        <f t="shared" si="44"/>
        <v/>
      </c>
      <c r="M181" s="117"/>
      <c r="N181" s="89"/>
      <c r="O181" s="249" t="s">
        <v>3716</v>
      </c>
      <c r="P181" s="475" t="s">
        <v>2966</v>
      </c>
      <c r="Q181" s="495" t="s">
        <v>3717</v>
      </c>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0.0</v>
      </c>
      <c r="L182" s="117" t="str">
        <f t="shared" si="44"/>
        <v/>
      </c>
      <c r="M182" s="117"/>
      <c r="N182" s="89"/>
      <c r="O182" s="249" t="s">
        <v>3718</v>
      </c>
      <c r="P182" s="249" t="s">
        <v>3719</v>
      </c>
      <c r="Q182" s="495" t="s">
        <v>3717</v>
      </c>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1.972594132</v>
      </c>
      <c r="M183" s="37">
        <f t="shared" ref="M183:M184" si="45">L183/H183</f>
        <v>0.5260251018</v>
      </c>
      <c r="N183" s="89"/>
      <c r="O183" s="262"/>
      <c r="P183" s="262"/>
      <c r="Q183" s="475"/>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0.3025941318</v>
      </c>
      <c r="M184" s="242">
        <f t="shared" si="45"/>
        <v>0.3025941318</v>
      </c>
      <c r="N184" s="89"/>
      <c r="O184" s="243"/>
      <c r="P184" s="243"/>
      <c r="Q184" s="475"/>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75"/>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475"/>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6.0</v>
      </c>
      <c r="L187" s="117" t="str">
        <f t="shared" si="46"/>
        <v/>
      </c>
      <c r="M187" s="117"/>
      <c r="N187" s="89"/>
      <c r="O187" s="249" t="s">
        <v>3720</v>
      </c>
      <c r="P187" s="249" t="s">
        <v>3215</v>
      </c>
      <c r="Q187" s="495" t="s">
        <v>3721</v>
      </c>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13.0</v>
      </c>
      <c r="L188" s="117" t="str">
        <f t="shared" si="46"/>
        <v/>
      </c>
      <c r="M188" s="117"/>
      <c r="N188" s="89"/>
      <c r="O188" s="249" t="s">
        <v>3722</v>
      </c>
      <c r="P188" s="249" t="s">
        <v>3215</v>
      </c>
      <c r="Q188" s="495" t="s">
        <v>3721</v>
      </c>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475"/>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5.0</v>
      </c>
      <c r="L190" s="117" t="str">
        <f t="shared" si="46"/>
        <v/>
      </c>
      <c r="M190" s="117"/>
      <c r="N190" s="89"/>
      <c r="O190" s="249" t="s">
        <v>3720</v>
      </c>
      <c r="P190" s="249" t="s">
        <v>3723</v>
      </c>
      <c r="Q190" s="495" t="s">
        <v>3721</v>
      </c>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8.0</v>
      </c>
      <c r="L191" s="117" t="str">
        <f t="shared" si="46"/>
        <v/>
      </c>
      <c r="M191" s="117"/>
      <c r="N191" s="89"/>
      <c r="O191" s="249" t="s">
        <v>3722</v>
      </c>
      <c r="P191" s="249" t="s">
        <v>3723</v>
      </c>
      <c r="Q191" s="495" t="s">
        <v>3721</v>
      </c>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340">
        <f>IF(OR(K193="",K194=""),"Blm Diisi",IF(K193=0,0,IF(K194/K193&gt;1,1,K194/K193)))</f>
        <v>0.5454545455</v>
      </c>
      <c r="L192" s="117">
        <f t="shared" si="46"/>
        <v>0.5454545455</v>
      </c>
      <c r="M192" s="117"/>
      <c r="N192" s="89"/>
      <c r="O192" s="121"/>
      <c r="P192" s="121"/>
      <c r="Q192" s="475"/>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33.0</v>
      </c>
      <c r="L193" s="117" t="str">
        <f t="shared" si="46"/>
        <v/>
      </c>
      <c r="M193" s="117"/>
      <c r="N193" s="89"/>
      <c r="O193" s="249" t="s">
        <v>3724</v>
      </c>
      <c r="P193" s="249" t="s">
        <v>3725</v>
      </c>
      <c r="Q193" s="495" t="s">
        <v>3721</v>
      </c>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18.0</v>
      </c>
      <c r="L194" s="117" t="str">
        <f t="shared" si="46"/>
        <v/>
      </c>
      <c r="M194" s="117"/>
      <c r="N194" s="89"/>
      <c r="O194" s="249" t="s">
        <v>3726</v>
      </c>
      <c r="P194" s="249" t="s">
        <v>3725</v>
      </c>
      <c r="Q194" s="495" t="s">
        <v>3721</v>
      </c>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630">
        <f>IF(OR(K196="",K197=""),"Blm Diisi",IF(K196=0,0,IF(K197/K196&gt;1,1,K197/K196)))</f>
        <v>0.0597337181</v>
      </c>
      <c r="L195" s="631">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0.0597337181</v>
      </c>
      <c r="M195" s="117"/>
      <c r="N195" s="89"/>
      <c r="O195" s="121"/>
      <c r="P195" s="121"/>
      <c r="Q195" s="475"/>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6.52228859901E11</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249" t="s">
        <v>3727</v>
      </c>
      <c r="P196" s="249" t="s">
        <v>3723</v>
      </c>
      <c r="Q196" s="495" t="s">
        <v>3721</v>
      </c>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3.8960054855E10</v>
      </c>
      <c r="L197" s="117" t="str">
        <f t="shared" si="47"/>
        <v/>
      </c>
      <c r="M197" s="117"/>
      <c r="N197" s="89"/>
      <c r="O197" s="249" t="s">
        <v>3728</v>
      </c>
      <c r="P197" s="249" t="s">
        <v>3723</v>
      </c>
      <c r="Q197" s="495" t="s">
        <v>3721</v>
      </c>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0.67</v>
      </c>
      <c r="M198" s="242">
        <f>L198/H198</f>
        <v>0.67</v>
      </c>
      <c r="N198" s="89"/>
      <c r="O198" s="243"/>
      <c r="P198" s="243"/>
      <c r="Q198" s="475"/>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227</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0.67</v>
      </c>
      <c r="M199" s="117"/>
      <c r="N199" s="89"/>
      <c r="O199" s="277" t="s">
        <v>3729</v>
      </c>
      <c r="P199" s="492" t="s">
        <v>3730</v>
      </c>
      <c r="Q199" s="495" t="s">
        <v>3731</v>
      </c>
      <c r="R199" s="89"/>
      <c r="S199" s="89"/>
      <c r="T199" s="89"/>
      <c r="U199" s="89"/>
      <c r="V199" s="89"/>
      <c r="W199" s="89"/>
      <c r="X199" s="89"/>
      <c r="Y199" s="89"/>
      <c r="Z199" s="89"/>
    </row>
    <row r="200">
      <c r="A200" s="89">
        <v>229.0</v>
      </c>
      <c r="B200" s="257"/>
      <c r="C200" s="241"/>
      <c r="D200" s="241"/>
      <c r="E200" s="241" t="s">
        <v>14</v>
      </c>
      <c r="F200" s="28" t="s">
        <v>3732</v>
      </c>
      <c r="G200" s="4"/>
      <c r="H200" s="242">
        <v>1.0</v>
      </c>
      <c r="I200" s="243"/>
      <c r="J200" s="242"/>
      <c r="K200" s="242"/>
      <c r="L200" s="242">
        <f>AVERAGE(L201)*H200</f>
        <v>1</v>
      </c>
      <c r="M200" s="242">
        <f>L200/H200</f>
        <v>1</v>
      </c>
      <c r="N200" s="89"/>
      <c r="O200" s="243"/>
      <c r="P200" s="243"/>
      <c r="Q200" s="475"/>
      <c r="R200" s="89"/>
      <c r="S200" s="89"/>
      <c r="T200" s="89"/>
      <c r="U200" s="89"/>
      <c r="V200" s="89"/>
      <c r="W200" s="89"/>
      <c r="X200" s="89"/>
      <c r="Y200" s="89"/>
      <c r="Z200" s="89"/>
    </row>
    <row r="201">
      <c r="A201" s="89">
        <v>230.0</v>
      </c>
      <c r="B201" s="113"/>
      <c r="C201" s="114"/>
      <c r="D201" s="114"/>
      <c r="E201" s="114"/>
      <c r="F201" s="361" t="s">
        <v>107</v>
      </c>
      <c r="G201" s="125" t="s">
        <v>3733</v>
      </c>
      <c r="H201" s="117"/>
      <c r="I201" s="191" t="s">
        <v>3734</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277" t="s">
        <v>3735</v>
      </c>
      <c r="P201" s="489" t="s">
        <v>3736</v>
      </c>
      <c r="Q201" s="495" t="s">
        <v>3737</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v>
      </c>
      <c r="M202" s="242">
        <f>L202/H202</f>
        <v>0</v>
      </c>
      <c r="N202" s="89"/>
      <c r="O202" s="243"/>
      <c r="P202" s="243"/>
      <c r="Q202" s="475"/>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804</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0</v>
      </c>
      <c r="M203" s="117"/>
      <c r="N203" s="89"/>
      <c r="O203" s="277" t="s">
        <v>107</v>
      </c>
      <c r="P203" s="492" t="s">
        <v>107</v>
      </c>
      <c r="Q203" s="495" t="s">
        <v>3738</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1.418154762</v>
      </c>
      <c r="M204" s="37">
        <f t="shared" ref="M204:M205" si="48">L204/H204</f>
        <v>0.7272588523</v>
      </c>
      <c r="N204" s="89"/>
      <c r="O204" s="262"/>
      <c r="P204" s="262"/>
      <c r="Q204" s="475"/>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243"/>
      <c r="P205" s="243"/>
      <c r="Q205" s="475"/>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30">
        <f>IF(OR(K207="",K210=""),"Blm Diisi",IF(AND(K207=0,K210=0),0,IF(K210/K207&gt;1,1,K210/K207)))</f>
        <v>1</v>
      </c>
      <c r="L206" s="631">
        <f>IF(J206="Ya/Tidak",IF(K206="Ya",1,IF(K206="Tidak",0,"Blm Diisi")),IF(J206="A/B/C",IF(K206="A",1,IF(K206="B",0.5,IF(K206="C",0,"Blm Diisi"))),IF(J206="A/B/C/D",IF(K206="A",1,IF(K206="B",0.67,IF(K206="C",0.33,IF(K206="D",0,"Blm Diisi")))),IF(J206="A/B/C/D/E",IF(K206="A",1,IF(K206="B",0.75,IF(K206="C",0.5,IF(K206="D",0.25,IF(K206="E",0,"Blm Diisi"))))),IF(J206="%",IF(K206="","Blm Diisi",K206),IF(J206="Jumlah",IF(K206="","Blm Diisi",""),IF(J206="Rupiah",IF(K206="","Blm Diisi",""),IF(J206="","","-"))))))))</f>
        <v>1</v>
      </c>
      <c r="M206" s="117"/>
      <c r="N206" s="89"/>
      <c r="O206" s="277" t="s">
        <v>3739</v>
      </c>
      <c r="P206" s="497" t="s">
        <v>3740</v>
      </c>
      <c r="Q206" s="495" t="s">
        <v>3741</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6">
        <f>IF(OR(K208="",K209=""),"Blm Diisi",K208+K209)</f>
        <v>24</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121"/>
      <c r="P207" s="121"/>
      <c r="Q207" s="475"/>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475"/>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23.0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121"/>
      <c r="P209" s="121"/>
      <c r="Q209" s="475"/>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24.0</v>
      </c>
      <c r="L210" s="117" t="str">
        <f t="shared" si="49"/>
        <v/>
      </c>
      <c r="M210" s="117"/>
      <c r="N210" s="89"/>
      <c r="O210" s="121"/>
      <c r="P210" s="121"/>
      <c r="Q210" s="475"/>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0.0681547619</v>
      </c>
      <c r="M211" s="242">
        <f>L211/H211</f>
        <v>0.1135912698</v>
      </c>
      <c r="N211" s="89"/>
      <c r="O211" s="243"/>
      <c r="P211" s="243"/>
      <c r="Q211" s="475"/>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IF(OR(K214="",K217=""),"Blm Diisi",IF(AND(K213=0,K217=0),0,IF(K217/K213&gt;1,1,K217/K213)))</f>
        <v>0.1135912698</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0.1135912698</v>
      </c>
      <c r="M212" s="117"/>
      <c r="N212" s="89"/>
      <c r="O212" s="277" t="s">
        <v>3739</v>
      </c>
      <c r="P212" s="497" t="s">
        <v>3742</v>
      </c>
      <c r="Q212" s="495" t="s">
        <v>3743</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2016</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75"/>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75"/>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4.0</v>
      </c>
      <c r="L215" s="117" t="str">
        <f t="shared" si="50"/>
        <v/>
      </c>
      <c r="M215" s="117"/>
      <c r="N215" s="89"/>
      <c r="O215" s="121"/>
      <c r="P215" s="121"/>
      <c r="Q215" s="475"/>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2012.0</v>
      </c>
      <c r="L216" s="117" t="str">
        <f t="shared" si="50"/>
        <v/>
      </c>
      <c r="M216" s="117"/>
      <c r="N216" s="89"/>
      <c r="O216" s="121"/>
      <c r="P216" s="121"/>
      <c r="Q216" s="475"/>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229.0</v>
      </c>
      <c r="L217" s="117" t="str">
        <f t="shared" si="50"/>
        <v/>
      </c>
      <c r="M217" s="117"/>
      <c r="N217" s="89"/>
      <c r="O217" s="121"/>
      <c r="P217" s="121"/>
      <c r="Q217" s="475"/>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75"/>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249" t="s">
        <v>3744</v>
      </c>
      <c r="P219" s="492" t="s">
        <v>3745</v>
      </c>
      <c r="Q219" s="495" t="s">
        <v>3746</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13.0</v>
      </c>
      <c r="L220" s="117" t="str">
        <f t="shared" si="51"/>
        <v/>
      </c>
      <c r="M220" s="117"/>
      <c r="N220" s="89"/>
      <c r="O220" s="121"/>
      <c r="P220" s="503"/>
      <c r="Q220" s="475"/>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121"/>
      <c r="P221" s="121"/>
      <c r="Q221" s="475"/>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13.0</v>
      </c>
      <c r="L222" s="117" t="str">
        <f t="shared" si="51"/>
        <v/>
      </c>
      <c r="M222" s="117"/>
      <c r="N222" s="89"/>
      <c r="O222" s="121"/>
      <c r="P222" s="121"/>
      <c r="Q222" s="475"/>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3.75</v>
      </c>
      <c r="M223" s="37">
        <f t="shared" ref="M223:M224" si="52">L223/H223</f>
        <v>1</v>
      </c>
      <c r="N223" s="89"/>
      <c r="O223" s="262"/>
      <c r="P223" s="262"/>
      <c r="Q223" s="475"/>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2.5</v>
      </c>
      <c r="M224" s="242">
        <f t="shared" si="52"/>
        <v>1</v>
      </c>
      <c r="N224" s="89"/>
      <c r="O224" s="243"/>
      <c r="P224" s="243"/>
      <c r="Q224" s="475"/>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277" t="s">
        <v>3747</v>
      </c>
      <c r="P225" s="249" t="s">
        <v>3682</v>
      </c>
      <c r="Q225" s="495" t="s">
        <v>3748</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1</v>
      </c>
      <c r="L226" s="117">
        <f t="shared" si="53"/>
        <v>1</v>
      </c>
      <c r="M226" s="117"/>
      <c r="N226" s="89"/>
      <c r="O226" s="277" t="s">
        <v>3747</v>
      </c>
      <c r="P226" s="249" t="s">
        <v>3682</v>
      </c>
      <c r="Q226" s="495" t="s">
        <v>3748</v>
      </c>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8.0</v>
      </c>
      <c r="L227" s="117" t="str">
        <f t="shared" si="53"/>
        <v/>
      </c>
      <c r="M227" s="117"/>
      <c r="N227" s="89"/>
      <c r="O227" s="121"/>
      <c r="P227" s="467"/>
      <c r="Q227" s="475"/>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8.0</v>
      </c>
      <c r="L228" s="117" t="str">
        <f t="shared" si="53"/>
        <v/>
      </c>
      <c r="M228" s="117"/>
      <c r="N228" s="89"/>
      <c r="O228" s="121"/>
      <c r="P228" s="467"/>
      <c r="Q228" s="475"/>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75"/>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489" t="s">
        <v>3749</v>
      </c>
      <c r="P230" s="249" t="s">
        <v>3750</v>
      </c>
      <c r="Q230" s="495" t="s">
        <v>3751</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1.0625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9">
    <mergeCell ref="E163:G163"/>
    <mergeCell ref="F164:G164"/>
    <mergeCell ref="F166:G166"/>
    <mergeCell ref="F169:G169"/>
    <mergeCell ref="E173:G173"/>
    <mergeCell ref="F174:G174"/>
    <mergeCell ref="F176:G176"/>
    <mergeCell ref="F205:G205"/>
    <mergeCell ref="F211:G211"/>
    <mergeCell ref="F218:G218"/>
    <mergeCell ref="E223:G223"/>
    <mergeCell ref="F224:G224"/>
    <mergeCell ref="F229:G229"/>
    <mergeCell ref="F178:G178"/>
    <mergeCell ref="E183:G183"/>
    <mergeCell ref="F184:G184"/>
    <mergeCell ref="F198:G198"/>
    <mergeCell ref="F200:G200"/>
    <mergeCell ref="F202:G202"/>
    <mergeCell ref="E204:G204"/>
    <mergeCell ref="B1:G1"/>
    <mergeCell ref="C3:G3"/>
    <mergeCell ref="D4:G4"/>
    <mergeCell ref="E5:G5"/>
    <mergeCell ref="F6:G6"/>
    <mergeCell ref="F10:G10"/>
    <mergeCell ref="F14:G14"/>
    <mergeCell ref="F19:G19"/>
    <mergeCell ref="E22:G22"/>
    <mergeCell ref="F23:G23"/>
    <mergeCell ref="E26:G26"/>
    <mergeCell ref="F27:G27"/>
    <mergeCell ref="P28:P3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F150:G150"/>
    <mergeCell ref="F152:G152"/>
    <mergeCell ref="E154:G154"/>
    <mergeCell ref="F155:G155"/>
    <mergeCell ref="E160:G160"/>
    <mergeCell ref="F161:G161"/>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P7"/>
    <hyperlink r:id="rId2" ref="Q7"/>
    <hyperlink r:id="rId3" ref="Q8"/>
    <hyperlink r:id="rId4" ref="Q9"/>
    <hyperlink r:id="rId5" ref="Q11"/>
    <hyperlink r:id="rId6" ref="Q12"/>
    <hyperlink r:id="rId7" ref="Q13"/>
    <hyperlink r:id="rId8" ref="Q15"/>
    <hyperlink r:id="rId9" ref="Q16"/>
    <hyperlink r:id="rId10" ref="Q17"/>
    <hyperlink r:id="rId11" ref="Q18"/>
    <hyperlink r:id="rId12" ref="Q20"/>
    <hyperlink r:id="rId13" ref="Q21"/>
    <hyperlink r:id="rId14" ref="Q24"/>
    <hyperlink r:id="rId15" ref="Q25"/>
    <hyperlink r:id="rId16" ref="Q28"/>
    <hyperlink r:id="rId17" ref="Q29"/>
    <hyperlink r:id="rId18" ref="Q30"/>
    <hyperlink r:id="rId19" ref="Q31"/>
    <hyperlink r:id="rId20" ref="Q32"/>
    <hyperlink r:id="rId21" ref="Q33"/>
    <hyperlink r:id="rId22" ref="Q34"/>
    <hyperlink r:id="rId23" ref="Q35"/>
    <hyperlink r:id="rId24" ref="Q36"/>
    <hyperlink r:id="rId25" ref="Q37"/>
    <hyperlink r:id="rId26" ref="Q39"/>
    <hyperlink r:id="rId27" ref="Q40"/>
    <hyperlink r:id="rId28" ref="Q43"/>
    <hyperlink r:id="rId29" ref="Q44"/>
    <hyperlink r:id="rId30" ref="Q45"/>
    <hyperlink r:id="rId31" ref="Q46"/>
    <hyperlink r:id="rId32" ref="Q47"/>
    <hyperlink r:id="rId33" ref="Q48"/>
    <hyperlink r:id="rId34" ref="Q49"/>
    <hyperlink r:id="rId35" ref="Q50"/>
    <hyperlink r:id="rId36" ref="Q51"/>
    <hyperlink r:id="rId37" ref="Q53"/>
    <hyperlink r:id="rId38" ref="Q54"/>
    <hyperlink r:id="rId39" ref="Q57"/>
    <hyperlink r:id="rId40" ref="Q58"/>
    <hyperlink r:id="rId41" ref="Q59"/>
    <hyperlink r:id="rId42" ref="Q61"/>
    <hyperlink r:id="rId43" ref="Q62"/>
    <hyperlink r:id="rId44" ref="Q64"/>
    <hyperlink r:id="rId45" ref="Q65"/>
    <hyperlink r:id="rId46" ref="Q66"/>
    <hyperlink r:id="rId47" ref="Q67"/>
    <hyperlink r:id="rId48" ref="Q68"/>
    <hyperlink r:id="rId49" ref="Q69"/>
    <hyperlink r:id="rId50" ref="Q71"/>
    <hyperlink r:id="rId51" ref="Q72"/>
    <hyperlink r:id="rId52" ref="Q74"/>
    <hyperlink r:id="rId53" ref="Q75"/>
    <hyperlink r:id="rId54" ref="Q77"/>
    <hyperlink r:id="rId55" ref="Q80"/>
    <hyperlink r:id="rId56" ref="Q81"/>
    <hyperlink r:id="rId57" ref="Q82"/>
    <hyperlink r:id="rId58" ref="Q83"/>
    <hyperlink r:id="rId59" ref="Q84"/>
    <hyperlink r:id="rId60" ref="Q85"/>
    <hyperlink r:id="rId61" ref="Q87"/>
    <hyperlink r:id="rId62" ref="Q88"/>
    <hyperlink r:id="rId63" ref="Q91"/>
    <hyperlink r:id="rId64" ref="Q92"/>
    <hyperlink r:id="rId65" ref="Q93"/>
    <hyperlink r:id="rId66" ref="Q94"/>
    <hyperlink r:id="rId67" ref="Q96"/>
    <hyperlink r:id="rId68" ref="Q97"/>
    <hyperlink r:id="rId69" ref="Q98"/>
    <hyperlink r:id="rId70" ref="Q99"/>
    <hyperlink r:id="rId71" ref="Q100"/>
    <hyperlink r:id="rId72" ref="Q101"/>
    <hyperlink r:id="rId73" ref="Q103"/>
    <hyperlink r:id="rId74" ref="Q104"/>
    <hyperlink r:id="rId75" ref="Q105"/>
    <hyperlink r:id="rId76" ref="Q107"/>
    <hyperlink r:id="rId77" ref="Q109"/>
    <hyperlink r:id="rId78" ref="Q110"/>
    <hyperlink r:id="rId79" ref="Q111"/>
    <hyperlink r:id="rId80" ref="Q112"/>
    <hyperlink r:id="rId81" ref="Q114"/>
    <hyperlink r:id="rId82" ref="Q115"/>
    <hyperlink r:id="rId83" ref="Q116"/>
    <hyperlink r:id="rId84" ref="Q119"/>
    <hyperlink r:id="rId85" ref="Q120"/>
    <hyperlink r:id="rId86" ref="Q121"/>
    <hyperlink r:id="rId87" ref="Q123"/>
    <hyperlink r:id="rId88" ref="Q124"/>
    <hyperlink r:id="rId89" ref="Q125"/>
    <hyperlink r:id="rId90" ref="Q126"/>
    <hyperlink r:id="rId91" ref="Q127"/>
    <hyperlink r:id="rId92" ref="Q128"/>
    <hyperlink r:id="rId93" ref="Q130"/>
    <hyperlink r:id="rId94" ref="Q131"/>
    <hyperlink r:id="rId95" ref="Q132"/>
    <hyperlink r:id="rId96" ref="Q133"/>
    <hyperlink r:id="rId97" ref="Q135"/>
    <hyperlink r:id="rId98" ref="Q136"/>
    <hyperlink r:id="rId99" ref="Q137"/>
    <hyperlink r:id="rId100" ref="Q139"/>
    <hyperlink r:id="rId101" ref="Q140"/>
    <hyperlink r:id="rId102" ref="Q144"/>
    <hyperlink r:id="rId103" ref="Q147"/>
    <hyperlink r:id="rId104" ref="Q151"/>
    <hyperlink r:id="rId105" ref="Q153"/>
    <hyperlink r:id="rId106" ref="Q156"/>
    <hyperlink r:id="rId107" ref="Q158"/>
    <hyperlink r:id="rId108" ref="Q159"/>
    <hyperlink r:id="rId109" ref="Q162"/>
    <hyperlink r:id="rId110" ref="Q165"/>
    <hyperlink r:id="rId111" ref="Q167"/>
    <hyperlink r:id="rId112" ref="Q168"/>
    <hyperlink r:id="rId113" ref="Q170"/>
    <hyperlink r:id="rId114" ref="Q171"/>
    <hyperlink r:id="rId115" ref="Q172"/>
    <hyperlink r:id="rId116" ref="Q175"/>
    <hyperlink r:id="rId117" ref="Q177"/>
    <hyperlink r:id="rId118" ref="Q180"/>
    <hyperlink r:id="rId119" ref="Q181"/>
    <hyperlink r:id="rId120" ref="Q182"/>
    <hyperlink r:id="rId121" ref="Q187"/>
    <hyperlink r:id="rId122" ref="Q188"/>
    <hyperlink r:id="rId123" ref="Q190"/>
    <hyperlink r:id="rId124" ref="Q191"/>
    <hyperlink r:id="rId125" ref="Q193"/>
    <hyperlink r:id="rId126" ref="Q194"/>
    <hyperlink r:id="rId127" ref="Q196"/>
    <hyperlink r:id="rId128" ref="Q197"/>
    <hyperlink r:id="rId129" ref="Q199"/>
    <hyperlink r:id="rId130" ref="Q201"/>
    <hyperlink r:id="rId131" ref="Q203"/>
    <hyperlink r:id="rId132" ref="Q206"/>
    <hyperlink r:id="rId133" ref="Q212"/>
    <hyperlink r:id="rId134" ref="Q219"/>
    <hyperlink r:id="rId135" ref="Q225"/>
    <hyperlink r:id="rId136" ref="Q226"/>
    <hyperlink r:id="rId137" ref="Q230"/>
  </hyperlinks>
  <printOptions/>
  <pageMargins bottom="0.7480314960629921" footer="0.0" header="0.0" left="0.7086614173228347" right="0.7086614173228347" top="0.7480314960629921"/>
  <pageSetup fitToHeight="0" paperSize="9" orientation="portrait"/>
  <drawing r:id="rId138"/>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4.0" topLeftCell="A5" activePane="bottomLeft" state="frozen"/>
      <selection activeCell="B6" sqref="B6"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1" width="15.57"/>
    <col customWidth="1" min="12" max="12" width="7.86"/>
    <col customWidth="1" min="13" max="13" width="7.71"/>
    <col customWidth="1" min="14" max="14" width="8.86"/>
    <col customWidth="1" min="15" max="16" width="41.0"/>
    <col customWidth="1" min="17" max="17" width="54.43"/>
    <col customWidth="1" min="18" max="26" width="8.86"/>
  </cols>
  <sheetData>
    <row r="1">
      <c r="A1" s="89">
        <v>1.0</v>
      </c>
      <c r="B1" s="398" t="s">
        <v>0</v>
      </c>
      <c r="C1" s="11"/>
      <c r="D1" s="11"/>
      <c r="E1" s="11"/>
      <c r="F1" s="11"/>
      <c r="G1" s="12"/>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30.76758081</v>
      </c>
      <c r="M3" s="451">
        <f t="shared" ref="M3:M6" si="1">L3/H3</f>
        <v>0.8475917579</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13.11333333</v>
      </c>
      <c r="M4" s="231">
        <f t="shared" si="1"/>
        <v>0.898173516</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1.666666667</v>
      </c>
      <c r="M5" s="37">
        <f t="shared" si="1"/>
        <v>0.8333333333</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0.2666666667</v>
      </c>
      <c r="M6" s="242">
        <f t="shared" si="1"/>
        <v>0.6666666667</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708" t="s">
        <v>3752</v>
      </c>
      <c r="P7" s="708" t="s">
        <v>3753</v>
      </c>
      <c r="Q7" s="709" t="s">
        <v>3754</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708" t="s">
        <v>3755</v>
      </c>
      <c r="P8" s="708" t="s">
        <v>3756</v>
      </c>
      <c r="Q8" s="710" t="s">
        <v>3757</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804</v>
      </c>
      <c r="L9" s="117">
        <f t="shared" si="2"/>
        <v>0</v>
      </c>
      <c r="M9" s="117"/>
      <c r="N9" s="248"/>
      <c r="O9" s="708" t="s">
        <v>3758</v>
      </c>
      <c r="P9" s="708" t="s">
        <v>3759</v>
      </c>
      <c r="Q9" s="711" t="s">
        <v>3760</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712"/>
      <c r="P10" s="712"/>
      <c r="Q10" s="713"/>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708" t="s">
        <v>3761</v>
      </c>
      <c r="P11" s="708" t="s">
        <v>3762</v>
      </c>
      <c r="Q11" s="710" t="s">
        <v>3763</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708" t="s">
        <v>3764</v>
      </c>
      <c r="P12" s="708" t="s">
        <v>3765</v>
      </c>
      <c r="Q12" s="710" t="s">
        <v>3766</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708" t="s">
        <v>3764</v>
      </c>
      <c r="P13" s="708" t="s">
        <v>3767</v>
      </c>
      <c r="Q13" s="710" t="s">
        <v>3768</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0.6</v>
      </c>
      <c r="M14" s="242">
        <f>L14/H14</f>
        <v>0.75</v>
      </c>
      <c r="N14" s="89"/>
      <c r="O14" s="714"/>
      <c r="P14" s="712"/>
      <c r="Q14" s="713"/>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708" t="s">
        <v>3769</v>
      </c>
      <c r="P15" s="708" t="s">
        <v>3770</v>
      </c>
      <c r="Q15" s="710" t="s">
        <v>3771</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708" t="s">
        <v>3772</v>
      </c>
      <c r="P16" s="708" t="s">
        <v>3773</v>
      </c>
      <c r="Q16" s="709" t="s">
        <v>3774</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708" t="s">
        <v>3775</v>
      </c>
      <c r="P17" s="708" t="s">
        <v>3776</v>
      </c>
      <c r="Q17" s="709" t="s">
        <v>3777</v>
      </c>
      <c r="R17" s="89"/>
      <c r="S17" s="89"/>
      <c r="T17" s="89"/>
      <c r="U17" s="89"/>
      <c r="V17" s="89"/>
      <c r="W17" s="89"/>
      <c r="X17" s="89"/>
      <c r="Y17" s="89"/>
      <c r="Z17" s="89"/>
    </row>
    <row r="18" ht="123.75" customHeight="1">
      <c r="A18" s="89">
        <v>18.0</v>
      </c>
      <c r="B18" s="113"/>
      <c r="C18" s="114"/>
      <c r="D18" s="114"/>
      <c r="E18" s="193"/>
      <c r="F18" s="246" t="s">
        <v>219</v>
      </c>
      <c r="G18" s="125" t="s">
        <v>1170</v>
      </c>
      <c r="H18" s="117"/>
      <c r="I18" s="191" t="s">
        <v>1246</v>
      </c>
      <c r="J18" s="117" t="s">
        <v>196</v>
      </c>
      <c r="K18" s="247" t="s">
        <v>804</v>
      </c>
      <c r="L18" s="117">
        <f t="shared" si="4"/>
        <v>0</v>
      </c>
      <c r="M18" s="117"/>
      <c r="N18" s="89"/>
      <c r="O18" s="708" t="s">
        <v>3778</v>
      </c>
      <c r="P18" s="708" t="s">
        <v>3759</v>
      </c>
      <c r="Q18" s="715" t="s">
        <v>3779</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714"/>
      <c r="P19" s="712"/>
      <c r="Q19" s="713"/>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708" t="s">
        <v>3780</v>
      </c>
      <c r="P20" s="708" t="s">
        <v>3781</v>
      </c>
      <c r="Q20" s="710" t="s">
        <v>3782</v>
      </c>
      <c r="R20" s="89"/>
      <c r="S20" s="89"/>
      <c r="T20" s="89"/>
      <c r="U20" s="89"/>
      <c r="V20" s="89"/>
      <c r="W20" s="89"/>
      <c r="X20" s="89"/>
      <c r="Y20" s="89"/>
      <c r="Z20" s="89"/>
    </row>
    <row r="21">
      <c r="A21" s="89">
        <v>21.0</v>
      </c>
      <c r="B21" s="113"/>
      <c r="C21" s="114"/>
      <c r="D21" s="114"/>
      <c r="E21" s="260"/>
      <c r="F21" s="114" t="s">
        <v>193</v>
      </c>
      <c r="G21" s="125" t="s">
        <v>3783</v>
      </c>
      <c r="H21" s="117"/>
      <c r="I21" s="191" t="s">
        <v>3784</v>
      </c>
      <c r="J21" s="117" t="s">
        <v>196</v>
      </c>
      <c r="K21" s="247" t="s">
        <v>190</v>
      </c>
      <c r="L21" s="117">
        <f t="shared" si="5"/>
        <v>1</v>
      </c>
      <c r="M21" s="117"/>
      <c r="N21" s="89"/>
      <c r="O21" s="708" t="s">
        <v>3785</v>
      </c>
      <c r="P21" s="708" t="s">
        <v>3786</v>
      </c>
      <c r="Q21" s="710" t="s">
        <v>3782</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0.25</v>
      </c>
      <c r="M22" s="37">
        <f t="shared" ref="M22:M23" si="6">L22/H22</f>
        <v>0.25</v>
      </c>
      <c r="N22" s="89"/>
      <c r="O22" s="714"/>
      <c r="P22" s="716"/>
      <c r="Q22" s="717"/>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0.25</v>
      </c>
      <c r="M23" s="242">
        <f t="shared" si="6"/>
        <v>0.25</v>
      </c>
      <c r="N23" s="89"/>
      <c r="O23" s="714"/>
      <c r="P23" s="712"/>
      <c r="Q23" s="713"/>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386</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0</v>
      </c>
      <c r="M24" s="117"/>
      <c r="N24" s="89"/>
      <c r="O24" s="708" t="s">
        <v>3787</v>
      </c>
      <c r="P24" s="708" t="s">
        <v>3759</v>
      </c>
      <c r="Q24" s="715" t="s">
        <v>3788</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227</v>
      </c>
      <c r="L25" s="117">
        <f t="shared" si="7"/>
        <v>0.5</v>
      </c>
      <c r="M25" s="117"/>
      <c r="N25" s="89"/>
      <c r="O25" s="708" t="s">
        <v>3789</v>
      </c>
      <c r="P25" s="708" t="s">
        <v>3759</v>
      </c>
      <c r="Q25" s="715" t="s">
        <v>3788</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714"/>
      <c r="P26" s="716"/>
      <c r="Q26" s="717"/>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712"/>
      <c r="P27" s="712"/>
      <c r="Q27" s="713"/>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708" t="s">
        <v>1723</v>
      </c>
      <c r="P28" s="708" t="s">
        <v>3790</v>
      </c>
      <c r="Q28" s="709" t="s">
        <v>3791</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708" t="s">
        <v>1726</v>
      </c>
      <c r="P29" s="708" t="s">
        <v>3790</v>
      </c>
      <c r="Q29" s="710" t="s">
        <v>3792</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708" t="s">
        <v>1727</v>
      </c>
      <c r="P30" s="708" t="s">
        <v>3790</v>
      </c>
      <c r="Q30" s="710" t="s">
        <v>3792</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708" t="s">
        <v>1728</v>
      </c>
      <c r="P31" s="708" t="s">
        <v>3790</v>
      </c>
      <c r="Q31" s="710" t="s">
        <v>3792</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708" t="s">
        <v>1729</v>
      </c>
      <c r="P32" s="708" t="s">
        <v>3790</v>
      </c>
      <c r="Q32" s="710" t="s">
        <v>3792</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708" t="s">
        <v>1730</v>
      </c>
      <c r="P33" s="708" t="s">
        <v>3790</v>
      </c>
      <c r="Q33" s="710" t="s">
        <v>3792</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708" t="s">
        <v>1732</v>
      </c>
      <c r="P34" s="708" t="s">
        <v>3790</v>
      </c>
      <c r="Q34" s="710" t="s">
        <v>3792</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708" t="s">
        <v>1733</v>
      </c>
      <c r="P35" s="708" t="s">
        <v>3790</v>
      </c>
      <c r="Q35" s="710" t="s">
        <v>3792</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708" t="s">
        <v>1734</v>
      </c>
      <c r="P36" s="708" t="s">
        <v>3790</v>
      </c>
      <c r="Q36" s="710" t="s">
        <v>3792</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708" t="s">
        <v>1735</v>
      </c>
      <c r="P37" s="708" t="s">
        <v>3790</v>
      </c>
      <c r="Q37" s="710" t="s">
        <v>3792</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714"/>
      <c r="P38" s="712"/>
      <c r="Q38" s="713"/>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718" t="s">
        <v>3793</v>
      </c>
      <c r="P39" s="708" t="s">
        <v>3794</v>
      </c>
      <c r="Q39" s="710" t="s">
        <v>3795</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718" t="s">
        <v>3796</v>
      </c>
      <c r="P40" s="708" t="s">
        <v>3794</v>
      </c>
      <c r="Q40" s="710" t="s">
        <v>3797</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1</v>
      </c>
      <c r="M41" s="37">
        <f t="shared" ref="M41:M42" si="11">L41/H41</f>
        <v>1</v>
      </c>
      <c r="N41" s="89"/>
      <c r="O41" s="714"/>
      <c r="P41" s="716"/>
      <c r="Q41" s="717"/>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0.5</v>
      </c>
      <c r="M42" s="242">
        <f t="shared" si="11"/>
        <v>1</v>
      </c>
      <c r="N42" s="89"/>
      <c r="O42" s="712"/>
      <c r="P42" s="712"/>
      <c r="Q42" s="713"/>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708" t="s">
        <v>3798</v>
      </c>
      <c r="P43" s="708" t="s">
        <v>3799</v>
      </c>
      <c r="Q43" s="709" t="s">
        <v>3800</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708" t="s">
        <v>3801</v>
      </c>
      <c r="P44" s="708" t="s">
        <v>3802</v>
      </c>
      <c r="Q44" s="710" t="s">
        <v>3803</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708" t="s">
        <v>3804</v>
      </c>
      <c r="P45" s="708" t="s">
        <v>3805</v>
      </c>
      <c r="Q45" s="710" t="s">
        <v>3803</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708" t="s">
        <v>3806</v>
      </c>
      <c r="P46" s="708" t="s">
        <v>3807</v>
      </c>
      <c r="Q46" s="710" t="s">
        <v>3803</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708" t="s">
        <v>3808</v>
      </c>
      <c r="P47" s="708" t="s">
        <v>3809</v>
      </c>
      <c r="Q47" s="710" t="s">
        <v>3803</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190</v>
      </c>
      <c r="L48" s="117">
        <f t="shared" si="12"/>
        <v>1</v>
      </c>
      <c r="M48" s="117"/>
      <c r="N48" s="89"/>
      <c r="O48" s="708" t="s">
        <v>3808</v>
      </c>
      <c r="P48" s="708" t="s">
        <v>3809</v>
      </c>
      <c r="Q48" s="710" t="s">
        <v>3803</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708" t="s">
        <v>3808</v>
      </c>
      <c r="P49" s="708" t="s">
        <v>3810</v>
      </c>
      <c r="Q49" s="710" t="s">
        <v>3803</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190</v>
      </c>
      <c r="L50" s="117">
        <f t="shared" si="12"/>
        <v>1</v>
      </c>
      <c r="M50" s="117"/>
      <c r="N50" s="89"/>
      <c r="O50" s="708" t="s">
        <v>3808</v>
      </c>
      <c r="P50" s="708" t="s">
        <v>3808</v>
      </c>
      <c r="Q50" s="710" t="s">
        <v>3803</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190</v>
      </c>
      <c r="L51" s="117">
        <f t="shared" si="12"/>
        <v>1</v>
      </c>
      <c r="M51" s="117"/>
      <c r="N51" s="89"/>
      <c r="O51" s="708" t="s">
        <v>3808</v>
      </c>
      <c r="P51" s="708" t="s">
        <v>3808</v>
      </c>
      <c r="Q51" s="710" t="s">
        <v>3803</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712"/>
      <c r="P52" s="712"/>
      <c r="Q52" s="713"/>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708" t="s">
        <v>2038</v>
      </c>
      <c r="P53" s="708" t="s">
        <v>3811</v>
      </c>
      <c r="Q53" s="710" t="s">
        <v>3812</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708" t="s">
        <v>2041</v>
      </c>
      <c r="P54" s="708" t="s">
        <v>3813</v>
      </c>
      <c r="Q54" s="709" t="s">
        <v>3814</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1.283</v>
      </c>
      <c r="M55" s="37">
        <f t="shared" ref="M55:M56" si="14">L55/H55</f>
        <v>0.9164285714</v>
      </c>
      <c r="N55" s="89"/>
      <c r="O55" s="716"/>
      <c r="P55" s="716"/>
      <c r="Q55" s="717"/>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712"/>
      <c r="P56" s="712"/>
      <c r="Q56" s="713"/>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708" t="s">
        <v>3815</v>
      </c>
      <c r="P57" s="708" t="s">
        <v>3816</v>
      </c>
      <c r="Q57" s="710" t="s">
        <v>3817</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708" t="s">
        <v>1772</v>
      </c>
      <c r="P58" s="708" t="s">
        <v>3818</v>
      </c>
      <c r="Q58" s="709" t="s">
        <v>3819</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708" t="s">
        <v>1775</v>
      </c>
      <c r="P59" s="708" t="s">
        <v>3818</v>
      </c>
      <c r="Q59" s="710" t="s">
        <v>3820</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0.2</v>
      </c>
      <c r="M60" s="242">
        <f>L60/H60</f>
        <v>1</v>
      </c>
      <c r="N60" s="89"/>
      <c r="O60" s="712"/>
      <c r="P60" s="712"/>
      <c r="Q60" s="713"/>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708" t="s">
        <v>1777</v>
      </c>
      <c r="P61" s="708" t="s">
        <v>3821</v>
      </c>
      <c r="Q61" s="710" t="s">
        <v>3822</v>
      </c>
      <c r="R61" s="89"/>
      <c r="S61" s="89"/>
      <c r="T61" s="89"/>
      <c r="U61" s="89"/>
      <c r="V61" s="89"/>
      <c r="W61" s="89"/>
      <c r="X61" s="89"/>
      <c r="Y61" s="89"/>
      <c r="Z61" s="89"/>
    </row>
    <row r="62" ht="156.0" customHeight="1">
      <c r="A62" s="89">
        <v>63.0</v>
      </c>
      <c r="B62" s="113"/>
      <c r="C62" s="114"/>
      <c r="D62" s="114"/>
      <c r="E62" s="114"/>
      <c r="F62" s="114" t="s">
        <v>193</v>
      </c>
      <c r="G62" s="266" t="s">
        <v>477</v>
      </c>
      <c r="H62" s="117"/>
      <c r="I62" s="191" t="s">
        <v>478</v>
      </c>
      <c r="J62" s="117" t="s">
        <v>196</v>
      </c>
      <c r="K62" s="247" t="s">
        <v>190</v>
      </c>
      <c r="L62" s="117">
        <f t="shared" si="16"/>
        <v>1</v>
      </c>
      <c r="M62" s="117"/>
      <c r="N62" s="89"/>
      <c r="O62" s="708" t="s">
        <v>1780</v>
      </c>
      <c r="P62" s="708" t="s">
        <v>3821</v>
      </c>
      <c r="Q62" s="711" t="s">
        <v>3823</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0.4</v>
      </c>
      <c r="M63" s="242">
        <f>L63/H63</f>
        <v>1</v>
      </c>
      <c r="N63" s="89"/>
      <c r="O63" s="712"/>
      <c r="P63" s="712"/>
      <c r="Q63" s="719"/>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708" t="s">
        <v>3824</v>
      </c>
      <c r="P64" s="708" t="s">
        <v>3825</v>
      </c>
      <c r="Q64" s="711" t="s">
        <v>3826</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708" t="s">
        <v>3827</v>
      </c>
      <c r="P65" s="708" t="s">
        <v>3825</v>
      </c>
      <c r="Q65" s="710" t="s">
        <v>3828</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708" t="s">
        <v>3829</v>
      </c>
      <c r="P66" s="708" t="s">
        <v>3830</v>
      </c>
      <c r="Q66" s="720" t="s">
        <v>3831</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190</v>
      </c>
      <c r="L67" s="117">
        <f t="shared" si="17"/>
        <v>1</v>
      </c>
      <c r="M67" s="117"/>
      <c r="N67" s="89"/>
      <c r="O67" s="708" t="s">
        <v>3832</v>
      </c>
      <c r="P67" s="708" t="s">
        <v>3833</v>
      </c>
      <c r="Q67" s="720" t="s">
        <v>3834</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190</v>
      </c>
      <c r="L68" s="117">
        <f t="shared" si="17"/>
        <v>1</v>
      </c>
      <c r="M68" s="117"/>
      <c r="N68" s="89"/>
      <c r="O68" s="708" t="s">
        <v>2058</v>
      </c>
      <c r="P68" s="708" t="s">
        <v>3833</v>
      </c>
      <c r="Q68" s="720" t="s">
        <v>3834</v>
      </c>
      <c r="R68" s="89"/>
      <c r="S68" s="89"/>
      <c r="T68" s="89"/>
      <c r="U68" s="89"/>
      <c r="V68" s="89"/>
      <c r="W68" s="89"/>
      <c r="X68" s="89"/>
      <c r="Y68" s="89"/>
      <c r="Z68" s="89"/>
    </row>
    <row r="69">
      <c r="A69" s="89">
        <v>70.0</v>
      </c>
      <c r="B69" s="113"/>
      <c r="C69" s="114"/>
      <c r="D69" s="114"/>
      <c r="E69" s="114"/>
      <c r="F69" s="114" t="s">
        <v>249</v>
      </c>
      <c r="G69" s="266" t="s">
        <v>1186</v>
      </c>
      <c r="H69" s="117"/>
      <c r="I69" s="191" t="s">
        <v>3835</v>
      </c>
      <c r="J69" s="117" t="s">
        <v>196</v>
      </c>
      <c r="K69" s="247" t="s">
        <v>190</v>
      </c>
      <c r="L69" s="117">
        <f t="shared" si="17"/>
        <v>1</v>
      </c>
      <c r="M69" s="117"/>
      <c r="N69" s="89"/>
      <c r="O69" s="708" t="s">
        <v>3836</v>
      </c>
      <c r="P69" s="708" t="s">
        <v>3837</v>
      </c>
      <c r="Q69" s="711" t="s">
        <v>3826</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712"/>
      <c r="P70" s="712"/>
      <c r="Q70" s="713"/>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708" t="s">
        <v>1794</v>
      </c>
      <c r="P71" s="708" t="s">
        <v>3838</v>
      </c>
      <c r="Q71" s="710" t="s">
        <v>3839</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708" t="s">
        <v>1797</v>
      </c>
      <c r="P72" s="708" t="s">
        <v>3840</v>
      </c>
      <c r="Q72" s="710" t="s">
        <v>3841</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0.083</v>
      </c>
      <c r="M73" s="242">
        <f>L73/H73</f>
        <v>0.415</v>
      </c>
      <c r="N73" s="89"/>
      <c r="O73" s="712"/>
      <c r="P73" s="712"/>
      <c r="Q73" s="713"/>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386</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0.33</v>
      </c>
      <c r="M74" s="117"/>
      <c r="N74" s="89"/>
      <c r="O74" s="708" t="s">
        <v>3842</v>
      </c>
      <c r="P74" s="708" t="s">
        <v>1522</v>
      </c>
      <c r="Q74" s="710" t="s">
        <v>3843</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386</v>
      </c>
      <c r="L75" s="117">
        <f t="shared" si="19"/>
        <v>0.5</v>
      </c>
      <c r="M75" s="117"/>
      <c r="N75" s="89"/>
      <c r="O75" s="708" t="s">
        <v>3842</v>
      </c>
      <c r="P75" s="708" t="s">
        <v>1522</v>
      </c>
      <c r="Q75" s="710" t="s">
        <v>3843</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712"/>
      <c r="P76" s="712"/>
      <c r="Q76" s="713"/>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708" t="s">
        <v>3844</v>
      </c>
      <c r="P77" s="708" t="s">
        <v>3845</v>
      </c>
      <c r="Q77" s="710" t="s">
        <v>3846</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2.5</v>
      </c>
      <c r="M78" s="37">
        <f t="shared" ref="M78:M79" si="20">L78/H78</f>
        <v>1</v>
      </c>
      <c r="N78" s="89"/>
      <c r="O78" s="716"/>
      <c r="P78" s="716"/>
      <c r="Q78" s="717"/>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712"/>
      <c r="P79" s="712"/>
      <c r="Q79" s="713"/>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708" t="s">
        <v>3847</v>
      </c>
      <c r="P80" s="708" t="s">
        <v>3848</v>
      </c>
      <c r="Q80" s="710" t="s">
        <v>3849</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708" t="s">
        <v>3850</v>
      </c>
      <c r="P81" s="708" t="s">
        <v>3848</v>
      </c>
      <c r="Q81" s="710" t="s">
        <v>3849</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708" t="s">
        <v>3851</v>
      </c>
      <c r="P82" s="708" t="s">
        <v>3852</v>
      </c>
      <c r="Q82" s="710" t="s">
        <v>3849</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708" t="s">
        <v>3853</v>
      </c>
      <c r="P83" s="708" t="s">
        <v>3854</v>
      </c>
      <c r="Q83" s="710" t="s">
        <v>3849</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708" t="s">
        <v>3855</v>
      </c>
      <c r="P84" s="708" t="s">
        <v>3854</v>
      </c>
      <c r="Q84" s="710" t="s">
        <v>3849</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708" t="s">
        <v>3856</v>
      </c>
      <c r="P85" s="708" t="s">
        <v>3854</v>
      </c>
      <c r="Q85" s="710" t="s">
        <v>3849</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1.5</v>
      </c>
      <c r="M86" s="242">
        <f>L86/H86</f>
        <v>1</v>
      </c>
      <c r="N86" s="89"/>
      <c r="O86" s="712"/>
      <c r="P86" s="712"/>
      <c r="Q86" s="713"/>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708" t="s">
        <v>2082</v>
      </c>
      <c r="P87" s="708" t="s">
        <v>3857</v>
      </c>
      <c r="Q87" s="710" t="s">
        <v>3858</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190</v>
      </c>
      <c r="L88" s="117">
        <f t="shared" si="22"/>
        <v>1</v>
      </c>
      <c r="M88" s="117"/>
      <c r="N88" s="89"/>
      <c r="O88" s="708" t="s">
        <v>2876</v>
      </c>
      <c r="P88" s="708" t="s">
        <v>3859</v>
      </c>
      <c r="Q88" s="710" t="s">
        <v>3860</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2.2</v>
      </c>
      <c r="M89" s="37">
        <f t="shared" ref="M89:M90" si="23">L89/H89</f>
        <v>1</v>
      </c>
      <c r="N89" s="89"/>
      <c r="O89" s="716"/>
      <c r="P89" s="716"/>
      <c r="Q89" s="717"/>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712"/>
      <c r="P90" s="712"/>
      <c r="Q90" s="713"/>
      <c r="R90" s="89"/>
      <c r="S90" s="89"/>
      <c r="T90" s="89"/>
      <c r="U90" s="89"/>
      <c r="V90" s="89"/>
      <c r="W90" s="89"/>
      <c r="X90" s="89"/>
      <c r="Y90" s="89"/>
      <c r="Z90" s="89"/>
    </row>
    <row r="91">
      <c r="A91" s="89">
        <v>92.0</v>
      </c>
      <c r="B91" s="113"/>
      <c r="C91" s="114"/>
      <c r="D91" s="114"/>
      <c r="E91" s="114"/>
      <c r="F91" s="114" t="s">
        <v>186</v>
      </c>
      <c r="G91" s="266" t="s">
        <v>3861</v>
      </c>
      <c r="H91" s="117"/>
      <c r="I91" s="191" t="s">
        <v>3862</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708" t="s">
        <v>2089</v>
      </c>
      <c r="P91" s="708" t="s">
        <v>3863</v>
      </c>
      <c r="Q91" s="710" t="s">
        <v>3864</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708" t="s">
        <v>3865</v>
      </c>
      <c r="P92" s="708" t="s">
        <v>3866</v>
      </c>
      <c r="Q92" s="709" t="s">
        <v>3867</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708" t="s">
        <v>2656</v>
      </c>
      <c r="P93" s="708" t="s">
        <v>3866</v>
      </c>
      <c r="Q93" s="709" t="s">
        <v>3868</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708" t="s">
        <v>3869</v>
      </c>
      <c r="P94" s="708" t="s">
        <v>3870</v>
      </c>
      <c r="Q94" s="709" t="s">
        <v>3871</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0.3</v>
      </c>
      <c r="M95" s="242">
        <f>L95/H95</f>
        <v>1</v>
      </c>
      <c r="N95" s="89"/>
      <c r="O95" s="712"/>
      <c r="P95" s="712"/>
      <c r="Q95" s="713"/>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708" t="s">
        <v>2099</v>
      </c>
      <c r="P96" s="708" t="s">
        <v>1339</v>
      </c>
      <c r="Q96" s="710" t="s">
        <v>3872</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708" t="s">
        <v>2102</v>
      </c>
      <c r="P97" s="708" t="s">
        <v>3873</v>
      </c>
      <c r="Q97" s="710" t="s">
        <v>3874</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708" t="s">
        <v>2105</v>
      </c>
      <c r="P98" s="708" t="s">
        <v>3873</v>
      </c>
      <c r="Q98" s="710" t="s">
        <v>3874</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708" t="s">
        <v>3875</v>
      </c>
      <c r="P99" s="708" t="s">
        <v>1558</v>
      </c>
      <c r="Q99" s="710" t="s">
        <v>3876</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708" t="s">
        <v>2111</v>
      </c>
      <c r="P100" s="708" t="s">
        <v>1558</v>
      </c>
      <c r="Q100" s="715" t="s">
        <v>3877</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190</v>
      </c>
      <c r="L101" s="117">
        <f t="shared" si="25"/>
        <v>1</v>
      </c>
      <c r="M101" s="117"/>
      <c r="N101" s="89"/>
      <c r="O101" s="708" t="s">
        <v>2114</v>
      </c>
      <c r="P101" s="708" t="s">
        <v>1558</v>
      </c>
      <c r="Q101" s="715" t="s">
        <v>3877</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714"/>
      <c r="P102" s="712"/>
      <c r="Q102" s="713"/>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708" t="s">
        <v>2116</v>
      </c>
      <c r="P103" s="708" t="s">
        <v>1563</v>
      </c>
      <c r="Q103" s="710" t="s">
        <v>3878</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708" t="s">
        <v>2119</v>
      </c>
      <c r="P104" s="708" t="s">
        <v>3879</v>
      </c>
      <c r="Q104" s="710" t="s">
        <v>3880</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708" t="s">
        <v>3881</v>
      </c>
      <c r="P105" s="708" t="s">
        <v>1563</v>
      </c>
      <c r="Q105" s="710" t="s">
        <v>3878</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712"/>
      <c r="P106" s="712"/>
      <c r="Q106" s="713"/>
      <c r="R106" s="89"/>
      <c r="S106" s="89"/>
      <c r="T106" s="89"/>
      <c r="U106" s="89"/>
      <c r="V106" s="89"/>
      <c r="W106" s="89"/>
      <c r="X106" s="89"/>
      <c r="Y106" s="89"/>
      <c r="Z106" s="89"/>
    </row>
    <row r="107">
      <c r="A107" s="89">
        <v>108.0</v>
      </c>
      <c r="B107" s="113"/>
      <c r="C107" s="114"/>
      <c r="D107" s="114"/>
      <c r="E107" s="114"/>
      <c r="F107" s="328" t="s">
        <v>107</v>
      </c>
      <c r="G107" s="266" t="s">
        <v>3882</v>
      </c>
      <c r="H107" s="117"/>
      <c r="I107" s="191" t="s">
        <v>3883</v>
      </c>
      <c r="J107" s="117" t="s">
        <v>196</v>
      </c>
      <c r="K107" s="247"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708" t="s">
        <v>2125</v>
      </c>
      <c r="P107" s="708" t="s">
        <v>3884</v>
      </c>
      <c r="Q107" s="710" t="s">
        <v>3885</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0.3</v>
      </c>
      <c r="M108" s="242">
        <f>L108/H108</f>
        <v>1</v>
      </c>
      <c r="N108" s="89"/>
      <c r="O108" s="712"/>
      <c r="P108" s="712"/>
      <c r="Q108" s="713"/>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708" t="s">
        <v>2896</v>
      </c>
      <c r="P109" s="708" t="s">
        <v>3886</v>
      </c>
      <c r="Q109" s="709" t="s">
        <v>3887</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708" t="s">
        <v>702</v>
      </c>
      <c r="P110" s="708" t="s">
        <v>3888</v>
      </c>
      <c r="Q110" s="710" t="s">
        <v>3889</v>
      </c>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708" t="s">
        <v>2132</v>
      </c>
      <c r="P111" s="708" t="s">
        <v>3888</v>
      </c>
      <c r="Q111" s="710" t="s">
        <v>3889</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708" t="s">
        <v>2135</v>
      </c>
      <c r="P112" s="708" t="s">
        <v>3888</v>
      </c>
      <c r="Q112" s="715" t="s">
        <v>3890</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0.5</v>
      </c>
      <c r="M113" s="242">
        <f>L113/H113</f>
        <v>1</v>
      </c>
      <c r="N113" s="89"/>
      <c r="O113" s="712"/>
      <c r="P113" s="712"/>
      <c r="Q113" s="721"/>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708" t="s">
        <v>3891</v>
      </c>
      <c r="P114" s="708" t="s">
        <v>3892</v>
      </c>
      <c r="Q114" s="715" t="s">
        <v>3893</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190</v>
      </c>
      <c r="L115" s="117">
        <f t="shared" si="28"/>
        <v>1</v>
      </c>
      <c r="M115" s="117"/>
      <c r="N115" s="89"/>
      <c r="O115" s="708" t="s">
        <v>2141</v>
      </c>
      <c r="P115" s="708" t="s">
        <v>3892</v>
      </c>
      <c r="Q115" s="715" t="s">
        <v>3893</v>
      </c>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190</v>
      </c>
      <c r="L116" s="117">
        <f t="shared" si="28"/>
        <v>1</v>
      </c>
      <c r="M116" s="117"/>
      <c r="N116" s="89"/>
      <c r="O116" s="708" t="s">
        <v>3894</v>
      </c>
      <c r="P116" s="708" t="s">
        <v>3892</v>
      </c>
      <c r="Q116" s="715" t="s">
        <v>3893</v>
      </c>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2.213666667</v>
      </c>
      <c r="M117" s="53">
        <f t="shared" ref="M117:M118" si="29">L117/H117</f>
        <v>0.8854666667</v>
      </c>
      <c r="N117" s="89"/>
      <c r="O117" s="722"/>
      <c r="P117" s="722"/>
      <c r="Q117" s="723"/>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0.4</v>
      </c>
      <c r="M118" s="242">
        <f t="shared" si="29"/>
        <v>1</v>
      </c>
      <c r="N118" s="89"/>
      <c r="O118" s="712"/>
      <c r="P118" s="712"/>
      <c r="Q118" s="713"/>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708" t="s">
        <v>1883</v>
      </c>
      <c r="P119" s="708" t="s">
        <v>3895</v>
      </c>
      <c r="Q119" s="709" t="s">
        <v>3896</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708" t="s">
        <v>1886</v>
      </c>
      <c r="P120" s="708" t="s">
        <v>3895</v>
      </c>
      <c r="Q120" s="710" t="s">
        <v>3897</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190</v>
      </c>
      <c r="L121" s="117">
        <f t="shared" si="30"/>
        <v>1</v>
      </c>
      <c r="M121" s="117"/>
      <c r="N121" s="89"/>
      <c r="O121" s="708" t="s">
        <v>3898</v>
      </c>
      <c r="P121" s="708" t="s">
        <v>3895</v>
      </c>
      <c r="Q121" s="715" t="s">
        <v>3899</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0.2886666667</v>
      </c>
      <c r="M122" s="242">
        <f>L122/H122</f>
        <v>0.7216666667</v>
      </c>
      <c r="N122" s="89"/>
      <c r="O122" s="712"/>
      <c r="P122" s="712"/>
      <c r="Q122" s="713"/>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708" t="s">
        <v>2153</v>
      </c>
      <c r="P123" s="708" t="s">
        <v>3900</v>
      </c>
      <c r="Q123" s="710" t="s">
        <v>3901</v>
      </c>
      <c r="R123" s="89"/>
      <c r="S123" s="89"/>
      <c r="T123" s="89"/>
      <c r="U123" s="89"/>
      <c r="V123" s="89"/>
      <c r="W123" s="89"/>
      <c r="X123" s="89"/>
      <c r="Y123" s="89"/>
      <c r="Z123" s="89"/>
    </row>
    <row r="124">
      <c r="A124" s="89">
        <v>125.0</v>
      </c>
      <c r="B124" s="113"/>
      <c r="C124" s="114"/>
      <c r="D124" s="114"/>
      <c r="E124" s="114"/>
      <c r="F124" s="114" t="s">
        <v>193</v>
      </c>
      <c r="G124" s="266" t="s">
        <v>766</v>
      </c>
      <c r="H124" s="117"/>
      <c r="I124" s="191" t="s">
        <v>3902</v>
      </c>
      <c r="J124" s="117" t="s">
        <v>196</v>
      </c>
      <c r="K124" s="247" t="s">
        <v>190</v>
      </c>
      <c r="L124" s="117">
        <f t="shared" si="31"/>
        <v>1</v>
      </c>
      <c r="M124" s="117"/>
      <c r="N124" s="89"/>
      <c r="O124" s="708" t="s">
        <v>2157</v>
      </c>
      <c r="P124" s="708" t="s">
        <v>3903</v>
      </c>
      <c r="Q124" s="710" t="s">
        <v>3901</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386</v>
      </c>
      <c r="L125" s="117">
        <f t="shared" si="31"/>
        <v>0.33</v>
      </c>
      <c r="M125" s="117"/>
      <c r="N125" s="89"/>
      <c r="O125" s="708" t="s">
        <v>3904</v>
      </c>
      <c r="P125" s="708" t="s">
        <v>3903</v>
      </c>
      <c r="Q125" s="715" t="s">
        <v>3905</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804</v>
      </c>
      <c r="L126" s="117">
        <f t="shared" si="31"/>
        <v>0</v>
      </c>
      <c r="M126" s="117"/>
      <c r="N126" s="89"/>
      <c r="O126" s="708" t="s">
        <v>1592</v>
      </c>
      <c r="P126" s="708" t="s">
        <v>3759</v>
      </c>
      <c r="Q126" s="715" t="s">
        <v>3905</v>
      </c>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708" t="s">
        <v>3906</v>
      </c>
      <c r="P127" s="708" t="s">
        <v>3907</v>
      </c>
      <c r="Q127" s="710" t="s">
        <v>3908</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190</v>
      </c>
      <c r="L128" s="117">
        <f t="shared" si="31"/>
        <v>1</v>
      </c>
      <c r="M128" s="117"/>
      <c r="N128" s="89"/>
      <c r="O128" s="708" t="s">
        <v>2169</v>
      </c>
      <c r="P128" s="708" t="s">
        <v>3909</v>
      </c>
      <c r="Q128" s="710" t="s">
        <v>3908</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712"/>
      <c r="P129" s="712"/>
      <c r="Q129" s="713"/>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708" t="s">
        <v>2172</v>
      </c>
      <c r="P130" s="708" t="s">
        <v>1375</v>
      </c>
      <c r="Q130" s="710" t="s">
        <v>3908</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708" t="s">
        <v>3910</v>
      </c>
      <c r="P131" s="708" t="s">
        <v>1376</v>
      </c>
      <c r="Q131" s="710" t="s">
        <v>3908</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708" t="s">
        <v>794</v>
      </c>
      <c r="P132" s="708" t="s">
        <v>3911</v>
      </c>
      <c r="Q132" s="710" t="s">
        <v>3908</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708" t="s">
        <v>2180</v>
      </c>
      <c r="P133" s="708" t="s">
        <v>3911</v>
      </c>
      <c r="Q133" s="710" t="s">
        <v>3908</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0.525</v>
      </c>
      <c r="M134" s="242">
        <f>L134/H134</f>
        <v>0.75</v>
      </c>
      <c r="N134" s="89"/>
      <c r="O134" s="712"/>
      <c r="P134" s="712"/>
      <c r="Q134" s="713"/>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804</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0.25</v>
      </c>
      <c r="M135" s="117"/>
      <c r="N135" s="89"/>
      <c r="O135" s="708" t="s">
        <v>3912</v>
      </c>
      <c r="P135" s="708" t="s">
        <v>1378</v>
      </c>
      <c r="Q135" s="710" t="s">
        <v>3913</v>
      </c>
      <c r="R135" s="89"/>
      <c r="S135" s="89"/>
      <c r="T135" s="89"/>
      <c r="U135" s="89"/>
      <c r="V135" s="89"/>
      <c r="W135" s="89"/>
      <c r="X135" s="89"/>
      <c r="Y135" s="89"/>
      <c r="Z135" s="89"/>
    </row>
    <row r="136">
      <c r="A136" s="89">
        <v>137.0</v>
      </c>
      <c r="B136" s="113"/>
      <c r="C136" s="114"/>
      <c r="D136" s="114"/>
      <c r="E136" s="114"/>
      <c r="F136" s="114" t="s">
        <v>193</v>
      </c>
      <c r="G136" s="266" t="s">
        <v>807</v>
      </c>
      <c r="H136" s="117"/>
      <c r="I136" s="191" t="s">
        <v>3914</v>
      </c>
      <c r="J136" s="324" t="s">
        <v>189</v>
      </c>
      <c r="K136" s="247" t="s">
        <v>190</v>
      </c>
      <c r="L136" s="117">
        <f t="shared" si="33"/>
        <v>1</v>
      </c>
      <c r="M136" s="117"/>
      <c r="N136" s="89"/>
      <c r="O136" s="708" t="s">
        <v>2187</v>
      </c>
      <c r="P136" s="708" t="s">
        <v>3915</v>
      </c>
      <c r="Q136" s="710" t="s">
        <v>3913</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190</v>
      </c>
      <c r="L137" s="117">
        <f t="shared" si="33"/>
        <v>1</v>
      </c>
      <c r="M137" s="117"/>
      <c r="N137" s="89"/>
      <c r="O137" s="708" t="s">
        <v>2190</v>
      </c>
      <c r="P137" s="708" t="s">
        <v>1381</v>
      </c>
      <c r="Q137" s="710" t="s">
        <v>3913</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712"/>
      <c r="P138" s="712"/>
      <c r="Q138" s="713"/>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708" t="s">
        <v>3916</v>
      </c>
      <c r="P139" s="708" t="s">
        <v>3917</v>
      </c>
      <c r="Q139" s="710" t="s">
        <v>3918</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708" t="s">
        <v>2196</v>
      </c>
      <c r="P140" s="708" t="s">
        <v>3917</v>
      </c>
      <c r="Q140" s="710" t="s">
        <v>3918</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17.65424748</v>
      </c>
      <c r="M141" s="231">
        <f t="shared" ref="M141:M143" si="35">L141/H141</f>
        <v>0.8135597917</v>
      </c>
      <c r="N141" s="89"/>
      <c r="O141" s="716"/>
      <c r="P141" s="716"/>
      <c r="Q141" s="717"/>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3</v>
      </c>
      <c r="M142" s="37">
        <f t="shared" si="35"/>
        <v>1</v>
      </c>
      <c r="N142" s="89"/>
      <c r="O142" s="716"/>
      <c r="P142" s="716"/>
      <c r="Q142" s="717"/>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712"/>
      <c r="P143" s="712"/>
      <c r="Q143" s="713"/>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708" t="s">
        <v>3919</v>
      </c>
      <c r="P144" s="708" t="s">
        <v>1935</v>
      </c>
      <c r="Q144" s="710" t="s">
        <v>3920</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2.0</v>
      </c>
      <c r="L145" s="117" t="str">
        <f t="shared" si="36"/>
        <v/>
      </c>
      <c r="M145" s="117"/>
      <c r="N145" s="89"/>
      <c r="O145" s="714"/>
      <c r="P145" s="714"/>
      <c r="Q145" s="713"/>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2.0</v>
      </c>
      <c r="L146" s="117" t="str">
        <f t="shared" si="36"/>
        <v/>
      </c>
      <c r="M146" s="117"/>
      <c r="N146" s="89"/>
      <c r="O146" s="714"/>
      <c r="P146" s="714"/>
      <c r="Q146" s="713"/>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708" t="s">
        <v>3921</v>
      </c>
      <c r="P147" s="708" t="s">
        <v>3922</v>
      </c>
      <c r="Q147" s="710" t="s">
        <v>3920</v>
      </c>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2.0</v>
      </c>
      <c r="L148" s="117" t="str">
        <f t="shared" si="36"/>
        <v/>
      </c>
      <c r="M148" s="117"/>
      <c r="N148" s="89"/>
      <c r="O148" s="712"/>
      <c r="P148" s="712"/>
      <c r="Q148" s="713"/>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2.0</v>
      </c>
      <c r="L149" s="117" t="str">
        <f t="shared" si="36"/>
        <v/>
      </c>
      <c r="M149" s="117"/>
      <c r="N149" s="89"/>
      <c r="O149" s="712"/>
      <c r="P149" s="712"/>
      <c r="Q149" s="713"/>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712"/>
      <c r="P150" s="712"/>
      <c r="Q150" s="713"/>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708" t="s">
        <v>3923</v>
      </c>
      <c r="P151" s="708" t="s">
        <v>3924</v>
      </c>
      <c r="Q151" s="710" t="s">
        <v>3925</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712"/>
      <c r="P152" s="712"/>
      <c r="Q152" s="713"/>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708" t="s">
        <v>3926</v>
      </c>
      <c r="P153" s="708" t="s">
        <v>3927</v>
      </c>
      <c r="Q153" s="710" t="s">
        <v>3928</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0</v>
      </c>
      <c r="M154" s="37">
        <f t="shared" ref="M154:M155" si="37">L154/H154</f>
        <v>0</v>
      </c>
      <c r="N154" s="89"/>
      <c r="O154" s="716"/>
      <c r="P154" s="716"/>
      <c r="Q154" s="717"/>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0</v>
      </c>
      <c r="M155" s="242">
        <f t="shared" si="37"/>
        <v>0</v>
      </c>
      <c r="N155" s="89"/>
      <c r="O155" s="712"/>
      <c r="P155" s="712"/>
      <c r="Q155" s="713"/>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386</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0</v>
      </c>
      <c r="M156" s="117"/>
      <c r="N156" s="89"/>
      <c r="O156" s="708" t="s">
        <v>3929</v>
      </c>
      <c r="P156" s="708" t="s">
        <v>3759</v>
      </c>
      <c r="Q156" s="715" t="s">
        <v>3930</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0</v>
      </c>
      <c r="L157" s="117">
        <f t="shared" si="38"/>
        <v>0</v>
      </c>
      <c r="M157" s="117"/>
      <c r="N157" s="89"/>
      <c r="O157" s="712"/>
      <c r="P157" s="712"/>
      <c r="Q157" s="721"/>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1.0</v>
      </c>
      <c r="L158" s="117" t="str">
        <f t="shared" si="38"/>
        <v/>
      </c>
      <c r="M158" s="117"/>
      <c r="N158" s="89"/>
      <c r="O158" s="708" t="s">
        <v>3931</v>
      </c>
      <c r="P158" s="708" t="s">
        <v>3759</v>
      </c>
      <c r="Q158" s="715" t="s">
        <v>3930</v>
      </c>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0.0</v>
      </c>
      <c r="L159" s="117" t="str">
        <f t="shared" si="38"/>
        <v/>
      </c>
      <c r="M159" s="117"/>
      <c r="N159" s="89"/>
      <c r="O159" s="708" t="s">
        <v>3759</v>
      </c>
      <c r="P159" s="708" t="s">
        <v>3759</v>
      </c>
      <c r="Q159" s="715" t="s">
        <v>3930</v>
      </c>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716"/>
      <c r="P160" s="716"/>
      <c r="Q160" s="717"/>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712"/>
      <c r="P161" s="712"/>
      <c r="Q161" s="713"/>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708" t="s">
        <v>1622</v>
      </c>
      <c r="P162" s="708" t="s">
        <v>3932</v>
      </c>
      <c r="Q162" s="720" t="s">
        <v>3933</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3.75</v>
      </c>
      <c r="M163" s="37">
        <f t="shared" ref="M163:M164" si="40">L163/H163</f>
        <v>1</v>
      </c>
      <c r="N163" s="89"/>
      <c r="O163" s="716"/>
      <c r="P163" s="716"/>
      <c r="Q163" s="717"/>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712"/>
      <c r="P164" s="712"/>
      <c r="Q164" s="713"/>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708" t="s">
        <v>1625</v>
      </c>
      <c r="P165" s="708" t="s">
        <v>3934</v>
      </c>
      <c r="Q165" s="710" t="s">
        <v>3935</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712"/>
      <c r="P166" s="712"/>
      <c r="Q166" s="713"/>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708" t="s">
        <v>937</v>
      </c>
      <c r="P167" s="708" t="s">
        <v>3936</v>
      </c>
      <c r="Q167" s="710" t="s">
        <v>3937</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708" t="s">
        <v>2219</v>
      </c>
      <c r="P168" s="708" t="s">
        <v>3936</v>
      </c>
      <c r="Q168" s="710" t="s">
        <v>3937</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2</v>
      </c>
      <c r="M169" s="242">
        <f>L169/H169</f>
        <v>1</v>
      </c>
      <c r="N169" s="89"/>
      <c r="O169" s="712"/>
      <c r="P169" s="712"/>
      <c r="Q169" s="713"/>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190</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708" t="s">
        <v>3938</v>
      </c>
      <c r="P170" s="708" t="s">
        <v>107</v>
      </c>
      <c r="Q170" s="715" t="s">
        <v>3939</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708" t="s">
        <v>3940</v>
      </c>
      <c r="P171" s="708" t="s">
        <v>107</v>
      </c>
      <c r="Q171" s="715" t="s">
        <v>3939</v>
      </c>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708" t="s">
        <v>3941</v>
      </c>
      <c r="P172" s="708" t="s">
        <v>107</v>
      </c>
      <c r="Q172" s="715" t="s">
        <v>3939</v>
      </c>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1.5</v>
      </c>
      <c r="M173" s="37">
        <f t="shared" ref="M173:M174" si="43">L173/H173</f>
        <v>0.75</v>
      </c>
      <c r="N173" s="89"/>
      <c r="O173" s="716"/>
      <c r="P173" s="716"/>
      <c r="Q173" s="717"/>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712"/>
      <c r="P174" s="712"/>
      <c r="Q174" s="713"/>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708" t="s">
        <v>2224</v>
      </c>
      <c r="P175" s="708" t="s">
        <v>3942</v>
      </c>
      <c r="Q175" s="710" t="s">
        <v>3943</v>
      </c>
      <c r="R175" s="89"/>
      <c r="S175" s="89"/>
      <c r="T175" s="89"/>
      <c r="U175" s="89"/>
      <c r="V175" s="89"/>
      <c r="W175" s="89"/>
      <c r="X175" s="89"/>
      <c r="Y175" s="89"/>
      <c r="Z175" s="89"/>
    </row>
    <row r="176">
      <c r="A176" s="89">
        <v>205.0</v>
      </c>
      <c r="B176" s="257"/>
      <c r="C176" s="241"/>
      <c r="D176" s="241"/>
      <c r="E176" s="241" t="s">
        <v>12</v>
      </c>
      <c r="F176" s="28" t="s">
        <v>3944</v>
      </c>
      <c r="G176" s="4"/>
      <c r="H176" s="242">
        <v>0.5</v>
      </c>
      <c r="I176" s="243"/>
      <c r="J176" s="242"/>
      <c r="K176" s="242"/>
      <c r="L176" s="242">
        <f>AVERAGE(L177)*H176</f>
        <v>0.5</v>
      </c>
      <c r="M176" s="242">
        <f>L176/H176</f>
        <v>1</v>
      </c>
      <c r="N176" s="89"/>
      <c r="O176" s="714"/>
      <c r="P176" s="714"/>
      <c r="Q176" s="713"/>
      <c r="R176" s="89"/>
      <c r="S176" s="89"/>
      <c r="T176" s="89"/>
      <c r="U176" s="89"/>
      <c r="V176" s="89"/>
      <c r="W176" s="89"/>
      <c r="X176" s="89"/>
      <c r="Y176" s="89"/>
      <c r="Z176" s="89"/>
    </row>
    <row r="177">
      <c r="A177" s="89">
        <v>206.0</v>
      </c>
      <c r="B177" s="113"/>
      <c r="C177" s="114"/>
      <c r="D177" s="114"/>
      <c r="E177" s="114"/>
      <c r="F177" s="328" t="s">
        <v>107</v>
      </c>
      <c r="G177" s="266" t="s">
        <v>3945</v>
      </c>
      <c r="H177" s="117"/>
      <c r="I177" s="191" t="s">
        <v>3946</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708" t="s">
        <v>2230</v>
      </c>
      <c r="P177" s="708" t="s">
        <v>3947</v>
      </c>
      <c r="Q177" s="710" t="s">
        <v>3948</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v>
      </c>
      <c r="M178" s="242">
        <f>L178/H178</f>
        <v>0</v>
      </c>
      <c r="N178" s="89"/>
      <c r="O178" s="712"/>
      <c r="P178" s="712"/>
      <c r="Q178" s="713"/>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0</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v>
      </c>
      <c r="M179" s="117"/>
      <c r="N179" s="89"/>
      <c r="O179" s="708" t="s">
        <v>3949</v>
      </c>
      <c r="P179" s="708" t="s">
        <v>3950</v>
      </c>
      <c r="Q179" s="710" t="s">
        <v>3951</v>
      </c>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55.0</v>
      </c>
      <c r="L180" s="117" t="str">
        <f t="shared" si="44"/>
        <v/>
      </c>
      <c r="M180" s="339"/>
      <c r="N180" s="89"/>
      <c r="O180" s="712"/>
      <c r="P180" s="712"/>
      <c r="Q180" s="713"/>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80.0</v>
      </c>
      <c r="L181" s="117" t="str">
        <f t="shared" si="44"/>
        <v/>
      </c>
      <c r="M181" s="117"/>
      <c r="N181" s="89"/>
      <c r="O181" s="712"/>
      <c r="P181" s="712"/>
      <c r="Q181" s="713"/>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80.0</v>
      </c>
      <c r="L182" s="117" t="str">
        <f t="shared" si="44"/>
        <v/>
      </c>
      <c r="M182" s="117"/>
      <c r="N182" s="89"/>
      <c r="O182" s="712"/>
      <c r="P182" s="712"/>
      <c r="Q182" s="713"/>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3.263371567</v>
      </c>
      <c r="M183" s="37">
        <f t="shared" ref="M183:M184" si="45">L183/H183</f>
        <v>0.8702324178</v>
      </c>
      <c r="N183" s="89"/>
      <c r="O183" s="716"/>
      <c r="P183" s="716"/>
      <c r="Q183" s="717"/>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0.5133715668</v>
      </c>
      <c r="M184" s="242">
        <f t="shared" si="45"/>
        <v>0.5133715668</v>
      </c>
      <c r="N184" s="89"/>
      <c r="O184" s="712"/>
      <c r="P184" s="712"/>
      <c r="Q184" s="713"/>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712"/>
      <c r="P185" s="712"/>
      <c r="Q185" s="713"/>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367"/>
      <c r="L186" s="117" t="str">
        <f t="shared" si="46"/>
        <v/>
      </c>
      <c r="M186" s="117"/>
      <c r="N186" s="89"/>
      <c r="O186" s="708" t="s">
        <v>3952</v>
      </c>
      <c r="P186" s="708" t="s">
        <v>3953</v>
      </c>
      <c r="Q186" s="710" t="s">
        <v>3954</v>
      </c>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3.0</v>
      </c>
      <c r="L187" s="117" t="str">
        <f t="shared" si="46"/>
        <v/>
      </c>
      <c r="M187" s="117"/>
      <c r="N187" s="89"/>
      <c r="O187" s="714"/>
      <c r="P187" s="708" t="s">
        <v>3215</v>
      </c>
      <c r="Q187" s="709" t="s">
        <v>3955</v>
      </c>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12.0</v>
      </c>
      <c r="L188" s="117" t="str">
        <f t="shared" si="46"/>
        <v/>
      </c>
      <c r="M188" s="117"/>
      <c r="N188" s="89"/>
      <c r="O188" s="714"/>
      <c r="P188" s="708" t="s">
        <v>3215</v>
      </c>
      <c r="Q188" s="710" t="s">
        <v>3954</v>
      </c>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708" t="s">
        <v>3952</v>
      </c>
      <c r="P189" s="708" t="s">
        <v>3956</v>
      </c>
      <c r="Q189" s="710" t="s">
        <v>3954</v>
      </c>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2.0</v>
      </c>
      <c r="L190" s="117" t="str">
        <f t="shared" si="46"/>
        <v/>
      </c>
      <c r="M190" s="117"/>
      <c r="N190" s="89"/>
      <c r="O190" s="714"/>
      <c r="P190" s="708" t="s">
        <v>3957</v>
      </c>
      <c r="Q190" s="710" t="s">
        <v>3954</v>
      </c>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6.0</v>
      </c>
      <c r="L191" s="117" t="str">
        <f t="shared" si="46"/>
        <v/>
      </c>
      <c r="M191" s="117"/>
      <c r="N191" s="89"/>
      <c r="O191" s="714"/>
      <c r="P191" s="708" t="s">
        <v>3957</v>
      </c>
      <c r="Q191" s="710" t="s">
        <v>3954</v>
      </c>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340">
        <f>IF(OR(K193="",K194=""),"Blm Diisi",IF(K193=0,0,IF(K194/K193&gt;1,1,K194/K193)))</f>
        <v>1</v>
      </c>
      <c r="L192" s="117">
        <f t="shared" si="46"/>
        <v>1</v>
      </c>
      <c r="M192" s="117"/>
      <c r="N192" s="89"/>
      <c r="O192" s="708" t="s">
        <v>3952</v>
      </c>
      <c r="P192" s="708" t="s">
        <v>3958</v>
      </c>
      <c r="Q192" s="710" t="s">
        <v>3954</v>
      </c>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3.0</v>
      </c>
      <c r="L193" s="117" t="str">
        <f t="shared" si="46"/>
        <v/>
      </c>
      <c r="M193" s="117"/>
      <c r="N193" s="89"/>
      <c r="O193" s="714"/>
      <c r="P193" s="708" t="s">
        <v>3959</v>
      </c>
      <c r="Q193" s="710" t="s">
        <v>3954</v>
      </c>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12.0</v>
      </c>
      <c r="L194" s="117" t="str">
        <f t="shared" si="46"/>
        <v/>
      </c>
      <c r="M194" s="117"/>
      <c r="N194" s="89"/>
      <c r="O194" s="714"/>
      <c r="P194" s="708" t="s">
        <v>3960</v>
      </c>
      <c r="Q194" s="710" t="s">
        <v>3954</v>
      </c>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630">
        <f>IF(OR(K196="",K197=""),"Blm Diisi",IF(K196=0,0,IF(K197/K196&gt;1,1,K197/K196)))</f>
        <v>0.02674313365</v>
      </c>
      <c r="L195" s="631">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0.02674313365</v>
      </c>
      <c r="M195" s="117"/>
      <c r="N195" s="89"/>
      <c r="O195" s="708" t="s">
        <v>3952</v>
      </c>
      <c r="P195" s="708" t="s">
        <v>3961</v>
      </c>
      <c r="Q195" s="710" t="s">
        <v>3954</v>
      </c>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3.3784853408E10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712"/>
      <c r="P196" s="708" t="s">
        <v>3215</v>
      </c>
      <c r="Q196" s="710" t="s">
        <v>3954</v>
      </c>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9.0351285E8</v>
      </c>
      <c r="L197" s="117" t="str">
        <f t="shared" si="47"/>
        <v/>
      </c>
      <c r="M197" s="117"/>
      <c r="N197" s="89"/>
      <c r="O197" s="712"/>
      <c r="P197" s="708" t="s">
        <v>3962</v>
      </c>
      <c r="Q197" s="710" t="s">
        <v>3954</v>
      </c>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712"/>
      <c r="P198" s="712"/>
      <c r="Q198" s="713"/>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708" t="s">
        <v>3963</v>
      </c>
      <c r="P199" s="708" t="s">
        <v>3964</v>
      </c>
      <c r="Q199" s="709" t="s">
        <v>3965</v>
      </c>
      <c r="R199" s="89"/>
      <c r="S199" s="89"/>
      <c r="T199" s="89"/>
      <c r="U199" s="89"/>
      <c r="V199" s="89"/>
      <c r="W199" s="89"/>
      <c r="X199" s="89"/>
      <c r="Y199" s="89"/>
      <c r="Z199" s="89"/>
    </row>
    <row r="200">
      <c r="A200" s="89">
        <v>229.0</v>
      </c>
      <c r="B200" s="257"/>
      <c r="C200" s="241"/>
      <c r="D200" s="241"/>
      <c r="E200" s="241" t="s">
        <v>14</v>
      </c>
      <c r="F200" s="28" t="s">
        <v>3966</v>
      </c>
      <c r="G200" s="4"/>
      <c r="H200" s="242">
        <v>1.0</v>
      </c>
      <c r="I200" s="243"/>
      <c r="J200" s="242"/>
      <c r="K200" s="242"/>
      <c r="L200" s="242">
        <f>AVERAGE(L201)*H200</f>
        <v>1</v>
      </c>
      <c r="M200" s="242">
        <f>L200/H200</f>
        <v>1</v>
      </c>
      <c r="N200" s="89"/>
      <c r="O200" s="712"/>
      <c r="P200" s="712"/>
      <c r="Q200" s="713"/>
      <c r="R200" s="89"/>
      <c r="S200" s="89"/>
      <c r="T200" s="89"/>
      <c r="U200" s="89"/>
      <c r="V200" s="89"/>
      <c r="W200" s="89"/>
      <c r="X200" s="89"/>
      <c r="Y200" s="89"/>
      <c r="Z200" s="89"/>
    </row>
    <row r="201">
      <c r="A201" s="89">
        <v>230.0</v>
      </c>
      <c r="B201" s="113"/>
      <c r="C201" s="114"/>
      <c r="D201" s="114"/>
      <c r="E201" s="114"/>
      <c r="F201" s="361" t="s">
        <v>107</v>
      </c>
      <c r="G201" s="125" t="s">
        <v>3967</v>
      </c>
      <c r="H201" s="117"/>
      <c r="I201" s="191" t="s">
        <v>3968</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708" t="s">
        <v>3969</v>
      </c>
      <c r="P201" s="708" t="s">
        <v>3964</v>
      </c>
      <c r="Q201" s="715" t="s">
        <v>3970</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712"/>
      <c r="P202" s="712"/>
      <c r="Q202" s="713"/>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708" t="s">
        <v>3971</v>
      </c>
      <c r="P203" s="708" t="s">
        <v>3972</v>
      </c>
      <c r="Q203" s="710" t="s">
        <v>3973</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1.890875912</v>
      </c>
      <c r="M204" s="37">
        <f t="shared" ref="M204:M205" si="48">L204/H204</f>
        <v>0.9696799551</v>
      </c>
      <c r="N204" s="89"/>
      <c r="O204" s="716"/>
      <c r="P204" s="716"/>
      <c r="Q204" s="717"/>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0.7171532847</v>
      </c>
      <c r="M205" s="242">
        <f t="shared" si="48"/>
        <v>0.9562043796</v>
      </c>
      <c r="N205" s="89"/>
      <c r="O205" s="712"/>
      <c r="P205" s="712"/>
      <c r="Q205" s="713"/>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30">
        <f>IF(OR(K207="",K210=""),"Blm Diisi",IF(AND(K207=0,K210=0),0,IF(K210/K207&gt;1,1,K210/K207)))</f>
        <v>1</v>
      </c>
      <c r="L206" s="631">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0.9562043796</v>
      </c>
      <c r="M206" s="117"/>
      <c r="N206" s="89"/>
      <c r="O206" s="708" t="s">
        <v>3974</v>
      </c>
      <c r="P206" s="708" t="s">
        <v>3975</v>
      </c>
      <c r="Q206" s="710" t="s">
        <v>3976</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6">
        <f>IF(OR(K208="",K209=""),"Blm Diisi",K208+K209)</f>
        <v>19</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712"/>
      <c r="P207" s="712"/>
      <c r="Q207" s="713"/>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712"/>
      <c r="P208" s="712"/>
      <c r="Q208" s="713"/>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18.0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712"/>
      <c r="P209" s="712"/>
      <c r="Q209" s="713"/>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19.0</v>
      </c>
      <c r="L210" s="117" t="str">
        <f t="shared" si="49"/>
        <v/>
      </c>
      <c r="M210" s="117"/>
      <c r="N210" s="89"/>
      <c r="O210" s="712"/>
      <c r="P210" s="712"/>
      <c r="Q210" s="713"/>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0.5737226277</v>
      </c>
      <c r="M211" s="242">
        <f>L211/H211</f>
        <v>0.9562043796</v>
      </c>
      <c r="N211" s="89"/>
      <c r="O211" s="712"/>
      <c r="P211" s="712"/>
      <c r="Q211" s="713"/>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IF(OR(K213="",K217=""),"Blm Diisi",IF(AND(K213=0,K217=0),0,IF(K216/K213&gt;1,1,K217/K213)))</f>
        <v>0.9562043796</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0.9562043796</v>
      </c>
      <c r="M212" s="117"/>
      <c r="N212" s="89"/>
      <c r="O212" s="708" t="s">
        <v>3977</v>
      </c>
      <c r="P212" s="708" t="s">
        <v>3978</v>
      </c>
      <c r="Q212" s="710" t="s">
        <v>3979</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137</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O213" s="712"/>
      <c r="P213" s="712"/>
      <c r="Q213" s="713"/>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712"/>
      <c r="P214" s="712"/>
      <c r="Q214" s="713"/>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712"/>
      <c r="P215" s="712"/>
      <c r="Q215" s="713"/>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137.0</v>
      </c>
      <c r="L216" s="117" t="str">
        <f t="shared" si="50"/>
        <v/>
      </c>
      <c r="M216" s="117"/>
      <c r="N216" s="89"/>
      <c r="O216" s="712"/>
      <c r="P216" s="712"/>
      <c r="Q216" s="713"/>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131.0</v>
      </c>
      <c r="L217" s="117" t="str">
        <f t="shared" si="50"/>
        <v/>
      </c>
      <c r="M217" s="117"/>
      <c r="N217" s="89"/>
      <c r="O217" s="712"/>
      <c r="P217" s="712"/>
      <c r="Q217" s="713"/>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712"/>
      <c r="P218" s="712"/>
      <c r="Q218" s="713"/>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708" t="s">
        <v>3980</v>
      </c>
      <c r="P219" s="708" t="s">
        <v>3911</v>
      </c>
      <c r="Q219" s="710" t="s">
        <v>3981</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1.0</v>
      </c>
      <c r="L220" s="117" t="str">
        <f t="shared" si="51"/>
        <v/>
      </c>
      <c r="M220" s="117"/>
      <c r="N220" s="89"/>
      <c r="O220" s="712"/>
      <c r="P220" s="712"/>
      <c r="Q220" s="713"/>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712"/>
      <c r="P221" s="712"/>
      <c r="Q221" s="713"/>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1.0</v>
      </c>
      <c r="L222" s="117" t="str">
        <f t="shared" si="51"/>
        <v/>
      </c>
      <c r="M222" s="117"/>
      <c r="N222" s="89"/>
      <c r="O222" s="712"/>
      <c r="P222" s="712"/>
      <c r="Q222" s="713"/>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2.75</v>
      </c>
      <c r="M223" s="37">
        <f t="shared" ref="M223:M224" si="52">L223/H223</f>
        <v>0.7333333333</v>
      </c>
      <c r="N223" s="89"/>
      <c r="O223" s="716"/>
      <c r="P223" s="716"/>
      <c r="Q223" s="717"/>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1.5</v>
      </c>
      <c r="M224" s="242">
        <f t="shared" si="52"/>
        <v>0.6</v>
      </c>
      <c r="N224" s="89"/>
      <c r="O224" s="712"/>
      <c r="P224" s="712"/>
      <c r="Q224" s="713"/>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708" t="s">
        <v>3982</v>
      </c>
      <c r="P225" s="708" t="s">
        <v>3983</v>
      </c>
      <c r="Q225" s="710" t="s">
        <v>3984</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0.2</v>
      </c>
      <c r="L226" s="117">
        <f t="shared" si="53"/>
        <v>0.2</v>
      </c>
      <c r="M226" s="117"/>
      <c r="N226" s="89"/>
      <c r="O226" s="708" t="s">
        <v>3985</v>
      </c>
      <c r="P226" s="708" t="s">
        <v>1424</v>
      </c>
      <c r="Q226" s="710" t="s">
        <v>3984</v>
      </c>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10.0</v>
      </c>
      <c r="L227" s="117" t="str">
        <f t="shared" si="53"/>
        <v/>
      </c>
      <c r="M227" s="117"/>
      <c r="N227" s="89"/>
      <c r="O227" s="712"/>
      <c r="P227" s="712"/>
      <c r="Q227" s="713"/>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2.0</v>
      </c>
      <c r="L228" s="117" t="str">
        <f t="shared" si="53"/>
        <v/>
      </c>
      <c r="M228" s="117"/>
      <c r="N228" s="89"/>
      <c r="O228" s="712"/>
      <c r="P228" s="712"/>
      <c r="Q228" s="713"/>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712"/>
      <c r="P229" s="712"/>
      <c r="Q229" s="713"/>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708" t="s">
        <v>3986</v>
      </c>
      <c r="P230" s="708" t="s">
        <v>3987</v>
      </c>
      <c r="Q230" s="710" t="s">
        <v>3988</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1.078125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G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9"/>
    <hyperlink r:id="rId3" ref="Q16"/>
    <hyperlink r:id="rId4" ref="Q17"/>
    <hyperlink r:id="rId5" ref="Q18"/>
    <hyperlink r:id="rId6" ref="Q24"/>
    <hyperlink r:id="rId7" ref="Q25"/>
    <hyperlink r:id="rId8" ref="Q28"/>
    <hyperlink r:id="rId9" ref="Q43"/>
    <hyperlink r:id="rId10" ref="Q54"/>
    <hyperlink r:id="rId11" ref="Q58"/>
    <hyperlink r:id="rId12" ref="Q62"/>
    <hyperlink r:id="rId13" ref="Q64"/>
    <hyperlink r:id="rId14" ref="Q69"/>
    <hyperlink r:id="rId15" ref="Q92"/>
    <hyperlink r:id="rId16" ref="Q93"/>
    <hyperlink r:id="rId17" ref="Q94"/>
    <hyperlink r:id="rId18" ref="Q100"/>
    <hyperlink r:id="rId19" ref="Q101"/>
    <hyperlink r:id="rId20" ref="Q109"/>
    <hyperlink r:id="rId21" ref="Q112"/>
    <hyperlink r:id="rId22" ref="Q114"/>
    <hyperlink r:id="rId23" ref="Q115"/>
    <hyperlink r:id="rId24" ref="Q116"/>
    <hyperlink r:id="rId25" ref="Q119"/>
    <hyperlink r:id="rId26" ref="Q121"/>
    <hyperlink r:id="rId27" ref="Q125"/>
    <hyperlink r:id="rId28" ref="Q126"/>
    <hyperlink r:id="rId29" ref="Q156"/>
    <hyperlink r:id="rId30" ref="Q158"/>
    <hyperlink r:id="rId31" ref="Q159"/>
    <hyperlink r:id="rId32" ref="Q170"/>
    <hyperlink r:id="rId33" ref="Q171"/>
    <hyperlink r:id="rId34" ref="Q172"/>
    <hyperlink r:id="rId35" ref="Q187"/>
    <hyperlink r:id="rId36" ref="Q199"/>
    <hyperlink r:id="rId37" ref="Q201"/>
  </hyperlinks>
  <printOptions/>
  <pageMargins bottom="0.7480314960629921" footer="0.0" header="0.0" left="0.7086614173228347" right="0.7086614173228347" top="0.7480314960629921"/>
  <pageSetup fitToHeight="0" paperSize="9" orientation="portrait"/>
  <drawing r:id="rId38"/>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4.43" defaultRowHeight="15.0"/>
  <cols>
    <col customWidth="1" min="1" max="7" width="14.43"/>
    <col customWidth="1" min="8" max="26" width="8.71"/>
  </cols>
  <sheetData>
    <row r="1" ht="15.0" customHeight="1"/>
    <row r="2">
      <c r="B2" s="81" t="s">
        <v>115</v>
      </c>
      <c r="C2" s="82"/>
      <c r="D2" s="82"/>
      <c r="E2" s="82"/>
      <c r="F2" s="82"/>
      <c r="G2" s="83"/>
    </row>
    <row r="3">
      <c r="B3" s="84"/>
      <c r="G3" s="85"/>
    </row>
    <row r="4">
      <c r="B4" s="84"/>
      <c r="G4" s="85"/>
    </row>
    <row r="5">
      <c r="B5" s="84"/>
      <c r="G5" s="85"/>
    </row>
    <row r="6">
      <c r="B6" s="84"/>
      <c r="G6" s="85"/>
    </row>
    <row r="7">
      <c r="B7" s="84"/>
      <c r="G7" s="85"/>
    </row>
    <row r="8">
      <c r="B8" s="84"/>
      <c r="G8" s="85"/>
    </row>
    <row r="9">
      <c r="B9" s="84"/>
      <c r="G9" s="85"/>
    </row>
    <row r="10">
      <c r="B10" s="84"/>
      <c r="G10" s="85"/>
    </row>
    <row r="11">
      <c r="B11" s="84"/>
      <c r="G11" s="85"/>
    </row>
    <row r="12">
      <c r="B12" s="84"/>
      <c r="G12" s="85"/>
    </row>
    <row r="13">
      <c r="B13" s="84"/>
      <c r="G13" s="85"/>
    </row>
    <row r="14">
      <c r="B14" s="84"/>
      <c r="G14" s="85"/>
    </row>
    <row r="15">
      <c r="B15" s="84"/>
      <c r="G15" s="85"/>
    </row>
    <row r="16" ht="73.5" customHeight="1">
      <c r="B16" s="86"/>
      <c r="C16" s="87"/>
      <c r="D16" s="87"/>
      <c r="E16" s="87"/>
      <c r="F16" s="87"/>
      <c r="G16" s="88"/>
    </row>
    <row r="17" ht="15.0" customHeight="1"/>
    <row r="18" ht="15.0" customHeight="1"/>
    <row r="19" ht="15.0" hidden="1" customHeight="1"/>
    <row r="20" ht="15.0" hidden="1" customHeight="1"/>
    <row r="21" ht="15.0" hidden="1" customHeight="1"/>
    <row r="22" ht="15.0" hidden="1" customHeight="1"/>
    <row r="23" ht="15.0" hidden="1" customHeight="1"/>
    <row r="24" ht="15.0" hidden="1"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2:G16"/>
  </mergeCells>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2" width="7.86"/>
    <col customWidth="1" min="13" max="13" width="7.71"/>
    <col customWidth="1" min="14" max="14" width="8.86"/>
    <col customWidth="1" min="15" max="16" width="41.0"/>
    <col customWidth="1" min="17" max="17" width="54.43"/>
    <col customWidth="1" min="18" max="26" width="8.86"/>
  </cols>
  <sheetData>
    <row r="1">
      <c r="A1" s="89">
        <v>1.0</v>
      </c>
      <c r="B1" s="398" t="s">
        <v>0</v>
      </c>
      <c r="C1" s="11"/>
      <c r="D1" s="11"/>
      <c r="E1" s="11"/>
      <c r="F1" s="11"/>
      <c r="G1" s="12"/>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35.46666667</v>
      </c>
      <c r="M3" s="451">
        <f t="shared" ref="M3:M6" si="1">L3/H3</f>
        <v>0.9770431589</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14.6</v>
      </c>
      <c r="M4" s="231">
        <f t="shared" si="1"/>
        <v>1</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2</v>
      </c>
      <c r="M5" s="37">
        <f t="shared" si="1"/>
        <v>1</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0.4</v>
      </c>
      <c r="M6" s="242">
        <f t="shared" si="1"/>
        <v>1</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249" t="s">
        <v>3989</v>
      </c>
      <c r="P7" s="249" t="s">
        <v>3990</v>
      </c>
      <c r="Q7" s="616" t="s">
        <v>3991</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489" t="s">
        <v>3992</v>
      </c>
      <c r="P8" s="489" t="s">
        <v>3993</v>
      </c>
      <c r="Q8" s="724" t="s">
        <v>3994</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190</v>
      </c>
      <c r="L9" s="117">
        <f t="shared" si="2"/>
        <v>1</v>
      </c>
      <c r="M9" s="117"/>
      <c r="N9" s="248"/>
      <c r="O9" s="489" t="s">
        <v>3995</v>
      </c>
      <c r="P9" s="489" t="s">
        <v>3996</v>
      </c>
      <c r="Q9" s="616" t="s">
        <v>3997</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89" t="s">
        <v>3998</v>
      </c>
      <c r="P11" s="620"/>
      <c r="Q11" s="499" t="s">
        <v>3994</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489" t="s">
        <v>3999</v>
      </c>
      <c r="P12" s="489" t="s">
        <v>4000</v>
      </c>
      <c r="Q12" s="508" t="s">
        <v>4001</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489" t="s">
        <v>4002</v>
      </c>
      <c r="P13" s="502"/>
      <c r="Q13" s="616" t="s">
        <v>3994</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0.8</v>
      </c>
      <c r="M14" s="242">
        <f>L14/H14</f>
        <v>1</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489" t="s">
        <v>4003</v>
      </c>
      <c r="P15" s="489" t="s">
        <v>4004</v>
      </c>
      <c r="Q15" s="499" t="s">
        <v>3991</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89" t="s">
        <v>4005</v>
      </c>
      <c r="P16" s="467"/>
      <c r="Q16" s="508" t="s">
        <v>3997</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489" t="s">
        <v>4006</v>
      </c>
      <c r="P17" s="489" t="s">
        <v>4007</v>
      </c>
      <c r="Q17" s="499" t="s">
        <v>3994</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190</v>
      </c>
      <c r="L18" s="117">
        <f t="shared" si="4"/>
        <v>1</v>
      </c>
      <c r="M18" s="117"/>
      <c r="N18" s="89"/>
      <c r="O18" s="489" t="s">
        <v>4008</v>
      </c>
      <c r="P18" s="489" t="s">
        <v>4009</v>
      </c>
      <c r="Q18" s="499" t="s">
        <v>3994</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489" t="s">
        <v>4010</v>
      </c>
      <c r="P20" s="489" t="s">
        <v>4011</v>
      </c>
      <c r="Q20" s="499" t="s">
        <v>3991</v>
      </c>
      <c r="R20" s="89"/>
      <c r="S20" s="89"/>
      <c r="T20" s="89"/>
      <c r="U20" s="89"/>
      <c r="V20" s="89"/>
      <c r="W20" s="89"/>
      <c r="X20" s="89"/>
      <c r="Y20" s="89"/>
      <c r="Z20" s="89"/>
    </row>
    <row r="21">
      <c r="A21" s="89">
        <v>21.0</v>
      </c>
      <c r="B21" s="113"/>
      <c r="C21" s="114"/>
      <c r="D21" s="114"/>
      <c r="E21" s="260"/>
      <c r="F21" s="114" t="s">
        <v>193</v>
      </c>
      <c r="G21" s="125" t="s">
        <v>4012</v>
      </c>
      <c r="H21" s="117"/>
      <c r="I21" s="191" t="s">
        <v>4013</v>
      </c>
      <c r="J21" s="117" t="s">
        <v>196</v>
      </c>
      <c r="K21" s="247" t="s">
        <v>190</v>
      </c>
      <c r="L21" s="117">
        <f t="shared" si="5"/>
        <v>1</v>
      </c>
      <c r="M21" s="117"/>
      <c r="N21" s="89"/>
      <c r="O21" s="489" t="s">
        <v>4014</v>
      </c>
      <c r="P21" s="489" t="s">
        <v>4015</v>
      </c>
      <c r="Q21" s="499" t="s">
        <v>4001</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1</v>
      </c>
      <c r="M22" s="37">
        <f t="shared" ref="M22:M23" si="6">L22/H22</f>
        <v>1</v>
      </c>
      <c r="N22" s="89"/>
      <c r="O22" s="262"/>
      <c r="P22" s="262"/>
      <c r="Q22" s="49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1</v>
      </c>
      <c r="M23" s="242">
        <f t="shared" si="6"/>
        <v>1</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489" t="s">
        <v>4016</v>
      </c>
      <c r="P24" s="489" t="s">
        <v>4017</v>
      </c>
      <c r="Q24" s="499" t="s">
        <v>4018</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190</v>
      </c>
      <c r="L25" s="117">
        <f t="shared" si="7"/>
        <v>1</v>
      </c>
      <c r="M25" s="117"/>
      <c r="N25" s="89"/>
      <c r="O25" s="489" t="s">
        <v>4019</v>
      </c>
      <c r="P25" s="489" t="s">
        <v>4020</v>
      </c>
      <c r="Q25" s="499" t="s">
        <v>4018</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489" t="s">
        <v>4021</v>
      </c>
      <c r="P28" s="489" t="s">
        <v>4022</v>
      </c>
      <c r="Q28" s="499" t="s">
        <v>4023</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89" t="s">
        <v>4024</v>
      </c>
      <c r="P29" s="489" t="s">
        <v>4025</v>
      </c>
      <c r="Q29" s="499" t="s">
        <v>4023</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489" t="s">
        <v>4026</v>
      </c>
      <c r="P30" s="489" t="s">
        <v>4027</v>
      </c>
      <c r="Q30" s="499" t="s">
        <v>4023</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489" t="s">
        <v>4028</v>
      </c>
      <c r="P31" s="489" t="s">
        <v>4029</v>
      </c>
      <c r="Q31" s="499" t="s">
        <v>4023</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489" t="s">
        <v>4030</v>
      </c>
      <c r="P32" s="489" t="s">
        <v>4031</v>
      </c>
      <c r="Q32" s="499" t="s">
        <v>4023</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489" t="s">
        <v>4032</v>
      </c>
      <c r="P33" s="489" t="s">
        <v>4033</v>
      </c>
      <c r="Q33" s="499" t="s">
        <v>4023</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489" t="s">
        <v>4034</v>
      </c>
      <c r="P34" s="489" t="s">
        <v>4035</v>
      </c>
      <c r="Q34" s="499" t="s">
        <v>4023</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489" t="s">
        <v>4036</v>
      </c>
      <c r="P35" s="489" t="s">
        <v>4037</v>
      </c>
      <c r="Q35" s="499" t="s">
        <v>4023</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489" t="s">
        <v>4038</v>
      </c>
      <c r="P36" s="489" t="s">
        <v>4039</v>
      </c>
      <c r="Q36" s="499" t="s">
        <v>4023</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489" t="s">
        <v>4040</v>
      </c>
      <c r="P37" s="489" t="s">
        <v>4041</v>
      </c>
      <c r="Q37" s="499" t="s">
        <v>4023</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277" t="s">
        <v>4042</v>
      </c>
      <c r="P39" s="277" t="s">
        <v>4043</v>
      </c>
      <c r="Q39" s="499" t="s">
        <v>4044</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277" t="s">
        <v>4045</v>
      </c>
      <c r="P40" s="277" t="s">
        <v>4046</v>
      </c>
      <c r="Q40" s="499" t="s">
        <v>4044</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1</v>
      </c>
      <c r="M41" s="37">
        <f t="shared" ref="M41:M42" si="11">L41/H41</f>
        <v>1</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0.5</v>
      </c>
      <c r="M42" s="242">
        <f t="shared" si="11"/>
        <v>1</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489" t="s">
        <v>4047</v>
      </c>
      <c r="P43" s="489" t="s">
        <v>4048</v>
      </c>
      <c r="Q43" s="499" t="s">
        <v>4049</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489" t="s">
        <v>4050</v>
      </c>
      <c r="P44" s="489" t="s">
        <v>4051</v>
      </c>
      <c r="Q44" s="499" t="s">
        <v>4049</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489" t="s">
        <v>4052</v>
      </c>
      <c r="P45" s="489" t="s">
        <v>4053</v>
      </c>
      <c r="Q45" s="499" t="s">
        <v>4049</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489" t="s">
        <v>4054</v>
      </c>
      <c r="P46" s="489" t="s">
        <v>4055</v>
      </c>
      <c r="Q46" s="499" t="s">
        <v>4049</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489" t="s">
        <v>4056</v>
      </c>
      <c r="P47" s="489" t="s">
        <v>4057</v>
      </c>
      <c r="Q47" s="499" t="s">
        <v>4049</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190</v>
      </c>
      <c r="L48" s="117">
        <f t="shared" si="12"/>
        <v>1</v>
      </c>
      <c r="M48" s="117"/>
      <c r="N48" s="89"/>
      <c r="O48" s="489" t="s">
        <v>4058</v>
      </c>
      <c r="P48" s="489" t="s">
        <v>4059</v>
      </c>
      <c r="Q48" s="499" t="s">
        <v>4049</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489" t="s">
        <v>4060</v>
      </c>
      <c r="P49" s="489" t="s">
        <v>4061</v>
      </c>
      <c r="Q49" s="499" t="s">
        <v>4049</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190</v>
      </c>
      <c r="L50" s="117">
        <f t="shared" si="12"/>
        <v>1</v>
      </c>
      <c r="M50" s="117"/>
      <c r="N50" s="89"/>
      <c r="O50" s="489" t="s">
        <v>4062</v>
      </c>
      <c r="P50" s="489" t="s">
        <v>4063</v>
      </c>
      <c r="Q50" s="499" t="s">
        <v>4049</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190</v>
      </c>
      <c r="L51" s="117">
        <f t="shared" si="12"/>
        <v>1</v>
      </c>
      <c r="M51" s="117"/>
      <c r="N51" s="89"/>
      <c r="O51" s="489" t="s">
        <v>4064</v>
      </c>
      <c r="P51" s="489" t="s">
        <v>4065</v>
      </c>
      <c r="Q51" s="499" t="s">
        <v>4049</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49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489" t="s">
        <v>4066</v>
      </c>
      <c r="P53" s="489" t="s">
        <v>4067</v>
      </c>
      <c r="Q53" s="499" t="s">
        <v>4068</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489" t="s">
        <v>4069</v>
      </c>
      <c r="P54" s="489" t="s">
        <v>4070</v>
      </c>
      <c r="Q54" s="499" t="s">
        <v>4068</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1.4</v>
      </c>
      <c r="M55" s="37">
        <f t="shared" ref="M55:M56" si="14">L55/H55</f>
        <v>1</v>
      </c>
      <c r="N55" s="89"/>
      <c r="O55" s="262"/>
      <c r="P55" s="262"/>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9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489" t="s">
        <v>4071</v>
      </c>
      <c r="P57" s="489" t="s">
        <v>4072</v>
      </c>
      <c r="Q57" s="499" t="s">
        <v>4073</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489" t="s">
        <v>4074</v>
      </c>
      <c r="P58" s="489" t="s">
        <v>4075</v>
      </c>
      <c r="Q58" s="508" t="s">
        <v>4076</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489" t="s">
        <v>4077</v>
      </c>
      <c r="P59" s="489" t="s">
        <v>4078</v>
      </c>
      <c r="Q59" s="499" t="s">
        <v>4079</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0.2</v>
      </c>
      <c r="M60" s="242">
        <f>L60/H60</f>
        <v>1</v>
      </c>
      <c r="N60" s="89"/>
      <c r="O60" s="243"/>
      <c r="P60" s="243"/>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489" t="s">
        <v>4080</v>
      </c>
      <c r="P61" s="489" t="s">
        <v>4081</v>
      </c>
      <c r="Q61" s="499" t="s">
        <v>4082</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190</v>
      </c>
      <c r="L62" s="117">
        <f t="shared" si="16"/>
        <v>1</v>
      </c>
      <c r="M62" s="117"/>
      <c r="N62" s="89"/>
      <c r="O62" s="489" t="s">
        <v>4083</v>
      </c>
      <c r="P62" s="489" t="s">
        <v>4084</v>
      </c>
      <c r="Q62" s="499" t="s">
        <v>4082</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0.4</v>
      </c>
      <c r="M63" s="242">
        <f>L63/H63</f>
        <v>1</v>
      </c>
      <c r="N63" s="89"/>
      <c r="O63" s="243"/>
      <c r="P63" s="243"/>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489" t="s">
        <v>4085</v>
      </c>
      <c r="P64" s="489" t="s">
        <v>4086</v>
      </c>
      <c r="Q64" s="499" t="s">
        <v>4087</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489" t="s">
        <v>4088</v>
      </c>
      <c r="P65" s="489" t="s">
        <v>4089</v>
      </c>
      <c r="Q65" s="499" t="s">
        <v>4087</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489" t="s">
        <v>4090</v>
      </c>
      <c r="P66" s="489" t="s">
        <v>4091</v>
      </c>
      <c r="Q66" s="499" t="s">
        <v>4087</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190</v>
      </c>
      <c r="L67" s="117">
        <f t="shared" si="17"/>
        <v>1</v>
      </c>
      <c r="M67" s="117"/>
      <c r="N67" s="89"/>
      <c r="O67" s="489" t="s">
        <v>4092</v>
      </c>
      <c r="P67" s="489" t="s">
        <v>4093</v>
      </c>
      <c r="Q67" s="499" t="s">
        <v>4087</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190</v>
      </c>
      <c r="L68" s="117">
        <f t="shared" si="17"/>
        <v>1</v>
      </c>
      <c r="M68" s="117"/>
      <c r="N68" s="89"/>
      <c r="O68" s="489" t="s">
        <v>4094</v>
      </c>
      <c r="P68" s="489" t="s">
        <v>4095</v>
      </c>
      <c r="Q68" s="499" t="s">
        <v>4087</v>
      </c>
      <c r="R68" s="89"/>
      <c r="S68" s="89"/>
      <c r="T68" s="89"/>
      <c r="U68" s="89"/>
      <c r="V68" s="89"/>
      <c r="W68" s="89"/>
      <c r="X68" s="89"/>
      <c r="Y68" s="89"/>
      <c r="Z68" s="89"/>
    </row>
    <row r="69">
      <c r="A69" s="89">
        <v>70.0</v>
      </c>
      <c r="B69" s="113"/>
      <c r="C69" s="114"/>
      <c r="D69" s="114"/>
      <c r="E69" s="114"/>
      <c r="F69" s="114" t="s">
        <v>249</v>
      </c>
      <c r="G69" s="266" t="s">
        <v>1186</v>
      </c>
      <c r="H69" s="117"/>
      <c r="I69" s="191" t="s">
        <v>4096</v>
      </c>
      <c r="J69" s="117" t="s">
        <v>196</v>
      </c>
      <c r="K69" s="247" t="s">
        <v>190</v>
      </c>
      <c r="L69" s="117">
        <f t="shared" si="17"/>
        <v>1</v>
      </c>
      <c r="M69" s="117"/>
      <c r="N69" s="89"/>
      <c r="O69" s="489" t="s">
        <v>4097</v>
      </c>
      <c r="P69" s="489" t="s">
        <v>4098</v>
      </c>
      <c r="Q69" s="499" t="s">
        <v>4087</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9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489" t="s">
        <v>4099</v>
      </c>
      <c r="P71" s="489" t="s">
        <v>4100</v>
      </c>
      <c r="Q71" s="499" t="s">
        <v>4101</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489" t="s">
        <v>4102</v>
      </c>
      <c r="P72" s="489" t="s">
        <v>4103</v>
      </c>
      <c r="Q72" s="499" t="s">
        <v>4101</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489" t="s">
        <v>4104</v>
      </c>
      <c r="P74" s="489" t="s">
        <v>4105</v>
      </c>
      <c r="Q74" s="499" t="s">
        <v>4106</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489" t="s">
        <v>4107</v>
      </c>
      <c r="P75" s="489" t="s">
        <v>4108</v>
      </c>
      <c r="Q75" s="261" t="s">
        <v>4109</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9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489" t="s">
        <v>4110</v>
      </c>
      <c r="P77" s="489" t="s">
        <v>4111</v>
      </c>
      <c r="Q77" s="499" t="s">
        <v>4112</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2.5</v>
      </c>
      <c r="M78" s="37">
        <f t="shared" ref="M78:M79" si="20">L78/H78</f>
        <v>1</v>
      </c>
      <c r="N78" s="89"/>
      <c r="O78" s="262"/>
      <c r="P78" s="262"/>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489" t="s">
        <v>4113</v>
      </c>
      <c r="P80" s="489" t="s">
        <v>4114</v>
      </c>
      <c r="Q80" s="491" t="s">
        <v>4115</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489" t="s">
        <v>4116</v>
      </c>
      <c r="P81" s="489" t="s">
        <v>4117</v>
      </c>
      <c r="Q81" s="529" t="s">
        <v>4118</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489" t="s">
        <v>4119</v>
      </c>
      <c r="P82" s="489" t="s">
        <v>4120</v>
      </c>
      <c r="Q82" s="505" t="s">
        <v>4121</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489" t="s">
        <v>4122</v>
      </c>
      <c r="P83" s="489" t="s">
        <v>4123</v>
      </c>
      <c r="Q83" s="505" t="s">
        <v>4124</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489" t="s">
        <v>4125</v>
      </c>
      <c r="P84" s="489" t="s">
        <v>4126</v>
      </c>
      <c r="Q84" s="505" t="s">
        <v>4127</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489" t="s">
        <v>4128</v>
      </c>
      <c r="P85" s="489" t="s">
        <v>4126</v>
      </c>
      <c r="Q85" s="505" t="s">
        <v>4129</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1.5</v>
      </c>
      <c r="M86" s="242">
        <f>L86/H86</f>
        <v>1</v>
      </c>
      <c r="N86" s="89"/>
      <c r="O86" s="243"/>
      <c r="P86" s="243"/>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489" t="s">
        <v>4130</v>
      </c>
      <c r="P87" s="489" t="s">
        <v>4131</v>
      </c>
      <c r="Q87" s="505" t="s">
        <v>4132</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190</v>
      </c>
      <c r="L88" s="117">
        <f t="shared" si="22"/>
        <v>1</v>
      </c>
      <c r="M88" s="117"/>
      <c r="N88" s="89"/>
      <c r="O88" s="489" t="s">
        <v>4133</v>
      </c>
      <c r="P88" s="489" t="s">
        <v>4134</v>
      </c>
      <c r="Q88" s="499" t="s">
        <v>4135</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2.2</v>
      </c>
      <c r="M89" s="37">
        <f t="shared" ref="M89:M90" si="23">L89/H89</f>
        <v>1</v>
      </c>
      <c r="N89" s="89"/>
      <c r="O89" s="262"/>
      <c r="P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3"/>
      <c r="P90" s="243"/>
      <c r="Q90" s="498"/>
      <c r="R90" s="89"/>
      <c r="S90" s="89"/>
      <c r="T90" s="89"/>
      <c r="U90" s="89"/>
      <c r="V90" s="89"/>
      <c r="W90" s="89"/>
      <c r="X90" s="89"/>
      <c r="Y90" s="89"/>
      <c r="Z90" s="89"/>
    </row>
    <row r="91">
      <c r="A91" s="89">
        <v>92.0</v>
      </c>
      <c r="B91" s="113"/>
      <c r="C91" s="114"/>
      <c r="D91" s="114"/>
      <c r="E91" s="114"/>
      <c r="F91" s="114" t="s">
        <v>186</v>
      </c>
      <c r="G91" s="266" t="s">
        <v>4136</v>
      </c>
      <c r="H91" s="117"/>
      <c r="I91" s="191" t="s">
        <v>4137</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725" t="s">
        <v>4138</v>
      </c>
      <c r="P91" s="497" t="s">
        <v>4139</v>
      </c>
      <c r="Q91" s="499" t="s">
        <v>4140</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489" t="s">
        <v>4141</v>
      </c>
      <c r="P92" s="492" t="s">
        <v>4142</v>
      </c>
      <c r="Q92" s="499" t="s">
        <v>4140</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489" t="s">
        <v>4143</v>
      </c>
      <c r="P93" s="492" t="s">
        <v>4144</v>
      </c>
      <c r="Q93" s="499" t="s">
        <v>4140</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490" t="s">
        <v>4145</v>
      </c>
      <c r="P94" s="492" t="s">
        <v>4146</v>
      </c>
      <c r="Q94" s="499" t="s">
        <v>4140</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0.3</v>
      </c>
      <c r="M95" s="242">
        <f>L95/H95</f>
        <v>1</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489" t="s">
        <v>4147</v>
      </c>
      <c r="P96" s="249" t="s">
        <v>4147</v>
      </c>
      <c r="Q96" s="499" t="s">
        <v>4148</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726" t="s">
        <v>4149</v>
      </c>
      <c r="P97" s="727" t="s">
        <v>4149</v>
      </c>
      <c r="Q97" s="499" t="s">
        <v>4148</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728" t="s">
        <v>4150</v>
      </c>
      <c r="P98" s="729" t="s">
        <v>4149</v>
      </c>
      <c r="Q98" s="499" t="s">
        <v>4148</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730" t="s">
        <v>4151</v>
      </c>
      <c r="P99" s="731" t="s">
        <v>4151</v>
      </c>
      <c r="Q99" s="499" t="s">
        <v>4148</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730" t="s">
        <v>4152</v>
      </c>
      <c r="P100" s="732" t="s">
        <v>4152</v>
      </c>
      <c r="Q100" s="499" t="s">
        <v>4148</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190</v>
      </c>
      <c r="L101" s="117">
        <f t="shared" si="25"/>
        <v>1</v>
      </c>
      <c r="M101" s="117"/>
      <c r="N101" s="89"/>
      <c r="O101" s="730" t="s">
        <v>4153</v>
      </c>
      <c r="P101" s="731" t="s">
        <v>4153</v>
      </c>
      <c r="Q101" s="499" t="s">
        <v>4148</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733" t="s">
        <v>4154</v>
      </c>
      <c r="P103" s="734" t="s">
        <v>4154</v>
      </c>
      <c r="Q103" s="499" t="s">
        <v>4155</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730" t="s">
        <v>4156</v>
      </c>
      <c r="P104" s="731" t="s">
        <v>4156</v>
      </c>
      <c r="Q104" s="499" t="s">
        <v>4155</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730" t="s">
        <v>4157</v>
      </c>
      <c r="P105" s="731" t="s">
        <v>4157</v>
      </c>
      <c r="Q105" s="499" t="s">
        <v>4155</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4158</v>
      </c>
      <c r="H107" s="117"/>
      <c r="I107" s="191" t="s">
        <v>4159</v>
      </c>
      <c r="J107" s="117" t="s">
        <v>196</v>
      </c>
      <c r="K107" s="247"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733" t="s">
        <v>4160</v>
      </c>
      <c r="P107" s="734" t="s">
        <v>4161</v>
      </c>
      <c r="Q107" s="499" t="s">
        <v>4162</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0.3</v>
      </c>
      <c r="M108" s="242">
        <f>L108/H108</f>
        <v>1</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733" t="s">
        <v>4163</v>
      </c>
      <c r="P109" s="734" t="s">
        <v>4164</v>
      </c>
      <c r="Q109" s="499" t="s">
        <v>4165</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730" t="s">
        <v>4166</v>
      </c>
      <c r="P110" s="731" t="s">
        <v>4166</v>
      </c>
      <c r="Q110" s="499" t="s">
        <v>4165</v>
      </c>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730" t="s">
        <v>4167</v>
      </c>
      <c r="P111" s="732" t="s">
        <v>4168</v>
      </c>
      <c r="Q111" s="499" t="s">
        <v>4165</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730" t="s">
        <v>4169</v>
      </c>
      <c r="P112" s="731" t="s">
        <v>4170</v>
      </c>
      <c r="Q112" s="499" t="s">
        <v>4165</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0.5</v>
      </c>
      <c r="M113" s="242">
        <f>L113/H113</f>
        <v>1</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735" t="s">
        <v>4171</v>
      </c>
      <c r="P114" s="736" t="s">
        <v>4172</v>
      </c>
      <c r="Q114" s="499" t="s">
        <v>4173</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190</v>
      </c>
      <c r="L115" s="117">
        <f t="shared" si="28"/>
        <v>1</v>
      </c>
      <c r="M115" s="117"/>
      <c r="N115" s="89"/>
      <c r="O115" s="737" t="s">
        <v>4174</v>
      </c>
      <c r="P115" s="738" t="s">
        <v>4174</v>
      </c>
      <c r="Q115" s="499" t="s">
        <v>4173</v>
      </c>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190</v>
      </c>
      <c r="L116" s="117">
        <f t="shared" si="28"/>
        <v>1</v>
      </c>
      <c r="M116" s="117"/>
      <c r="N116" s="89"/>
      <c r="O116" s="737" t="s">
        <v>4175</v>
      </c>
      <c r="P116" s="738" t="s">
        <v>4175</v>
      </c>
      <c r="Q116" s="499" t="s">
        <v>4173</v>
      </c>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2.5</v>
      </c>
      <c r="M117" s="53">
        <f t="shared" ref="M117:M118" si="29">L117/H117</f>
        <v>1</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0.4</v>
      </c>
      <c r="M118" s="242">
        <f t="shared" si="29"/>
        <v>1</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489" t="s">
        <v>4176</v>
      </c>
      <c r="P119" s="489" t="s">
        <v>4177</v>
      </c>
      <c r="Q119" s="499" t="s">
        <v>4178</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489" t="s">
        <v>4179</v>
      </c>
      <c r="P120" s="489" t="s">
        <v>4180</v>
      </c>
      <c r="Q120" s="505" t="s">
        <v>4178</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190</v>
      </c>
      <c r="L121" s="117">
        <f t="shared" si="30"/>
        <v>1</v>
      </c>
      <c r="M121" s="117"/>
      <c r="N121" s="89"/>
      <c r="O121" s="489" t="s">
        <v>4181</v>
      </c>
      <c r="P121" s="489" t="s">
        <v>4182</v>
      </c>
      <c r="Q121" s="499" t="s">
        <v>4178</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0.4</v>
      </c>
      <c r="M122" s="242">
        <f>L122/H122</f>
        <v>1</v>
      </c>
      <c r="N122" s="89"/>
      <c r="O122" s="243"/>
      <c r="P122" s="243"/>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489" t="s">
        <v>4183</v>
      </c>
      <c r="P123" s="489" t="s">
        <v>4184</v>
      </c>
      <c r="Q123" s="499" t="s">
        <v>4185</v>
      </c>
      <c r="R123" s="89"/>
      <c r="S123" s="89"/>
      <c r="T123" s="89"/>
      <c r="U123" s="89"/>
      <c r="V123" s="89"/>
      <c r="W123" s="89"/>
      <c r="X123" s="89"/>
      <c r="Y123" s="89"/>
      <c r="Z123" s="89"/>
    </row>
    <row r="124">
      <c r="A124" s="89">
        <v>125.0</v>
      </c>
      <c r="B124" s="113"/>
      <c r="C124" s="114"/>
      <c r="D124" s="114"/>
      <c r="E124" s="114"/>
      <c r="F124" s="114" t="s">
        <v>193</v>
      </c>
      <c r="G124" s="266" t="s">
        <v>766</v>
      </c>
      <c r="H124" s="117"/>
      <c r="I124" s="191" t="s">
        <v>4186</v>
      </c>
      <c r="J124" s="117" t="s">
        <v>196</v>
      </c>
      <c r="K124" s="247" t="s">
        <v>190</v>
      </c>
      <c r="L124" s="117">
        <f t="shared" si="31"/>
        <v>1</v>
      </c>
      <c r="M124" s="117"/>
      <c r="N124" s="89"/>
      <c r="O124" s="489" t="s">
        <v>4187</v>
      </c>
      <c r="P124" s="502"/>
      <c r="Q124" s="499" t="s">
        <v>4185</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190</v>
      </c>
      <c r="L125" s="117">
        <f t="shared" si="31"/>
        <v>1</v>
      </c>
      <c r="M125" s="117"/>
      <c r="N125" s="89"/>
      <c r="O125" s="489" t="s">
        <v>4188</v>
      </c>
      <c r="P125" s="368"/>
      <c r="Q125" s="499" t="s">
        <v>4185</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190</v>
      </c>
      <c r="L126" s="117">
        <f t="shared" si="31"/>
        <v>1</v>
      </c>
      <c r="M126" s="117"/>
      <c r="N126" s="89"/>
      <c r="O126" s="489" t="s">
        <v>4189</v>
      </c>
      <c r="P126" s="502"/>
      <c r="Q126" s="499" t="s">
        <v>4185</v>
      </c>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489" t="s">
        <v>4190</v>
      </c>
      <c r="P127" s="502"/>
      <c r="Q127" s="499" t="s">
        <v>4185</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190</v>
      </c>
      <c r="L128" s="117">
        <f t="shared" si="31"/>
        <v>1</v>
      </c>
      <c r="M128" s="117"/>
      <c r="N128" s="89"/>
      <c r="O128" s="489" t="s">
        <v>4191</v>
      </c>
      <c r="P128" s="368"/>
      <c r="Q128" s="499" t="s">
        <v>4185</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243"/>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489" t="s">
        <v>4192</v>
      </c>
      <c r="P130" s="368"/>
      <c r="Q130" s="499" t="s">
        <v>4193</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489" t="s">
        <v>4194</v>
      </c>
      <c r="P131" s="368"/>
      <c r="Q131" s="499" t="s">
        <v>4193</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489" t="s">
        <v>4195</v>
      </c>
      <c r="P132" s="620"/>
      <c r="Q132" s="499" t="s">
        <v>4193</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489" t="s">
        <v>4196</v>
      </c>
      <c r="P133" s="620"/>
      <c r="Q133" s="499" t="s">
        <v>4193</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0.7</v>
      </c>
      <c r="M134" s="242">
        <f>L134/H134</f>
        <v>1</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190</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1</v>
      </c>
      <c r="M135" s="117"/>
      <c r="N135" s="89"/>
      <c r="O135" s="489" t="s">
        <v>4197</v>
      </c>
      <c r="P135" s="620"/>
      <c r="Q135" s="498"/>
      <c r="R135" s="89"/>
      <c r="S135" s="89"/>
      <c r="T135" s="89"/>
      <c r="U135" s="89"/>
      <c r="V135" s="89"/>
      <c r="W135" s="89"/>
      <c r="X135" s="89"/>
      <c r="Y135" s="89"/>
      <c r="Z135" s="89"/>
    </row>
    <row r="136">
      <c r="A136" s="89">
        <v>137.0</v>
      </c>
      <c r="B136" s="113"/>
      <c r="C136" s="114"/>
      <c r="D136" s="114"/>
      <c r="E136" s="114"/>
      <c r="F136" s="114" t="s">
        <v>193</v>
      </c>
      <c r="G136" s="266" t="s">
        <v>807</v>
      </c>
      <c r="H136" s="117"/>
      <c r="I136" s="191" t="s">
        <v>4198</v>
      </c>
      <c r="J136" s="324" t="s">
        <v>189</v>
      </c>
      <c r="K136" s="247" t="s">
        <v>190</v>
      </c>
      <c r="L136" s="117">
        <f t="shared" si="33"/>
        <v>1</v>
      </c>
      <c r="M136" s="117"/>
      <c r="N136" s="89"/>
      <c r="O136" s="489" t="s">
        <v>4199</v>
      </c>
      <c r="P136" s="502"/>
      <c r="Q136" s="499" t="s">
        <v>4193</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190</v>
      </c>
      <c r="L137" s="117">
        <f t="shared" si="33"/>
        <v>1</v>
      </c>
      <c r="M137" s="117"/>
      <c r="N137" s="89"/>
      <c r="O137" s="489" t="s">
        <v>4200</v>
      </c>
      <c r="P137" s="467"/>
      <c r="Q137" s="498"/>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489" t="s">
        <v>4201</v>
      </c>
      <c r="P139" s="368"/>
      <c r="Q139" s="499" t="s">
        <v>4202</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490" t="s">
        <v>4203</v>
      </c>
      <c r="P140" s="649"/>
      <c r="Q140" s="499" t="s">
        <v>4202</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20.86666667</v>
      </c>
      <c r="M141" s="231">
        <f t="shared" ref="M141:M143" si="35">L141/H141</f>
        <v>0.9615975422</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3</v>
      </c>
      <c r="M142" s="37">
        <f t="shared" si="35"/>
        <v>1</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249" t="s">
        <v>4204</v>
      </c>
      <c r="P144" s="121"/>
      <c r="Q144" s="499" t="s">
        <v>4001</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3.0</v>
      </c>
      <c r="L145" s="117" t="str">
        <f t="shared" si="36"/>
        <v/>
      </c>
      <c r="M145" s="117"/>
      <c r="N145" s="89"/>
      <c r="O145" s="249" t="s">
        <v>4205</v>
      </c>
      <c r="P145" s="121"/>
      <c r="Q145" s="498"/>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3.0</v>
      </c>
      <c r="L146" s="117" t="str">
        <f t="shared" si="36"/>
        <v/>
      </c>
      <c r="M146" s="117"/>
      <c r="N146" s="89"/>
      <c r="O146" s="121"/>
      <c r="P146" s="121"/>
      <c r="Q146" s="498"/>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249" t="s">
        <v>4206</v>
      </c>
      <c r="P147" s="121"/>
      <c r="Q147" s="498"/>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3.0</v>
      </c>
      <c r="L148" s="117" t="str">
        <f t="shared" si="36"/>
        <v/>
      </c>
      <c r="M148" s="117"/>
      <c r="N148" s="89"/>
      <c r="O148" s="121"/>
      <c r="P148" s="467"/>
      <c r="Q148" s="498"/>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3.0</v>
      </c>
      <c r="L149" s="117" t="str">
        <f t="shared" si="36"/>
        <v/>
      </c>
      <c r="M149" s="117"/>
      <c r="N149" s="89"/>
      <c r="O149" s="121"/>
      <c r="P149" s="121"/>
      <c r="Q149" s="498"/>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489" t="s">
        <v>4207</v>
      </c>
      <c r="P151" s="121"/>
      <c r="Q151" s="498"/>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489" t="s">
        <v>4208</v>
      </c>
      <c r="P153" s="467"/>
      <c r="Q153" s="498"/>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2</v>
      </c>
      <c r="M154" s="37">
        <f t="shared" ref="M154:M155" si="37">L154/H154</f>
        <v>1</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2</v>
      </c>
      <c r="M155" s="242">
        <f t="shared" si="37"/>
        <v>1</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489" t="s">
        <v>4209</v>
      </c>
      <c r="P156" s="620"/>
      <c r="Q156" s="508" t="s">
        <v>4210</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557">
        <v>1.0</v>
      </c>
      <c r="L157" s="117">
        <f t="shared" si="38"/>
        <v>1</v>
      </c>
      <c r="M157" s="117"/>
      <c r="N157" s="89"/>
      <c r="O157" s="249" t="s">
        <v>4211</v>
      </c>
      <c r="P157" s="121"/>
      <c r="Q157" s="498"/>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18.0</v>
      </c>
      <c r="L158" s="117" t="str">
        <f t="shared" si="38"/>
        <v/>
      </c>
      <c r="M158" s="117"/>
      <c r="N158" s="89"/>
      <c r="O158" s="502"/>
      <c r="P158" s="467"/>
      <c r="Q158" s="508" t="s">
        <v>4210</v>
      </c>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18.0</v>
      </c>
      <c r="L159" s="117" t="str">
        <f t="shared" si="38"/>
        <v/>
      </c>
      <c r="M159" s="117"/>
      <c r="N159" s="89"/>
      <c r="O159" s="502"/>
      <c r="P159" s="467"/>
      <c r="Q159" s="508" t="s">
        <v>4210</v>
      </c>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249" t="s">
        <v>4212</v>
      </c>
      <c r="P162" s="502"/>
      <c r="Q162" s="499" t="s">
        <v>4213</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3.75</v>
      </c>
      <c r="M163" s="37">
        <f t="shared" ref="M163:M164" si="40">L163/H163</f>
        <v>1</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489" t="s">
        <v>4214</v>
      </c>
      <c r="P165" s="502"/>
      <c r="Q165" s="499" t="s">
        <v>4215</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489" t="s">
        <v>4216</v>
      </c>
      <c r="P167" s="467"/>
      <c r="Q167" s="499" t="s">
        <v>4217</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489" t="s">
        <v>4218</v>
      </c>
      <c r="P168" s="467"/>
      <c r="Q168" s="499" t="s">
        <v>4217</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2</v>
      </c>
      <c r="M169" s="242">
        <f>L169/H169</f>
        <v>1</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190</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489" t="s">
        <v>4219</v>
      </c>
      <c r="P170" s="467"/>
      <c r="Q170" s="499" t="s">
        <v>4220</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489" t="s">
        <v>4221</v>
      </c>
      <c r="P171" s="467"/>
      <c r="Q171" s="499" t="s">
        <v>4220</v>
      </c>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489" t="s">
        <v>3204</v>
      </c>
      <c r="P172" s="467"/>
      <c r="Q172" s="499" t="s">
        <v>4220</v>
      </c>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1.666666667</v>
      </c>
      <c r="M173" s="37">
        <f t="shared" ref="M173:M174" si="43">L173/H173</f>
        <v>0.8333333333</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502"/>
      <c r="P175" s="497" t="s">
        <v>4222</v>
      </c>
      <c r="Q175" s="499" t="s">
        <v>4223</v>
      </c>
      <c r="R175" s="89"/>
      <c r="S175" s="89"/>
      <c r="T175" s="89"/>
      <c r="U175" s="89"/>
      <c r="V175" s="89"/>
      <c r="W175" s="89"/>
      <c r="X175" s="89"/>
      <c r="Y175" s="89"/>
      <c r="Z175" s="89"/>
    </row>
    <row r="176">
      <c r="A176" s="89">
        <v>205.0</v>
      </c>
      <c r="B176" s="257"/>
      <c r="C176" s="241"/>
      <c r="D176" s="241"/>
      <c r="E176" s="241" t="s">
        <v>12</v>
      </c>
      <c r="F176" s="28" t="s">
        <v>4224</v>
      </c>
      <c r="G176" s="4"/>
      <c r="H176" s="242">
        <v>0.5</v>
      </c>
      <c r="I176" s="243"/>
      <c r="J176" s="242"/>
      <c r="K176" s="242"/>
      <c r="L176" s="242">
        <f>AVERAGE(L177)*H176</f>
        <v>0.5</v>
      </c>
      <c r="M176" s="242">
        <f>L176/H176</f>
        <v>1</v>
      </c>
      <c r="N176" s="89"/>
      <c r="O176" s="243"/>
      <c r="P176" s="739"/>
      <c r="Q176" s="498"/>
      <c r="R176" s="89"/>
      <c r="S176" s="89"/>
      <c r="T176" s="89"/>
      <c r="U176" s="89"/>
      <c r="V176" s="89"/>
      <c r="W176" s="89"/>
      <c r="X176" s="89"/>
      <c r="Y176" s="89"/>
      <c r="Z176" s="89"/>
    </row>
    <row r="177">
      <c r="A177" s="89">
        <v>206.0</v>
      </c>
      <c r="B177" s="113"/>
      <c r="C177" s="114"/>
      <c r="D177" s="114"/>
      <c r="E177" s="114"/>
      <c r="F177" s="328" t="s">
        <v>107</v>
      </c>
      <c r="G177" s="266" t="s">
        <v>4225</v>
      </c>
      <c r="H177" s="117"/>
      <c r="I177" s="191" t="s">
        <v>4226</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502"/>
      <c r="P177" s="277" t="s">
        <v>4227</v>
      </c>
      <c r="Q177" s="499" t="s">
        <v>4228</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0.1666666667</v>
      </c>
      <c r="M178" s="242">
        <f>L178/H178</f>
        <v>0.3333333333</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557">
        <f>IF(OR(K180="",K181="",K182=""),"Blm Diisi",IF(AND(K180=0,K181&gt;0),0,IF(AND(K180=0,K181=0,K182=0),1,IF((K180-K181)/K180&lt;=0,0,(K180-K181)/K180))))</f>
        <v>0.3333333333</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0.3333333333</v>
      </c>
      <c r="M179" s="117"/>
      <c r="N179" s="89"/>
      <c r="O179" s="121"/>
      <c r="P179" s="249" t="s">
        <v>4229</v>
      </c>
      <c r="Q179" s="499" t="s">
        <v>4230</v>
      </c>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45.9</v>
      </c>
      <c r="L180" s="117" t="str">
        <f t="shared" si="44"/>
        <v/>
      </c>
      <c r="M180" s="339"/>
      <c r="N180" s="89"/>
      <c r="O180" s="121"/>
      <c r="P180" s="467"/>
      <c r="Q180" s="498" t="s">
        <v>2964</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740">
        <v>30.6</v>
      </c>
      <c r="L181" s="117" t="str">
        <f t="shared" si="44"/>
        <v/>
      </c>
      <c r="M181" s="117"/>
      <c r="N181" s="89"/>
      <c r="O181" s="121"/>
      <c r="P181" s="121"/>
      <c r="Q181" s="498" t="s">
        <v>2966</v>
      </c>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2.0</v>
      </c>
      <c r="L182" s="117" t="str">
        <f t="shared" si="44"/>
        <v/>
      </c>
      <c r="M182" s="117"/>
      <c r="N182" s="89"/>
      <c r="O182" s="121"/>
      <c r="P182" s="121"/>
      <c r="Q182" s="498"/>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3.25</v>
      </c>
      <c r="M183" s="37">
        <f t="shared" ref="M183:M184" si="45">L183/H183</f>
        <v>0.8666666667</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0.5</v>
      </c>
      <c r="M184" s="242">
        <f t="shared" si="45"/>
        <v>0.5</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98"/>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741"/>
      <c r="P186" s="121"/>
      <c r="Q186" s="742" t="s">
        <v>4231</v>
      </c>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3.0</v>
      </c>
      <c r="L187" s="117" t="str">
        <f t="shared" si="46"/>
        <v/>
      </c>
      <c r="M187" s="117"/>
      <c r="N187" s="89"/>
      <c r="O187" s="249"/>
      <c r="P187" s="121"/>
      <c r="Q187" s="498"/>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5.0</v>
      </c>
      <c r="L188" s="117" t="str">
        <f t="shared" si="46"/>
        <v/>
      </c>
      <c r="M188" s="117"/>
      <c r="N188" s="89"/>
      <c r="O188" s="121"/>
      <c r="P188" s="121"/>
      <c r="Q188" s="498"/>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741"/>
      <c r="P189" s="121"/>
      <c r="Q189" s="743" t="s">
        <v>4231</v>
      </c>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3.0</v>
      </c>
      <c r="L190" s="117" t="str">
        <f t="shared" si="46"/>
        <v/>
      </c>
      <c r="M190" s="117"/>
      <c r="N190" s="89"/>
      <c r="O190" s="249" t="s">
        <v>4232</v>
      </c>
      <c r="P190" s="121"/>
      <c r="Q190" s="498"/>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5.0</v>
      </c>
      <c r="L191" s="117" t="str">
        <f t="shared" si="46"/>
        <v/>
      </c>
      <c r="M191" s="117"/>
      <c r="N191" s="89"/>
      <c r="O191" s="121"/>
      <c r="P191" s="121"/>
      <c r="Q191" s="498"/>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193">
        <f>IF(OR(K193="",K194=""),"Blm Diisi",IF(K193=0,0,IF(K194/K193&gt;1,1,K194/K193)))</f>
        <v>1</v>
      </c>
      <c r="L192" s="117">
        <f t="shared" si="46"/>
        <v>1</v>
      </c>
      <c r="M192" s="117"/>
      <c r="N192" s="89"/>
      <c r="O192" s="741"/>
      <c r="P192" s="121"/>
      <c r="Q192" s="743" t="s">
        <v>4231</v>
      </c>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1.0</v>
      </c>
      <c r="L193" s="117" t="str">
        <f t="shared" si="46"/>
        <v/>
      </c>
      <c r="M193" s="117"/>
      <c r="N193" s="89"/>
      <c r="O193" s="249"/>
      <c r="P193" s="121"/>
      <c r="Q193" s="498"/>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1.0</v>
      </c>
      <c r="L194" s="117" t="str">
        <f t="shared" si="46"/>
        <v/>
      </c>
      <c r="M194" s="117"/>
      <c r="N194" s="89"/>
      <c r="O194" s="121"/>
      <c r="P194" s="121"/>
      <c r="Q194" s="498"/>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506">
        <f>IF(OR(K196="",K197=""),"Blm Diisi",IF(K196=0,0,IF(K197/K196&gt;1,1,K197/K196)))</f>
        <v>0</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v>
      </c>
      <c r="M195" s="117"/>
      <c r="N195" s="89"/>
      <c r="O195" s="741"/>
      <c r="P195" s="121"/>
      <c r="Q195" s="743" t="s">
        <v>4231</v>
      </c>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1.21043754408E11</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121"/>
      <c r="P196" s="121"/>
      <c r="Q196" s="498"/>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0.0</v>
      </c>
      <c r="L197" s="117" t="str">
        <f t="shared" si="47"/>
        <v/>
      </c>
      <c r="M197" s="117"/>
      <c r="N197" s="89"/>
      <c r="O197" s="121"/>
      <c r="P197" s="121"/>
      <c r="Q197" s="498"/>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500" t="s">
        <v>4233</v>
      </c>
      <c r="P199" s="467"/>
      <c r="Q199" s="743" t="s">
        <v>4234</v>
      </c>
      <c r="R199" s="89"/>
      <c r="S199" s="89"/>
      <c r="T199" s="89"/>
      <c r="U199" s="89"/>
      <c r="V199" s="89"/>
      <c r="W199" s="89"/>
      <c r="X199" s="89"/>
      <c r="Y199" s="89"/>
      <c r="Z199" s="89"/>
    </row>
    <row r="200">
      <c r="A200" s="89">
        <v>229.0</v>
      </c>
      <c r="B200" s="257"/>
      <c r="C200" s="241"/>
      <c r="D200" s="241"/>
      <c r="E200" s="241" t="s">
        <v>14</v>
      </c>
      <c r="F200" s="28" t="s">
        <v>4235</v>
      </c>
      <c r="G200" s="4"/>
      <c r="H200" s="242">
        <v>1.0</v>
      </c>
      <c r="I200" s="243"/>
      <c r="J200" s="242"/>
      <c r="K200" s="242"/>
      <c r="L200" s="242">
        <f>AVERAGE(L201)*H200</f>
        <v>1</v>
      </c>
      <c r="M200" s="242">
        <f>L200/H200</f>
        <v>1</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4236</v>
      </c>
      <c r="H201" s="117"/>
      <c r="I201" s="191" t="s">
        <v>4237</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500" t="s">
        <v>4238</v>
      </c>
      <c r="P201" s="502"/>
      <c r="Q201" s="743" t="s">
        <v>4239</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500" t="s">
        <v>4240</v>
      </c>
      <c r="P203" s="467"/>
      <c r="Q203" s="743" t="s">
        <v>4241</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1.95</v>
      </c>
      <c r="M204" s="37">
        <f t="shared" ref="M204:M205" si="48">L204/H204</f>
        <v>1</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30">
        <f>IF(OR(K207="",K210=""),"Blm Diisi",IF(AND(K207=0,K210=0),0,IF(K210/K207&gt;1,1,K210/K207)))</f>
        <v>0.7894736842</v>
      </c>
      <c r="L206" s="631">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06" s="117"/>
      <c r="N206" s="89"/>
      <c r="O206" s="277" t="s">
        <v>4242</v>
      </c>
      <c r="P206" s="497" t="s">
        <v>4242</v>
      </c>
      <c r="Q206" s="505" t="s">
        <v>4243</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9" t="s">
        <v>4244</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249"/>
      <c r="P207" s="121"/>
      <c r="Q207" s="498"/>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0.0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498"/>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15.0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121"/>
      <c r="P209" s="121"/>
      <c r="Q209" s="498"/>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15.0</v>
      </c>
      <c r="L210" s="117" t="str">
        <f t="shared" si="49"/>
        <v/>
      </c>
      <c r="M210" s="117"/>
      <c r="N210" s="89"/>
      <c r="O210" s="121"/>
      <c r="P210" s="121"/>
      <c r="Q210" s="498"/>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0.6</v>
      </c>
      <c r="M211" s="242">
        <f>L211/H211</f>
        <v>1</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IF(OR(K213="",K217=""),"Blm Diisi",IF(AND(K213=0,K217=0),0,IF(K216/K213&gt;1,1,K217/K213)))</f>
        <v>1</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12" s="117"/>
      <c r="N212" s="89"/>
      <c r="O212" s="277" t="s">
        <v>4245</v>
      </c>
      <c r="P212" s="497" t="s">
        <v>4245</v>
      </c>
      <c r="Q212" s="499" t="s">
        <v>4246</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IF(OR(K214="",K215=""),"Blm Diisi",K214+K215+K216)</f>
        <v>103</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497" t="s">
        <v>4247</v>
      </c>
      <c r="P213" s="121"/>
      <c r="Q213" s="498"/>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98"/>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498"/>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103.0</v>
      </c>
      <c r="L216" s="117" t="str">
        <f t="shared" si="50"/>
        <v/>
      </c>
      <c r="M216" s="117"/>
      <c r="N216" s="89"/>
      <c r="O216" s="121"/>
      <c r="P216" s="121"/>
      <c r="Q216" s="498"/>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103.0</v>
      </c>
      <c r="L217" s="117" t="str">
        <f t="shared" si="50"/>
        <v/>
      </c>
      <c r="M217" s="117"/>
      <c r="N217" s="89"/>
      <c r="O217" s="121"/>
      <c r="P217" s="121"/>
      <c r="Q217" s="498"/>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249"/>
      <c r="P219" s="467"/>
      <c r="Q219" s="499" t="s">
        <v>4248</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81.0</v>
      </c>
      <c r="L220" s="117" t="str">
        <f t="shared" si="51"/>
        <v/>
      </c>
      <c r="M220" s="117"/>
      <c r="N220" s="89"/>
      <c r="O220" s="249" t="s">
        <v>4249</v>
      </c>
      <c r="P220" s="503"/>
      <c r="Q220" s="625"/>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121"/>
      <c r="P221" s="121"/>
      <c r="Q221" s="498"/>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81.0</v>
      </c>
      <c r="L222" s="117" t="str">
        <f t="shared" si="51"/>
        <v/>
      </c>
      <c r="M222" s="117"/>
      <c r="N222" s="89"/>
      <c r="O222" s="121"/>
      <c r="P222" s="121"/>
      <c r="Q222" s="498"/>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3.75</v>
      </c>
      <c r="M223" s="37">
        <f t="shared" ref="M223:M224" si="52">L223/H223</f>
        <v>1</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2.5</v>
      </c>
      <c r="M224" s="242">
        <f t="shared" si="52"/>
        <v>1</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277" t="s">
        <v>4250</v>
      </c>
      <c r="P225" s="121"/>
      <c r="Q225" s="499" t="s">
        <v>4251</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557">
        <v>1.0</v>
      </c>
      <c r="L226" s="117">
        <f t="shared" si="53"/>
        <v>1</v>
      </c>
      <c r="M226" s="117"/>
      <c r="N226" s="89"/>
      <c r="O226" s="502"/>
      <c r="P226" s="467"/>
      <c r="Q226" s="498"/>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8.0</v>
      </c>
      <c r="L227" s="117" t="str">
        <f t="shared" si="53"/>
        <v/>
      </c>
      <c r="M227" s="117"/>
      <c r="N227" s="89"/>
      <c r="O227" s="249" t="s">
        <v>4252</v>
      </c>
      <c r="P227" s="467"/>
      <c r="Q227" s="498"/>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8.0</v>
      </c>
      <c r="L228" s="117" t="str">
        <f t="shared" si="53"/>
        <v/>
      </c>
      <c r="M228" s="117"/>
      <c r="N228" s="89"/>
      <c r="O228" s="121"/>
      <c r="P228" s="467"/>
      <c r="Q228" s="498"/>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489" t="s">
        <v>4253</v>
      </c>
      <c r="P230" s="121"/>
      <c r="Q230" s="499" t="s">
        <v>4254</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0.984375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G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1"/>
    <hyperlink r:id="rId5" ref="Q12"/>
    <hyperlink r:id="rId6" ref="Q13"/>
    <hyperlink r:id="rId7" ref="Q15"/>
    <hyperlink r:id="rId8" ref="Q16"/>
    <hyperlink r:id="rId9" ref="Q17"/>
    <hyperlink r:id="rId10" ref="Q18"/>
    <hyperlink r:id="rId11" ref="Q20"/>
    <hyperlink r:id="rId12" ref="Q21"/>
    <hyperlink r:id="rId13" ref="Q24"/>
    <hyperlink r:id="rId14" ref="Q25"/>
    <hyperlink r:id="rId15" ref="Q28"/>
    <hyperlink r:id="rId16" ref="Q29"/>
    <hyperlink r:id="rId17" ref="Q30"/>
    <hyperlink r:id="rId18" ref="Q31"/>
    <hyperlink r:id="rId19" ref="Q32"/>
    <hyperlink r:id="rId20" ref="Q33"/>
    <hyperlink r:id="rId21" ref="Q34"/>
    <hyperlink r:id="rId22" ref="Q35"/>
    <hyperlink r:id="rId23" ref="Q36"/>
    <hyperlink r:id="rId24" ref="Q37"/>
    <hyperlink r:id="rId25" ref="Q39"/>
    <hyperlink r:id="rId26" ref="Q40"/>
    <hyperlink r:id="rId27" ref="Q43"/>
    <hyperlink r:id="rId28" ref="Q44"/>
    <hyperlink r:id="rId29" ref="Q45"/>
    <hyperlink r:id="rId30" ref="Q46"/>
    <hyperlink r:id="rId31" ref="Q47"/>
    <hyperlink r:id="rId32" ref="Q48"/>
    <hyperlink r:id="rId33" ref="Q49"/>
    <hyperlink r:id="rId34" ref="Q50"/>
    <hyperlink r:id="rId35" ref="Q51"/>
    <hyperlink r:id="rId36" ref="Q53"/>
    <hyperlink r:id="rId37" ref="Q54"/>
    <hyperlink r:id="rId38" ref="Q57"/>
    <hyperlink r:id="rId39" ref="Q58"/>
    <hyperlink r:id="rId40" ref="Q59"/>
    <hyperlink r:id="rId41" ref="Q61"/>
    <hyperlink r:id="rId42" ref="Q62"/>
    <hyperlink r:id="rId43" ref="Q64"/>
    <hyperlink r:id="rId44" ref="Q65"/>
    <hyperlink r:id="rId45" ref="Q66"/>
    <hyperlink r:id="rId46" ref="Q67"/>
    <hyperlink r:id="rId47" ref="Q68"/>
    <hyperlink r:id="rId48" ref="Q69"/>
    <hyperlink r:id="rId49" ref="Q71"/>
    <hyperlink r:id="rId50" ref="Q72"/>
    <hyperlink r:id="rId51" ref="Q74"/>
    <hyperlink r:id="rId52" ref="Q75"/>
    <hyperlink r:id="rId53" ref="Q77"/>
    <hyperlink r:id="rId54" ref="Q80"/>
    <hyperlink r:id="rId55" ref="Q81"/>
    <hyperlink r:id="rId56" ref="Q82"/>
    <hyperlink r:id="rId57" ref="Q83"/>
    <hyperlink r:id="rId58" ref="Q84"/>
    <hyperlink r:id="rId59" ref="Q85"/>
    <hyperlink r:id="rId60" ref="Q87"/>
    <hyperlink r:id="rId61" ref="Q88"/>
    <hyperlink r:id="rId62" ref="Q91"/>
    <hyperlink r:id="rId63" ref="Q92"/>
    <hyperlink r:id="rId64" ref="Q93"/>
    <hyperlink r:id="rId65" ref="Q94"/>
    <hyperlink r:id="rId66" ref="Q96"/>
    <hyperlink r:id="rId67" ref="Q97"/>
    <hyperlink r:id="rId68" ref="Q98"/>
    <hyperlink r:id="rId69" ref="Q99"/>
    <hyperlink r:id="rId70" ref="Q100"/>
    <hyperlink r:id="rId71" ref="Q101"/>
    <hyperlink r:id="rId72" ref="Q103"/>
    <hyperlink r:id="rId73" ref="Q104"/>
    <hyperlink r:id="rId74" ref="Q105"/>
    <hyperlink r:id="rId75" ref="Q107"/>
    <hyperlink r:id="rId76" ref="Q109"/>
    <hyperlink r:id="rId77" ref="Q110"/>
    <hyperlink r:id="rId78" ref="Q111"/>
    <hyperlink r:id="rId79" ref="Q112"/>
    <hyperlink r:id="rId80" ref="Q114"/>
    <hyperlink r:id="rId81" ref="Q115"/>
    <hyperlink r:id="rId82" ref="Q116"/>
    <hyperlink r:id="rId83" ref="Q119"/>
    <hyperlink r:id="rId84" ref="Q120"/>
    <hyperlink r:id="rId85" ref="Q121"/>
    <hyperlink r:id="rId86" ref="Q123"/>
    <hyperlink r:id="rId87" ref="Q124"/>
    <hyperlink r:id="rId88" ref="Q125"/>
    <hyperlink r:id="rId89" ref="Q126"/>
    <hyperlink r:id="rId90" ref="Q127"/>
    <hyperlink r:id="rId91" ref="Q128"/>
    <hyperlink r:id="rId92" ref="Q130"/>
    <hyperlink r:id="rId93" ref="Q131"/>
    <hyperlink r:id="rId94" ref="Q132"/>
    <hyperlink r:id="rId95" ref="Q133"/>
    <hyperlink r:id="rId96" ref="Q136"/>
    <hyperlink r:id="rId97" ref="Q139"/>
    <hyperlink r:id="rId98" ref="Q140"/>
    <hyperlink r:id="rId99" ref="Q144"/>
    <hyperlink r:id="rId100" ref="Q156"/>
    <hyperlink r:id="rId101" ref="Q158"/>
    <hyperlink r:id="rId102" ref="Q159"/>
    <hyperlink r:id="rId103" ref="Q162"/>
    <hyperlink r:id="rId104" ref="Q165"/>
    <hyperlink r:id="rId105" ref="Q167"/>
    <hyperlink r:id="rId106" ref="Q168"/>
    <hyperlink r:id="rId107" ref="Q170"/>
    <hyperlink r:id="rId108" ref="Q171"/>
    <hyperlink r:id="rId109" ref="Q172"/>
    <hyperlink r:id="rId110" ref="Q175"/>
    <hyperlink r:id="rId111" ref="Q177"/>
    <hyperlink r:id="rId112" ref="Q179"/>
    <hyperlink r:id="rId113" ref="Q186"/>
    <hyperlink r:id="rId114" ref="Q189"/>
    <hyperlink r:id="rId115" ref="Q192"/>
    <hyperlink r:id="rId116" ref="Q195"/>
    <hyperlink r:id="rId117" ref="Q199"/>
    <hyperlink r:id="rId118" ref="Q201"/>
    <hyperlink r:id="rId119" ref="Q203"/>
    <hyperlink r:id="rId120" ref="Q206"/>
    <hyperlink r:id="rId121" ref="Q212"/>
    <hyperlink r:id="rId122" ref="Q219"/>
    <hyperlink r:id="rId123" ref="Q225"/>
    <hyperlink r:id="rId124" ref="Q230"/>
  </hyperlinks>
  <printOptions/>
  <pageMargins bottom="0.7480314960629921" footer="0.0" header="0.0" left="0.7086614173228347" right="0.7086614173228347" top="0.7480314960629921"/>
  <pageSetup fitToHeight="0" paperSize="9" orientation="portrait"/>
  <drawing r:id="rId125"/>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workbookViewId="0">
      <pane ySplit="6.0" topLeftCell="A7" activePane="bottomLeft" state="frozen"/>
      <selection activeCell="B8" sqref="B8"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2" width="7.86"/>
    <col customWidth="1" min="13" max="13" width="7.71"/>
    <col customWidth="1" min="14" max="14" width="8.86"/>
    <col customWidth="1" min="15" max="16" width="41.0"/>
    <col customWidth="1" min="17" max="17" width="54.43"/>
    <col customWidth="1" min="18" max="26" width="8.86"/>
  </cols>
  <sheetData>
    <row r="1">
      <c r="A1" s="89">
        <v>1.0</v>
      </c>
      <c r="B1" s="398" t="s">
        <v>0</v>
      </c>
      <c r="C1" s="11"/>
      <c r="D1" s="11"/>
      <c r="E1" s="11"/>
      <c r="F1" s="11"/>
      <c r="G1" s="12"/>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33.59184848</v>
      </c>
      <c r="M3" s="451">
        <f t="shared" ref="M3:M6" si="1">L3/H3</f>
        <v>0.9253952751</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14.237</v>
      </c>
      <c r="M4" s="231">
        <f t="shared" si="1"/>
        <v>0.9751369863</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2</v>
      </c>
      <c r="M5" s="37">
        <f t="shared" si="1"/>
        <v>1</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0.4</v>
      </c>
      <c r="M6" s="242">
        <f t="shared" si="1"/>
        <v>1</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249" t="s">
        <v>4255</v>
      </c>
      <c r="P7" s="277" t="s">
        <v>4256</v>
      </c>
      <c r="Q7" s="724" t="s">
        <v>4257</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489" t="s">
        <v>4258</v>
      </c>
      <c r="P8" s="489" t="s">
        <v>4259</v>
      </c>
      <c r="Q8" s="724" t="s">
        <v>4257</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190</v>
      </c>
      <c r="L9" s="117">
        <f t="shared" si="2"/>
        <v>1</v>
      </c>
      <c r="M9" s="117"/>
      <c r="N9" s="248"/>
      <c r="O9" s="489" t="s">
        <v>4260</v>
      </c>
      <c r="P9" s="492" t="s">
        <v>4261</v>
      </c>
      <c r="Q9" s="724" t="s">
        <v>4257</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89" t="s">
        <v>4262</v>
      </c>
      <c r="P11" s="490" t="s">
        <v>4263</v>
      </c>
      <c r="Q11" s="499" t="s">
        <v>4264</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489" t="s">
        <v>4265</v>
      </c>
      <c r="P12" s="489" t="s">
        <v>1235</v>
      </c>
      <c r="Q12" s="499" t="s">
        <v>4264</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489" t="s">
        <v>4260</v>
      </c>
      <c r="P13" s="489" t="s">
        <v>4266</v>
      </c>
      <c r="Q13" s="499" t="s">
        <v>4264</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0.8</v>
      </c>
      <c r="M14" s="242">
        <f>L14/H14</f>
        <v>1</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489" t="s">
        <v>4267</v>
      </c>
      <c r="P15" s="277" t="s">
        <v>3770</v>
      </c>
      <c r="Q15" s="499" t="s">
        <v>4268</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89" t="s">
        <v>4269</v>
      </c>
      <c r="P16" s="492" t="s">
        <v>3773</v>
      </c>
      <c r="Q16" s="499" t="s">
        <v>4268</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489" t="s">
        <v>4270</v>
      </c>
      <c r="P17" s="493" t="s">
        <v>4271</v>
      </c>
      <c r="Q17" s="499" t="s">
        <v>4268</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190</v>
      </c>
      <c r="L18" s="117">
        <f t="shared" si="4"/>
        <v>1</v>
      </c>
      <c r="M18" s="117"/>
      <c r="N18" s="89"/>
      <c r="O18" s="489" t="s">
        <v>4272</v>
      </c>
      <c r="P18" s="537" t="s">
        <v>4273</v>
      </c>
      <c r="Q18" s="499" t="s">
        <v>4268</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489" t="s">
        <v>4274</v>
      </c>
      <c r="P20" s="489" t="s">
        <v>4275</v>
      </c>
      <c r="Q20" s="499" t="s">
        <v>4276</v>
      </c>
      <c r="R20" s="89"/>
      <c r="S20" s="89"/>
      <c r="T20" s="89"/>
      <c r="U20" s="89"/>
      <c r="V20" s="89"/>
      <c r="W20" s="89"/>
      <c r="X20" s="89"/>
      <c r="Y20" s="89"/>
      <c r="Z20" s="89"/>
    </row>
    <row r="21">
      <c r="A21" s="89">
        <v>21.0</v>
      </c>
      <c r="B21" s="113"/>
      <c r="C21" s="114"/>
      <c r="D21" s="114"/>
      <c r="E21" s="260"/>
      <c r="F21" s="114" t="s">
        <v>193</v>
      </c>
      <c r="G21" s="125" t="s">
        <v>4277</v>
      </c>
      <c r="H21" s="117"/>
      <c r="I21" s="191" t="s">
        <v>4278</v>
      </c>
      <c r="J21" s="117" t="s">
        <v>196</v>
      </c>
      <c r="K21" s="247" t="s">
        <v>190</v>
      </c>
      <c r="L21" s="117">
        <f t="shared" si="5"/>
        <v>1</v>
      </c>
      <c r="M21" s="117"/>
      <c r="N21" s="89"/>
      <c r="O21" s="489" t="s">
        <v>4279</v>
      </c>
      <c r="P21" s="277" t="s">
        <v>4280</v>
      </c>
      <c r="Q21" s="499" t="s">
        <v>4276</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1</v>
      </c>
      <c r="M22" s="37">
        <f t="shared" ref="M22:M23" si="6">L22/H22</f>
        <v>1</v>
      </c>
      <c r="N22" s="89"/>
      <c r="O22" s="262"/>
      <c r="P22" s="262"/>
      <c r="Q22" s="499" t="s">
        <v>4276</v>
      </c>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1</v>
      </c>
      <c r="M23" s="242">
        <f t="shared" si="6"/>
        <v>1</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489" t="s">
        <v>4281</v>
      </c>
      <c r="P24" s="249" t="s">
        <v>3533</v>
      </c>
      <c r="Q24" s="499" t="s">
        <v>4282</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190</v>
      </c>
      <c r="L25" s="117">
        <f t="shared" si="7"/>
        <v>1</v>
      </c>
      <c r="M25" s="117"/>
      <c r="N25" s="89"/>
      <c r="O25" s="489" t="s">
        <v>4283</v>
      </c>
      <c r="P25" s="249" t="s">
        <v>3536</v>
      </c>
      <c r="Q25" s="499" t="s">
        <v>4282</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489" t="s">
        <v>4284</v>
      </c>
      <c r="P28" s="489" t="s">
        <v>4285</v>
      </c>
      <c r="Q28" s="499" t="s">
        <v>4286</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89" t="s">
        <v>4287</v>
      </c>
      <c r="P29" s="502"/>
      <c r="Q29" s="744" t="s">
        <v>4286</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489" t="s">
        <v>4288</v>
      </c>
      <c r="P30" s="502"/>
      <c r="Q30" s="744" t="s">
        <v>4286</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489" t="s">
        <v>4289</v>
      </c>
      <c r="P31" s="502"/>
      <c r="Q31" s="744" t="s">
        <v>4286</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489" t="s">
        <v>4290</v>
      </c>
      <c r="P32" s="502"/>
      <c r="Q32" s="744" t="s">
        <v>4286</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489" t="s">
        <v>4291</v>
      </c>
      <c r="P33" s="502"/>
      <c r="Q33" s="744" t="s">
        <v>4286</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489" t="s">
        <v>4292</v>
      </c>
      <c r="P34" s="502"/>
      <c r="Q34" s="744" t="s">
        <v>4286</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489" t="s">
        <v>4293</v>
      </c>
      <c r="P35" s="502"/>
      <c r="Q35" s="744" t="s">
        <v>4286</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489" t="s">
        <v>4294</v>
      </c>
      <c r="P36" s="502"/>
      <c r="Q36" s="744" t="s">
        <v>4286</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489" t="s">
        <v>4295</v>
      </c>
      <c r="P37" s="502"/>
      <c r="Q37" s="744" t="s">
        <v>4286</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277" t="s">
        <v>4296</v>
      </c>
      <c r="P39" s="489" t="s">
        <v>4297</v>
      </c>
      <c r="Q39" s="508" t="s">
        <v>4298</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277" t="s">
        <v>4299</v>
      </c>
      <c r="P40" s="489" t="s">
        <v>4300</v>
      </c>
      <c r="Q40" s="508" t="s">
        <v>4298</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1</v>
      </c>
      <c r="M41" s="37">
        <f t="shared" ref="M41:M42" si="11">L41/H41</f>
        <v>1</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0.5</v>
      </c>
      <c r="M42" s="242">
        <f t="shared" si="11"/>
        <v>1</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489" t="s">
        <v>4301</v>
      </c>
      <c r="P43" s="277" t="s">
        <v>1473</v>
      </c>
      <c r="Q43" s="499" t="s">
        <v>4302</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489" t="s">
        <v>4303</v>
      </c>
      <c r="P44" s="277" t="s">
        <v>4304</v>
      </c>
      <c r="Q44" s="499" t="s">
        <v>4302</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489" t="s">
        <v>4305</v>
      </c>
      <c r="P45" s="277" t="s">
        <v>4306</v>
      </c>
      <c r="Q45" s="499" t="s">
        <v>4302</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489" t="s">
        <v>4307</v>
      </c>
      <c r="P46" s="277" t="s">
        <v>1480</v>
      </c>
      <c r="Q46" s="499" t="s">
        <v>4302</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489" t="s">
        <v>4308</v>
      </c>
      <c r="P47" s="277" t="s">
        <v>1482</v>
      </c>
      <c r="Q47" s="499" t="s">
        <v>4302</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190</v>
      </c>
      <c r="L48" s="117">
        <f t="shared" si="12"/>
        <v>1</v>
      </c>
      <c r="M48" s="117"/>
      <c r="N48" s="89"/>
      <c r="O48" s="489" t="s">
        <v>4309</v>
      </c>
      <c r="P48" s="277" t="s">
        <v>1482</v>
      </c>
      <c r="Q48" s="499" t="s">
        <v>4302</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489" t="s">
        <v>4310</v>
      </c>
      <c r="P49" s="277" t="s">
        <v>1485</v>
      </c>
      <c r="Q49" s="499" t="s">
        <v>4302</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190</v>
      </c>
      <c r="L50" s="117">
        <f t="shared" si="12"/>
        <v>1</v>
      </c>
      <c r="M50" s="117"/>
      <c r="N50" s="89"/>
      <c r="O50" s="489" t="s">
        <v>4311</v>
      </c>
      <c r="P50" s="368"/>
      <c r="Q50" s="499" t="s">
        <v>4302</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190</v>
      </c>
      <c r="L51" s="117">
        <f t="shared" si="12"/>
        <v>1</v>
      </c>
      <c r="M51" s="117"/>
      <c r="N51" s="89"/>
      <c r="O51" s="489" t="s">
        <v>2036</v>
      </c>
      <c r="P51" s="368"/>
      <c r="Q51" s="499" t="s">
        <v>4302</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49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489" t="s">
        <v>4312</v>
      </c>
      <c r="P53" s="277" t="s">
        <v>1489</v>
      </c>
      <c r="Q53" s="499" t="s">
        <v>4313</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489" t="s">
        <v>4314</v>
      </c>
      <c r="P54" s="490" t="s">
        <v>1492</v>
      </c>
      <c r="Q54" s="499" t="s">
        <v>4313</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1.366666667</v>
      </c>
      <c r="M55" s="37">
        <f t="shared" ref="M55:M56" si="14">L55/H55</f>
        <v>0.9761904762</v>
      </c>
      <c r="N55" s="89"/>
      <c r="O55" s="262"/>
      <c r="P55" s="262"/>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9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489" t="s">
        <v>4315</v>
      </c>
      <c r="P57" s="489" t="s">
        <v>4316</v>
      </c>
      <c r="Q57" s="499" t="s">
        <v>4317</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489" t="s">
        <v>4318</v>
      </c>
      <c r="P58" s="277" t="s">
        <v>4319</v>
      </c>
      <c r="Q58" s="499" t="s">
        <v>4320</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489" t="s">
        <v>1775</v>
      </c>
      <c r="P59" s="277" t="s">
        <v>4319</v>
      </c>
      <c r="Q59" s="499" t="s">
        <v>4321</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0.2</v>
      </c>
      <c r="M60" s="242">
        <f>L60/H60</f>
        <v>1</v>
      </c>
      <c r="N60" s="89"/>
      <c r="O60" s="243"/>
      <c r="P60" s="243"/>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489" t="s">
        <v>4322</v>
      </c>
      <c r="P61" s="277" t="s">
        <v>1500</v>
      </c>
      <c r="Q61" s="499" t="s">
        <v>4323</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190</v>
      </c>
      <c r="L62" s="117">
        <f t="shared" si="16"/>
        <v>1</v>
      </c>
      <c r="M62" s="117"/>
      <c r="N62" s="89"/>
      <c r="O62" s="489" t="s">
        <v>4324</v>
      </c>
      <c r="P62" s="277" t="s">
        <v>1297</v>
      </c>
      <c r="Q62" s="499" t="s">
        <v>4325</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0.3666666667</v>
      </c>
      <c r="M63" s="242">
        <f>L63/H63</f>
        <v>0.9166666667</v>
      </c>
      <c r="N63" s="89"/>
      <c r="O63" s="243"/>
      <c r="P63" s="243"/>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489" t="s">
        <v>1782</v>
      </c>
      <c r="P64" s="277" t="s">
        <v>1505</v>
      </c>
      <c r="Q64" s="499" t="s">
        <v>4326</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489" t="s">
        <v>1785</v>
      </c>
      <c r="P65" s="277" t="s">
        <v>1505</v>
      </c>
      <c r="Q65" s="499" t="s">
        <v>4327</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489" t="s">
        <v>1786</v>
      </c>
      <c r="P66" s="277" t="s">
        <v>1303</v>
      </c>
      <c r="Q66" s="499" t="s">
        <v>4328</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227</v>
      </c>
      <c r="L67" s="117">
        <f t="shared" si="17"/>
        <v>0.75</v>
      </c>
      <c r="M67" s="117"/>
      <c r="N67" s="89"/>
      <c r="O67" s="489" t="s">
        <v>515</v>
      </c>
      <c r="P67" s="277" t="s">
        <v>1510</v>
      </c>
      <c r="Q67" s="499" t="s">
        <v>4329</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227</v>
      </c>
      <c r="L68" s="117">
        <f t="shared" si="17"/>
        <v>0.75</v>
      </c>
      <c r="M68" s="117"/>
      <c r="N68" s="89"/>
      <c r="O68" s="489" t="s">
        <v>4330</v>
      </c>
      <c r="P68" s="277" t="s">
        <v>4331</v>
      </c>
      <c r="Q68" s="499" t="s">
        <v>4332</v>
      </c>
      <c r="R68" s="89"/>
      <c r="S68" s="89"/>
      <c r="T68" s="89"/>
      <c r="U68" s="89"/>
      <c r="V68" s="89"/>
      <c r="W68" s="89"/>
      <c r="X68" s="89"/>
      <c r="Y68" s="89"/>
      <c r="Z68" s="89"/>
    </row>
    <row r="69">
      <c r="A69" s="89">
        <v>70.0</v>
      </c>
      <c r="B69" s="113"/>
      <c r="C69" s="114"/>
      <c r="D69" s="114"/>
      <c r="E69" s="114"/>
      <c r="F69" s="114" t="s">
        <v>249</v>
      </c>
      <c r="G69" s="266" t="s">
        <v>1186</v>
      </c>
      <c r="H69" s="117"/>
      <c r="I69" s="191" t="s">
        <v>4333</v>
      </c>
      <c r="J69" s="117" t="s">
        <v>196</v>
      </c>
      <c r="K69" s="247" t="s">
        <v>190</v>
      </c>
      <c r="L69" s="117">
        <f t="shared" si="17"/>
        <v>1</v>
      </c>
      <c r="M69" s="117"/>
      <c r="N69" s="89"/>
      <c r="O69" s="489" t="s">
        <v>4334</v>
      </c>
      <c r="P69" s="492" t="s">
        <v>4335</v>
      </c>
      <c r="Q69" s="499" t="s">
        <v>4336</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9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489" t="s">
        <v>4337</v>
      </c>
      <c r="P71" s="489" t="s">
        <v>4338</v>
      </c>
      <c r="Q71" s="508" t="s">
        <v>4339</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489" t="s">
        <v>4340</v>
      </c>
      <c r="P72" s="277" t="s">
        <v>1520</v>
      </c>
      <c r="Q72" s="499" t="s">
        <v>4341</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489" t="s">
        <v>4342</v>
      </c>
      <c r="P74" s="489" t="s">
        <v>1522</v>
      </c>
      <c r="Q74" s="499" t="s">
        <v>4343</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489" t="s">
        <v>1524</v>
      </c>
      <c r="P75" s="489" t="s">
        <v>2066</v>
      </c>
      <c r="Q75" s="530" t="s">
        <v>4344</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9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489" t="s">
        <v>4345</v>
      </c>
      <c r="P77" s="277" t="s">
        <v>4346</v>
      </c>
      <c r="Q77" s="499" t="s">
        <v>4347</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2.5</v>
      </c>
      <c r="M78" s="37">
        <f t="shared" ref="M78:M79" si="20">L78/H78</f>
        <v>1</v>
      </c>
      <c r="N78" s="89"/>
      <c r="O78" s="262"/>
      <c r="P78" s="262"/>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489" t="s">
        <v>4348</v>
      </c>
      <c r="P80" s="489" t="s">
        <v>2072</v>
      </c>
      <c r="Q80" s="508" t="s">
        <v>4349</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489" t="s">
        <v>4348</v>
      </c>
      <c r="P81" s="277" t="s">
        <v>2075</v>
      </c>
      <c r="Q81" s="508" t="s">
        <v>4349</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489" t="s">
        <v>4350</v>
      </c>
      <c r="P82" s="489" t="s">
        <v>1324</v>
      </c>
      <c r="Q82" s="499" t="s">
        <v>4351</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489" t="s">
        <v>4352</v>
      </c>
      <c r="P83" s="277" t="s">
        <v>4353</v>
      </c>
      <c r="Q83" s="508" t="s">
        <v>4349</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489" t="s">
        <v>4354</v>
      </c>
      <c r="P84" s="489" t="s">
        <v>1536</v>
      </c>
      <c r="Q84" s="499" t="s">
        <v>4355</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489" t="s">
        <v>4356</v>
      </c>
      <c r="P85" s="277" t="s">
        <v>4357</v>
      </c>
      <c r="Q85" s="499" t="s">
        <v>4358</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1.5</v>
      </c>
      <c r="M86" s="242">
        <f>L86/H86</f>
        <v>1</v>
      </c>
      <c r="N86" s="89"/>
      <c r="O86" s="243"/>
      <c r="P86" s="243"/>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489" t="s">
        <v>4359</v>
      </c>
      <c r="P87" s="489" t="s">
        <v>2083</v>
      </c>
      <c r="Q87" s="499" t="s">
        <v>4360</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190</v>
      </c>
      <c r="L88" s="117">
        <f t="shared" si="22"/>
        <v>1</v>
      </c>
      <c r="M88" s="117"/>
      <c r="N88" s="89"/>
      <c r="O88" s="489" t="s">
        <v>4361</v>
      </c>
      <c r="P88" s="277" t="s">
        <v>1333</v>
      </c>
      <c r="Q88" s="499" t="s">
        <v>4362</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2.2</v>
      </c>
      <c r="M89" s="37">
        <f t="shared" ref="M89:M90" si="23">L89/H89</f>
        <v>1</v>
      </c>
      <c r="N89" s="89"/>
      <c r="O89" s="262"/>
      <c r="P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3"/>
      <c r="P90" s="243"/>
      <c r="Q90" s="498"/>
      <c r="R90" s="89"/>
      <c r="S90" s="89"/>
      <c r="T90" s="89"/>
      <c r="U90" s="89"/>
      <c r="V90" s="89"/>
      <c r="W90" s="89"/>
      <c r="X90" s="89"/>
      <c r="Y90" s="89"/>
      <c r="Z90" s="89"/>
    </row>
    <row r="91">
      <c r="A91" s="89">
        <v>92.0</v>
      </c>
      <c r="B91" s="113"/>
      <c r="C91" s="114"/>
      <c r="D91" s="114"/>
      <c r="E91" s="114"/>
      <c r="F91" s="114" t="s">
        <v>186</v>
      </c>
      <c r="G91" s="266" t="s">
        <v>4363</v>
      </c>
      <c r="H91" s="117"/>
      <c r="I91" s="191" t="s">
        <v>4364</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489" t="s">
        <v>4365</v>
      </c>
      <c r="P91" s="277" t="s">
        <v>1546</v>
      </c>
      <c r="Q91" s="499" t="s">
        <v>4366</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489" t="s">
        <v>4367</v>
      </c>
      <c r="P92" s="492" t="s">
        <v>1549</v>
      </c>
      <c r="Q92" s="499" t="s">
        <v>4366</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489" t="s">
        <v>617</v>
      </c>
      <c r="P93" s="467"/>
      <c r="Q93" s="499" t="s">
        <v>4366</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489" t="s">
        <v>4368</v>
      </c>
      <c r="P94" s="467"/>
      <c r="Q94" s="499" t="s">
        <v>4366</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0.3</v>
      </c>
      <c r="M95" s="242">
        <f>L95/H95</f>
        <v>1</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489" t="s">
        <v>4369</v>
      </c>
      <c r="P96" s="249" t="s">
        <v>1339</v>
      </c>
      <c r="Q96" s="499" t="s">
        <v>4370</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489" t="s">
        <v>4371</v>
      </c>
      <c r="P97" s="277" t="s">
        <v>1341</v>
      </c>
      <c r="Q97" s="499" t="s">
        <v>4370</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489" t="s">
        <v>637</v>
      </c>
      <c r="P98" s="277" t="s">
        <v>1556</v>
      </c>
      <c r="Q98" s="499" t="s">
        <v>4370</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489" t="s">
        <v>4372</v>
      </c>
      <c r="P99" s="277" t="s">
        <v>1558</v>
      </c>
      <c r="Q99" s="499" t="s">
        <v>4370</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489" t="s">
        <v>4373</v>
      </c>
      <c r="P100" s="745" t="s">
        <v>4374</v>
      </c>
      <c r="Q100" s="499" t="s">
        <v>4370</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190</v>
      </c>
      <c r="L101" s="117">
        <f t="shared" si="25"/>
        <v>1</v>
      </c>
      <c r="M101" s="117"/>
      <c r="N101" s="89"/>
      <c r="O101" s="502"/>
      <c r="P101" s="94"/>
      <c r="Q101" s="499" t="s">
        <v>4370</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489" t="s">
        <v>2116</v>
      </c>
      <c r="P103" s="277" t="s">
        <v>1563</v>
      </c>
      <c r="Q103" s="499" t="s">
        <v>4375</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489" t="s">
        <v>2119</v>
      </c>
      <c r="P104" s="277" t="s">
        <v>1565</v>
      </c>
      <c r="Q104" s="499" t="s">
        <v>4376</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502"/>
      <c r="P105" s="277" t="s">
        <v>1563</v>
      </c>
      <c r="Q105" s="499" t="s">
        <v>4376</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4377</v>
      </c>
      <c r="H107" s="117"/>
      <c r="I107" s="191" t="s">
        <v>4378</v>
      </c>
      <c r="J107" s="117" t="s">
        <v>196</v>
      </c>
      <c r="K107" s="247"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489" t="s">
        <v>4379</v>
      </c>
      <c r="P107" s="489" t="s">
        <v>1569</v>
      </c>
      <c r="Q107" s="499" t="s">
        <v>4380</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0.3</v>
      </c>
      <c r="M108" s="242">
        <f>L108/H108</f>
        <v>1</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489" t="s">
        <v>4381</v>
      </c>
      <c r="P109" s="489" t="s">
        <v>1572</v>
      </c>
      <c r="Q109" s="499" t="s">
        <v>4382</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489" t="s">
        <v>4383</v>
      </c>
      <c r="P110" s="489" t="s">
        <v>1326</v>
      </c>
      <c r="Q110" s="499" t="s">
        <v>4382</v>
      </c>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489" t="s">
        <v>2132</v>
      </c>
      <c r="P111" s="492" t="s">
        <v>1575</v>
      </c>
      <c r="Q111" s="499" t="s">
        <v>4382</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489" t="s">
        <v>2135</v>
      </c>
      <c r="P112" s="492" t="s">
        <v>1575</v>
      </c>
      <c r="Q112" s="499" t="s">
        <v>4382</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0.5</v>
      </c>
      <c r="M113" s="242">
        <f>L113/H113</f>
        <v>1</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489" t="s">
        <v>4384</v>
      </c>
      <c r="P114" s="489" t="s">
        <v>1359</v>
      </c>
      <c r="Q114" s="499" t="s">
        <v>4385</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190</v>
      </c>
      <c r="L115" s="117">
        <f t="shared" si="28"/>
        <v>1</v>
      </c>
      <c r="M115" s="117"/>
      <c r="N115" s="89"/>
      <c r="O115" s="489" t="s">
        <v>4386</v>
      </c>
      <c r="P115" s="489" t="s">
        <v>1361</v>
      </c>
      <c r="Q115" s="499" t="s">
        <v>4385</v>
      </c>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190</v>
      </c>
      <c r="L116" s="117">
        <f t="shared" si="28"/>
        <v>1</v>
      </c>
      <c r="M116" s="117"/>
      <c r="N116" s="89"/>
      <c r="O116" s="489" t="s">
        <v>2144</v>
      </c>
      <c r="P116" s="489" t="s">
        <v>1361</v>
      </c>
      <c r="Q116" s="499" t="s">
        <v>4385</v>
      </c>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2.170333333</v>
      </c>
      <c r="M117" s="53">
        <f t="shared" ref="M117:M118" si="29">L117/H117</f>
        <v>0.8681333333</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0.4</v>
      </c>
      <c r="M118" s="242">
        <f t="shared" si="29"/>
        <v>1</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489" t="s">
        <v>4387</v>
      </c>
      <c r="P119" s="277" t="s">
        <v>1364</v>
      </c>
      <c r="Q119" s="499" t="s">
        <v>4388</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489" t="s">
        <v>1886</v>
      </c>
      <c r="P120" s="277" t="s">
        <v>1365</v>
      </c>
      <c r="Q120" s="499" t="s">
        <v>4388</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190</v>
      </c>
      <c r="L121" s="117">
        <f t="shared" si="30"/>
        <v>1</v>
      </c>
      <c r="M121" s="117"/>
      <c r="N121" s="89"/>
      <c r="O121" s="489" t="s">
        <v>4389</v>
      </c>
      <c r="P121" s="249" t="s">
        <v>4390</v>
      </c>
      <c r="Q121" s="499" t="s">
        <v>4388</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0.2453333333</v>
      </c>
      <c r="M122" s="242">
        <f>L122/H122</f>
        <v>0.6133333333</v>
      </c>
      <c r="N122" s="89"/>
      <c r="O122" s="243"/>
      <c r="P122" s="243"/>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489" t="s">
        <v>4391</v>
      </c>
      <c r="P123" s="489" t="s">
        <v>4392</v>
      </c>
      <c r="Q123" s="499" t="s">
        <v>4393</v>
      </c>
      <c r="R123" s="89"/>
      <c r="S123" s="89"/>
      <c r="T123" s="89"/>
      <c r="U123" s="89"/>
      <c r="V123" s="89"/>
      <c r="W123" s="89"/>
      <c r="X123" s="89"/>
      <c r="Y123" s="89"/>
      <c r="Z123" s="89"/>
    </row>
    <row r="124">
      <c r="A124" s="89">
        <v>125.0</v>
      </c>
      <c r="B124" s="113"/>
      <c r="C124" s="114"/>
      <c r="D124" s="114"/>
      <c r="E124" s="114"/>
      <c r="F124" s="114" t="s">
        <v>193</v>
      </c>
      <c r="G124" s="266" t="s">
        <v>766</v>
      </c>
      <c r="H124" s="117"/>
      <c r="I124" s="191" t="s">
        <v>4394</v>
      </c>
      <c r="J124" s="117" t="s">
        <v>196</v>
      </c>
      <c r="K124" s="247" t="s">
        <v>227</v>
      </c>
      <c r="L124" s="117">
        <f t="shared" si="31"/>
        <v>0.67</v>
      </c>
      <c r="M124" s="117"/>
      <c r="N124" s="89"/>
      <c r="O124" s="489" t="s">
        <v>4395</v>
      </c>
      <c r="P124" s="489" t="s">
        <v>1369</v>
      </c>
      <c r="Q124" s="499" t="s">
        <v>4393</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227</v>
      </c>
      <c r="L125" s="117">
        <f t="shared" si="31"/>
        <v>0.67</v>
      </c>
      <c r="M125" s="117"/>
      <c r="N125" s="89"/>
      <c r="O125" s="502"/>
      <c r="P125" s="277" t="s">
        <v>4396</v>
      </c>
      <c r="Q125" s="499" t="s">
        <v>4393</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804</v>
      </c>
      <c r="L126" s="117">
        <f t="shared" si="31"/>
        <v>0</v>
      </c>
      <c r="M126" s="117"/>
      <c r="N126" s="89"/>
      <c r="O126" s="489" t="s">
        <v>1592</v>
      </c>
      <c r="P126" s="489" t="s">
        <v>4397</v>
      </c>
      <c r="Q126" s="499" t="s">
        <v>4393</v>
      </c>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227</v>
      </c>
      <c r="L127" s="117">
        <f t="shared" si="31"/>
        <v>0.67</v>
      </c>
      <c r="M127" s="117"/>
      <c r="N127" s="89"/>
      <c r="O127" s="489" t="s">
        <v>4398</v>
      </c>
      <c r="P127" s="489" t="s">
        <v>1372</v>
      </c>
      <c r="Q127" s="499" t="s">
        <v>4393</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227</v>
      </c>
      <c r="L128" s="117">
        <f t="shared" si="31"/>
        <v>0.67</v>
      </c>
      <c r="M128" s="117"/>
      <c r="N128" s="89"/>
      <c r="O128" s="489" t="s">
        <v>4399</v>
      </c>
      <c r="P128" s="277" t="s">
        <v>1373</v>
      </c>
      <c r="Q128" s="499" t="s">
        <v>4393</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243"/>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489" t="s">
        <v>2172</v>
      </c>
      <c r="P130" s="277" t="s">
        <v>1375</v>
      </c>
      <c r="Q130" s="499" t="s">
        <v>4400</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489" t="s">
        <v>2175</v>
      </c>
      <c r="P131" s="277" t="s">
        <v>1376</v>
      </c>
      <c r="Q131" s="499" t="s">
        <v>4400</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489" t="s">
        <v>4401</v>
      </c>
      <c r="P132" s="489" t="s">
        <v>1377</v>
      </c>
      <c r="Q132" s="499" t="s">
        <v>4400</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489" t="s">
        <v>2180</v>
      </c>
      <c r="P133" s="489" t="s">
        <v>1377</v>
      </c>
      <c r="Q133" s="499" t="s">
        <v>4400</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0.525</v>
      </c>
      <c r="M134" s="242">
        <f>L134/H134</f>
        <v>0.75</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804</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0.25</v>
      </c>
      <c r="M135" s="117"/>
      <c r="N135" s="89"/>
      <c r="O135" s="489" t="s">
        <v>4402</v>
      </c>
      <c r="P135" s="489" t="s">
        <v>4403</v>
      </c>
      <c r="Q135" s="499" t="s">
        <v>4404</v>
      </c>
      <c r="R135" s="89"/>
      <c r="S135" s="89"/>
      <c r="T135" s="89"/>
      <c r="U135" s="89"/>
      <c r="V135" s="89"/>
      <c r="W135" s="89"/>
      <c r="X135" s="89"/>
      <c r="Y135" s="89"/>
      <c r="Z135" s="89"/>
    </row>
    <row r="136">
      <c r="A136" s="89">
        <v>137.0</v>
      </c>
      <c r="B136" s="113"/>
      <c r="C136" s="114"/>
      <c r="D136" s="114"/>
      <c r="E136" s="114"/>
      <c r="F136" s="114" t="s">
        <v>193</v>
      </c>
      <c r="G136" s="266" t="s">
        <v>807</v>
      </c>
      <c r="H136" s="117"/>
      <c r="I136" s="191" t="s">
        <v>4405</v>
      </c>
      <c r="J136" s="324" t="s">
        <v>189</v>
      </c>
      <c r="K136" s="247" t="s">
        <v>190</v>
      </c>
      <c r="L136" s="117">
        <f t="shared" si="33"/>
        <v>1</v>
      </c>
      <c r="M136" s="117"/>
      <c r="N136" s="89"/>
      <c r="O136" s="489" t="s">
        <v>4406</v>
      </c>
      <c r="P136" s="489" t="s">
        <v>1380</v>
      </c>
      <c r="Q136" s="499" t="s">
        <v>4404</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190</v>
      </c>
      <c r="L137" s="117">
        <f t="shared" si="33"/>
        <v>1</v>
      </c>
      <c r="M137" s="117"/>
      <c r="N137" s="89"/>
      <c r="O137" s="489" t="s">
        <v>4407</v>
      </c>
      <c r="P137" s="492" t="s">
        <v>1381</v>
      </c>
      <c r="Q137" s="499" t="s">
        <v>4404</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489" t="s">
        <v>4408</v>
      </c>
      <c r="P139" s="746" t="s">
        <v>1382</v>
      </c>
      <c r="Q139" s="499" t="s">
        <v>4409</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489" t="s">
        <v>4410</v>
      </c>
      <c r="P140" s="94"/>
      <c r="Q140" s="499" t="s">
        <v>4409</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19.35484848</v>
      </c>
      <c r="M141" s="231">
        <f t="shared" ref="M141:M143" si="35">L141/H141</f>
        <v>0.8919285016</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2.75</v>
      </c>
      <c r="M142" s="37">
        <f t="shared" si="35"/>
        <v>0.9166666667</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1.25</v>
      </c>
      <c r="M143" s="242">
        <f t="shared" si="35"/>
        <v>0.8333333333</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121"/>
      <c r="P144" s="249" t="s">
        <v>1935</v>
      </c>
      <c r="Q144" s="499" t="s">
        <v>4411</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6.0</v>
      </c>
      <c r="L145" s="117" t="str">
        <f t="shared" si="36"/>
        <v/>
      </c>
      <c r="M145" s="117"/>
      <c r="N145" s="89"/>
      <c r="O145" s="249" t="s">
        <v>4412</v>
      </c>
      <c r="P145" s="121"/>
      <c r="Q145" s="499" t="s">
        <v>4411</v>
      </c>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9.0</v>
      </c>
      <c r="L146" s="117" t="str">
        <f t="shared" si="36"/>
        <v/>
      </c>
      <c r="M146" s="117"/>
      <c r="N146" s="89"/>
      <c r="O146" s="249" t="s">
        <v>4413</v>
      </c>
      <c r="P146" s="121"/>
      <c r="Q146" s="499" t="s">
        <v>4411</v>
      </c>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0.6666666667</v>
      </c>
      <c r="L147" s="117">
        <f t="shared" si="36"/>
        <v>0.6666666667</v>
      </c>
      <c r="M147" s="117"/>
      <c r="N147" s="89"/>
      <c r="O147" s="121"/>
      <c r="P147" s="249" t="s">
        <v>1612</v>
      </c>
      <c r="Q147" s="499" t="s">
        <v>4411</v>
      </c>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9.0</v>
      </c>
      <c r="L148" s="117" t="str">
        <f t="shared" si="36"/>
        <v/>
      </c>
      <c r="M148" s="117"/>
      <c r="N148" s="89"/>
      <c r="O148" s="249" t="s">
        <v>4414</v>
      </c>
      <c r="P148" s="467"/>
      <c r="Q148" s="499" t="s">
        <v>4411</v>
      </c>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6.0</v>
      </c>
      <c r="L149" s="117" t="str">
        <f t="shared" si="36"/>
        <v/>
      </c>
      <c r="M149" s="117"/>
      <c r="N149" s="89"/>
      <c r="O149" s="121"/>
      <c r="P149" s="121"/>
      <c r="Q149" s="499" t="s">
        <v>4411</v>
      </c>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502"/>
      <c r="P151" s="249" t="s">
        <v>4415</v>
      </c>
      <c r="Q151" s="499" t="s">
        <v>4416</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489" t="s">
        <v>2205</v>
      </c>
      <c r="P153" s="492" t="s">
        <v>3927</v>
      </c>
      <c r="Q153" s="499" t="s">
        <v>4417</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2</v>
      </c>
      <c r="M154" s="37">
        <f t="shared" ref="M154:M155" si="37">L154/H154</f>
        <v>1</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2</v>
      </c>
      <c r="M155" s="242">
        <f t="shared" si="37"/>
        <v>1</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489" t="s">
        <v>4418</v>
      </c>
      <c r="P156" s="620"/>
      <c r="Q156" s="499" t="s">
        <v>4282</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1</v>
      </c>
      <c r="L157" s="117">
        <f t="shared" si="38"/>
        <v>1</v>
      </c>
      <c r="M157" s="117"/>
      <c r="N157" s="89"/>
      <c r="O157" s="249" t="s">
        <v>4419</v>
      </c>
      <c r="P157" s="121"/>
      <c r="Q157" s="499" t="s">
        <v>4282</v>
      </c>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5.0</v>
      </c>
      <c r="L158" s="117" t="str">
        <f t="shared" si="38"/>
        <v/>
      </c>
      <c r="M158" s="117"/>
      <c r="N158" s="89"/>
      <c r="O158" s="502"/>
      <c r="P158" s="492" t="s">
        <v>4420</v>
      </c>
      <c r="Q158" s="499" t="s">
        <v>4282</v>
      </c>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5.0</v>
      </c>
      <c r="L159" s="117" t="str">
        <f t="shared" si="38"/>
        <v/>
      </c>
      <c r="M159" s="117"/>
      <c r="N159" s="89"/>
      <c r="O159" s="502"/>
      <c r="P159" s="492" t="s">
        <v>4420</v>
      </c>
      <c r="Q159" s="499" t="s">
        <v>4282</v>
      </c>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0.75</v>
      </c>
      <c r="M160" s="37">
        <f t="shared" ref="M160:M161" si="39">L160/H160</f>
        <v>0.5</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0.75</v>
      </c>
      <c r="M161" s="242">
        <f t="shared" si="39"/>
        <v>0.5</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227</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0.5</v>
      </c>
      <c r="M162" s="117"/>
      <c r="N162" s="89"/>
      <c r="O162" s="489" t="s">
        <v>4421</v>
      </c>
      <c r="P162" s="489" t="s">
        <v>4422</v>
      </c>
      <c r="Q162" s="499" t="s">
        <v>4423</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3.25</v>
      </c>
      <c r="M163" s="37">
        <f t="shared" ref="M163:M164" si="40">L163/H163</f>
        <v>0.8666666667</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v>
      </c>
      <c r="M164" s="242">
        <f t="shared" si="40"/>
        <v>0</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804</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0</v>
      </c>
      <c r="M165" s="117"/>
      <c r="N165" s="89"/>
      <c r="O165" s="489" t="s">
        <v>4424</v>
      </c>
      <c r="P165" s="489"/>
      <c r="Q165" s="499" t="s">
        <v>4425</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489" t="s">
        <v>4426</v>
      </c>
      <c r="P167" s="745" t="s">
        <v>4427</v>
      </c>
      <c r="Q167" s="499" t="s">
        <v>4425</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489" t="s">
        <v>4428</v>
      </c>
      <c r="P168" s="94"/>
      <c r="Q168" s="499" t="s">
        <v>4425</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2</v>
      </c>
      <c r="M169" s="242">
        <f>L169/H169</f>
        <v>1</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190</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489" t="s">
        <v>4429</v>
      </c>
      <c r="P170" s="492" t="s">
        <v>4430</v>
      </c>
      <c r="Q170" s="499" t="s">
        <v>4425</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489" t="s">
        <v>4431</v>
      </c>
      <c r="P171" s="492" t="s">
        <v>4432</v>
      </c>
      <c r="Q171" s="499" t="s">
        <v>4425</v>
      </c>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489" t="s">
        <v>4433</v>
      </c>
      <c r="P172" s="492" t="s">
        <v>4434</v>
      </c>
      <c r="Q172" s="499" t="s">
        <v>4425</v>
      </c>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1.651515152</v>
      </c>
      <c r="M173" s="37">
        <f t="shared" ref="M173:M174" si="43">L173/H173</f>
        <v>0.8257575758</v>
      </c>
      <c r="N173" s="89"/>
      <c r="O173" s="747"/>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739"/>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489" t="s">
        <v>4435</v>
      </c>
      <c r="P175" s="277" t="s">
        <v>1634</v>
      </c>
      <c r="Q175" s="499" t="s">
        <v>4436</v>
      </c>
      <c r="R175" s="89"/>
      <c r="S175" s="89"/>
      <c r="T175" s="89"/>
      <c r="U175" s="89"/>
      <c r="V175" s="89"/>
      <c r="W175" s="89"/>
      <c r="X175" s="89"/>
      <c r="Y175" s="89"/>
      <c r="Z175" s="89"/>
    </row>
    <row r="176">
      <c r="A176" s="89">
        <v>205.0</v>
      </c>
      <c r="B176" s="257"/>
      <c r="C176" s="241"/>
      <c r="D176" s="241"/>
      <c r="E176" s="241" t="s">
        <v>12</v>
      </c>
      <c r="F176" s="28" t="s">
        <v>4437</v>
      </c>
      <c r="G176" s="4"/>
      <c r="H176" s="242">
        <v>0.5</v>
      </c>
      <c r="I176" s="243"/>
      <c r="J176" s="242"/>
      <c r="K176" s="242"/>
      <c r="L176" s="242">
        <f>AVERAGE(L177)*H176</f>
        <v>0.5</v>
      </c>
      <c r="M176" s="242">
        <f>L176/H176</f>
        <v>1</v>
      </c>
      <c r="N176" s="89"/>
      <c r="O176" s="739"/>
      <c r="P176" s="243"/>
      <c r="Q176" s="498"/>
      <c r="R176" s="89"/>
      <c r="S176" s="89"/>
      <c r="T176" s="89"/>
      <c r="U176" s="89"/>
      <c r="V176" s="89"/>
      <c r="W176" s="89"/>
      <c r="X176" s="89"/>
      <c r="Y176" s="89"/>
      <c r="Z176" s="89"/>
    </row>
    <row r="177">
      <c r="A177" s="89">
        <v>206.0</v>
      </c>
      <c r="B177" s="113"/>
      <c r="C177" s="114"/>
      <c r="D177" s="114"/>
      <c r="E177" s="114"/>
      <c r="F177" s="328" t="s">
        <v>107</v>
      </c>
      <c r="G177" s="266" t="s">
        <v>4438</v>
      </c>
      <c r="H177" s="117"/>
      <c r="I177" s="191" t="s">
        <v>4439</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489" t="s">
        <v>4440</v>
      </c>
      <c r="P177" s="277" t="s">
        <v>4441</v>
      </c>
      <c r="Q177" s="499" t="s">
        <v>4442</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0.1515151515</v>
      </c>
      <c r="M178" s="242">
        <f>L178/H178</f>
        <v>0.303030303</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0.303030303</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0.303030303</v>
      </c>
      <c r="M179" s="117"/>
      <c r="N179" s="89"/>
      <c r="O179" s="121"/>
      <c r="P179" s="249" t="s">
        <v>1406</v>
      </c>
      <c r="Q179" s="499" t="s">
        <v>4443</v>
      </c>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33.0</v>
      </c>
      <c r="L180" s="117" t="str">
        <f t="shared" si="44"/>
        <v/>
      </c>
      <c r="M180" s="339"/>
      <c r="N180" s="89"/>
      <c r="O180" s="249" t="s">
        <v>4444</v>
      </c>
      <c r="P180" s="467"/>
      <c r="Q180" s="498" t="s">
        <v>2964</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23.0</v>
      </c>
      <c r="L181" s="117" t="str">
        <f t="shared" si="44"/>
        <v/>
      </c>
      <c r="M181" s="117"/>
      <c r="N181" s="89"/>
      <c r="O181" s="249" t="s">
        <v>4445</v>
      </c>
      <c r="P181" s="121"/>
      <c r="Q181" s="498" t="s">
        <v>2966</v>
      </c>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56.0</v>
      </c>
      <c r="L182" s="117" t="str">
        <f t="shared" si="44"/>
        <v/>
      </c>
      <c r="M182" s="117"/>
      <c r="N182" s="89"/>
      <c r="O182" s="121"/>
      <c r="P182" s="121"/>
      <c r="Q182" s="498"/>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3.253333333</v>
      </c>
      <c r="M183" s="37">
        <f t="shared" ref="M183:M184" si="45">L183/H183</f>
        <v>0.8675555556</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0.8333333333</v>
      </c>
      <c r="M184" s="242">
        <f t="shared" si="45"/>
        <v>0.8333333333</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98"/>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498"/>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4.0</v>
      </c>
      <c r="L187" s="117" t="str">
        <f t="shared" si="46"/>
        <v/>
      </c>
      <c r="M187" s="117"/>
      <c r="N187" s="89"/>
      <c r="O187" s="249" t="s">
        <v>4446</v>
      </c>
      <c r="P187" s="249" t="s">
        <v>4447</v>
      </c>
      <c r="Q187" s="499" t="s">
        <v>4448</v>
      </c>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11.0</v>
      </c>
      <c r="L188" s="117" t="str">
        <f t="shared" si="46"/>
        <v/>
      </c>
      <c r="M188" s="117"/>
      <c r="N188" s="89"/>
      <c r="O188" s="249" t="s">
        <v>4449</v>
      </c>
      <c r="P188" s="249" t="s">
        <v>4447</v>
      </c>
      <c r="Q188" s="499" t="s">
        <v>4448</v>
      </c>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498"/>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3.0</v>
      </c>
      <c r="L190" s="117" t="str">
        <f t="shared" si="46"/>
        <v/>
      </c>
      <c r="M190" s="117"/>
      <c r="N190" s="89"/>
      <c r="O190" s="249" t="s">
        <v>4450</v>
      </c>
      <c r="P190" s="249" t="s">
        <v>1408</v>
      </c>
      <c r="Q190" s="499" t="s">
        <v>4451</v>
      </c>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6.0</v>
      </c>
      <c r="L191" s="117" t="str">
        <f t="shared" si="46"/>
        <v/>
      </c>
      <c r="M191" s="117"/>
      <c r="N191" s="89"/>
      <c r="O191" s="249" t="s">
        <v>4452</v>
      </c>
      <c r="P191" s="249" t="s">
        <v>1408</v>
      </c>
      <c r="Q191" s="499" t="s">
        <v>4451</v>
      </c>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117">
        <f>IF(OR(K193="",K194=""),"Blm Diisi",IF(K193=0,0,IF(K194/K193&gt;1,1,K194/K193)))</f>
        <v>0.6666666667</v>
      </c>
      <c r="L192" s="117">
        <f t="shared" si="46"/>
        <v>0.6666666667</v>
      </c>
      <c r="M192" s="117"/>
      <c r="N192" s="89"/>
      <c r="O192" s="121"/>
      <c r="P192" s="121"/>
      <c r="Q192" s="498"/>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3.0</v>
      </c>
      <c r="L193" s="117" t="str">
        <f t="shared" si="46"/>
        <v/>
      </c>
      <c r="M193" s="117"/>
      <c r="N193" s="89"/>
      <c r="O193" s="249" t="s">
        <v>4453</v>
      </c>
      <c r="P193" s="249" t="s">
        <v>4454</v>
      </c>
      <c r="Q193" s="499" t="s">
        <v>4455</v>
      </c>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349">
        <v>2.0</v>
      </c>
      <c r="L194" s="117" t="str">
        <f t="shared" si="46"/>
        <v/>
      </c>
      <c r="M194" s="117"/>
      <c r="N194" s="89"/>
      <c r="O194" s="249" t="s">
        <v>4456</v>
      </c>
      <c r="P194" s="249" t="s">
        <v>1410</v>
      </c>
      <c r="Q194" s="499" t="s">
        <v>4457</v>
      </c>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506">
        <f>IF(OR(K196="",K197=""),"Blm Diisi",IF(K196=0,0,IF(K197/K196&gt;1,1,K197/K196)))</f>
        <v>1</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1</v>
      </c>
      <c r="M195" s="117"/>
      <c r="N195" s="89"/>
      <c r="O195" s="121"/>
      <c r="P195" s="121"/>
      <c r="Q195" s="498"/>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7.579034029E9</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249" t="s">
        <v>4458</v>
      </c>
      <c r="P196" s="249" t="s">
        <v>1407</v>
      </c>
      <c r="Q196" s="505" t="s">
        <v>4448</v>
      </c>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7.615138028E9</v>
      </c>
      <c r="L197" s="117" t="str">
        <f t="shared" si="47"/>
        <v/>
      </c>
      <c r="M197" s="117"/>
      <c r="N197" s="89"/>
      <c r="O197" s="249" t="s">
        <v>4459</v>
      </c>
      <c r="P197" s="249" t="s">
        <v>4460</v>
      </c>
      <c r="Q197" s="508" t="s">
        <v>4448</v>
      </c>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489" t="s">
        <v>4461</v>
      </c>
      <c r="P199" s="492" t="s">
        <v>4462</v>
      </c>
      <c r="Q199" s="499" t="s">
        <v>4463</v>
      </c>
      <c r="R199" s="89"/>
      <c r="S199" s="89"/>
      <c r="T199" s="89"/>
      <c r="U199" s="89"/>
      <c r="V199" s="89"/>
      <c r="W199" s="89"/>
      <c r="X199" s="89"/>
      <c r="Y199" s="89"/>
      <c r="Z199" s="89"/>
    </row>
    <row r="200">
      <c r="A200" s="89">
        <v>229.0</v>
      </c>
      <c r="B200" s="257"/>
      <c r="C200" s="241"/>
      <c r="D200" s="241"/>
      <c r="E200" s="241" t="s">
        <v>14</v>
      </c>
      <c r="F200" s="28" t="s">
        <v>4464</v>
      </c>
      <c r="G200" s="4"/>
      <c r="H200" s="242">
        <v>1.0</v>
      </c>
      <c r="I200" s="243"/>
      <c r="J200" s="242"/>
      <c r="K200" s="242"/>
      <c r="L200" s="242">
        <f>AVERAGE(L201)*H200</f>
        <v>0.67</v>
      </c>
      <c r="M200" s="242">
        <f>L200/H200</f>
        <v>0.67</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4465</v>
      </c>
      <c r="H201" s="117"/>
      <c r="I201" s="191" t="s">
        <v>4466</v>
      </c>
      <c r="J201" s="117" t="s">
        <v>196</v>
      </c>
      <c r="K201" s="247" t="s">
        <v>227</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0.67</v>
      </c>
      <c r="M201" s="117"/>
      <c r="N201" s="89"/>
      <c r="O201" s="489" t="s">
        <v>4467</v>
      </c>
      <c r="P201" s="489" t="s">
        <v>4468</v>
      </c>
      <c r="Q201" s="499" t="s">
        <v>4469</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277" t="s">
        <v>4470</v>
      </c>
      <c r="P203" s="492" t="s">
        <v>4471</v>
      </c>
      <c r="Q203" s="499" t="s">
        <v>4472</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1.95</v>
      </c>
      <c r="M204" s="37">
        <f t="shared" ref="M204:M205" si="48">L204/H204</f>
        <v>1</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44">
        <f>IF(OR(K207="",K210=""),"Blm Diisi",IF(AND(K207=0,K210=0),0,IF(K210/K207&gt;1,1,K210/K207)))</f>
        <v>1</v>
      </c>
      <c r="L206" s="50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06" s="117"/>
      <c r="N206" s="89"/>
      <c r="O206" s="368"/>
      <c r="P206" s="649"/>
      <c r="Q206" s="499" t="s">
        <v>4473</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6">
        <f>IF(OR(K208="",K209=""),"Blm Diisi",K208+K209)</f>
        <v>15</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121"/>
      <c r="P207" s="121"/>
      <c r="Q207" s="498"/>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498"/>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14.0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121"/>
      <c r="P209" s="121"/>
      <c r="Q209" s="498"/>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15.0</v>
      </c>
      <c r="L210" s="117" t="str">
        <f t="shared" si="49"/>
        <v/>
      </c>
      <c r="M210" s="117"/>
      <c r="N210" s="89"/>
      <c r="O210" s="121"/>
      <c r="P210" s="121"/>
      <c r="Q210" s="498"/>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0.6</v>
      </c>
      <c r="M211" s="242">
        <f>L211/H211</f>
        <v>1</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IF(OR(K214="",K217=""),"Blm Diisi",IF(AND(K213=0,K217=0),0,IF(K217/K213&gt;1,1,K217/K213)))</f>
        <v>1</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12" s="117"/>
      <c r="N212" s="89"/>
      <c r="O212" s="649"/>
      <c r="P212" s="649"/>
      <c r="Q212" s="499" t="s">
        <v>4473</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14</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99" t="s">
        <v>4473</v>
      </c>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99" t="s">
        <v>4473</v>
      </c>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499" t="s">
        <v>4473</v>
      </c>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14.0</v>
      </c>
      <c r="L216" s="117" t="str">
        <f t="shared" si="50"/>
        <v/>
      </c>
      <c r="M216" s="117"/>
      <c r="N216" s="89"/>
      <c r="O216" s="249" t="s">
        <v>4474</v>
      </c>
      <c r="P216" s="121"/>
      <c r="Q216" s="499" t="s">
        <v>4473</v>
      </c>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14.0</v>
      </c>
      <c r="L217" s="117" t="str">
        <f t="shared" si="50"/>
        <v/>
      </c>
      <c r="M217" s="117"/>
      <c r="N217" s="89"/>
      <c r="O217" s="121"/>
      <c r="P217" s="121"/>
      <c r="Q217" s="498"/>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121"/>
      <c r="P219" s="467"/>
      <c r="Q219" s="498"/>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32.0</v>
      </c>
      <c r="L220" s="117" t="str">
        <f t="shared" si="51"/>
        <v/>
      </c>
      <c r="M220" s="117"/>
      <c r="N220" s="89"/>
      <c r="O220" s="249" t="s">
        <v>4475</v>
      </c>
      <c r="P220" s="503"/>
      <c r="Q220" s="499" t="s">
        <v>4476</v>
      </c>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121"/>
      <c r="P221" s="121"/>
      <c r="Q221" s="499" t="s">
        <v>4476</v>
      </c>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32.0</v>
      </c>
      <c r="L222" s="117" t="str">
        <f t="shared" si="51"/>
        <v/>
      </c>
      <c r="M222" s="117"/>
      <c r="N222" s="89"/>
      <c r="O222" s="121"/>
      <c r="P222" s="121"/>
      <c r="Q222" s="499" t="s">
        <v>4476</v>
      </c>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3.75</v>
      </c>
      <c r="M223" s="37">
        <f t="shared" ref="M223:M224" si="52">L223/H223</f>
        <v>1</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2.5</v>
      </c>
      <c r="M224" s="242">
        <f t="shared" si="52"/>
        <v>1</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368"/>
      <c r="P225" s="249" t="s">
        <v>4477</v>
      </c>
      <c r="Q225" s="499" t="s">
        <v>4478</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1</v>
      </c>
      <c r="L226" s="117">
        <f t="shared" si="53"/>
        <v>1</v>
      </c>
      <c r="M226" s="117"/>
      <c r="N226" s="89"/>
      <c r="O226" s="502"/>
      <c r="P226" s="467"/>
      <c r="Q226" s="499" t="s">
        <v>4478</v>
      </c>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11.0</v>
      </c>
      <c r="L227" s="117" t="str">
        <f t="shared" si="53"/>
        <v/>
      </c>
      <c r="M227" s="117"/>
      <c r="N227" s="89"/>
      <c r="O227" s="249" t="s">
        <v>4479</v>
      </c>
      <c r="P227" s="492" t="s">
        <v>4480</v>
      </c>
      <c r="Q227" s="499" t="s">
        <v>4478</v>
      </c>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11.0</v>
      </c>
      <c r="L228" s="117" t="str">
        <f t="shared" si="53"/>
        <v/>
      </c>
      <c r="M228" s="117"/>
      <c r="N228" s="89"/>
      <c r="O228" s="249" t="s">
        <v>4479</v>
      </c>
      <c r="P228" s="492" t="s">
        <v>4480</v>
      </c>
      <c r="Q228" s="499" t="s">
        <v>4478</v>
      </c>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502"/>
      <c r="P230" s="249" t="s">
        <v>4477</v>
      </c>
      <c r="Q230" s="499" t="s">
        <v>4481</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1.171875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71">
    <mergeCell ref="E142:G142"/>
    <mergeCell ref="F143:G143"/>
    <mergeCell ref="F150:G150"/>
    <mergeCell ref="F152:G152"/>
    <mergeCell ref="E154:G154"/>
    <mergeCell ref="F155:G155"/>
    <mergeCell ref="E160:G160"/>
    <mergeCell ref="E173:G173"/>
    <mergeCell ref="F174:G174"/>
    <mergeCell ref="F176:G176"/>
    <mergeCell ref="F178:G178"/>
    <mergeCell ref="E183:G183"/>
    <mergeCell ref="F184:G184"/>
    <mergeCell ref="F198:G198"/>
    <mergeCell ref="F224:G224"/>
    <mergeCell ref="F229:G229"/>
    <mergeCell ref="F200:G200"/>
    <mergeCell ref="F202:G202"/>
    <mergeCell ref="E204:G204"/>
    <mergeCell ref="F205:G205"/>
    <mergeCell ref="F211:G211"/>
    <mergeCell ref="F218:G218"/>
    <mergeCell ref="E223:G223"/>
    <mergeCell ref="B1:G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P100:P101"/>
    <mergeCell ref="F102:G102"/>
    <mergeCell ref="F106:G106"/>
    <mergeCell ref="F108:G108"/>
    <mergeCell ref="F113:G113"/>
    <mergeCell ref="E117:G117"/>
    <mergeCell ref="F118:G118"/>
    <mergeCell ref="F122:G122"/>
    <mergeCell ref="F129:G129"/>
    <mergeCell ref="F134:G134"/>
    <mergeCell ref="F138:G138"/>
    <mergeCell ref="P139:P140"/>
    <mergeCell ref="D141:G141"/>
    <mergeCell ref="F161:G161"/>
    <mergeCell ref="E163:G163"/>
    <mergeCell ref="F164:G164"/>
    <mergeCell ref="F166:G166"/>
    <mergeCell ref="P167:P168"/>
    <mergeCell ref="F169:G169"/>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1"/>
    <hyperlink r:id="rId5" ref="Q12"/>
    <hyperlink r:id="rId6" ref="Q13"/>
    <hyperlink r:id="rId7" ref="Q15"/>
    <hyperlink r:id="rId8" ref="Q16"/>
    <hyperlink r:id="rId9" ref="Q17"/>
    <hyperlink r:id="rId10" ref="Q18"/>
    <hyperlink r:id="rId11" ref="Q20"/>
    <hyperlink r:id="rId12" ref="Q21"/>
    <hyperlink r:id="rId13" ref="Q22"/>
    <hyperlink r:id="rId14" ref="Q24"/>
    <hyperlink r:id="rId15" ref="Q25"/>
    <hyperlink r:id="rId16" ref="Q28"/>
    <hyperlink r:id="rId17" ref="Q39"/>
    <hyperlink r:id="rId18" ref="Q40"/>
    <hyperlink r:id="rId19" ref="Q43"/>
    <hyperlink r:id="rId20" ref="Q44"/>
    <hyperlink r:id="rId21" ref="Q45"/>
    <hyperlink r:id="rId22" ref="Q46"/>
    <hyperlink r:id="rId23" ref="Q47"/>
    <hyperlink r:id="rId24" ref="Q48"/>
    <hyperlink r:id="rId25" ref="Q49"/>
    <hyperlink r:id="rId26" ref="Q50"/>
    <hyperlink r:id="rId27" ref="Q51"/>
    <hyperlink r:id="rId28" ref="Q53"/>
    <hyperlink r:id="rId29" ref="Q54"/>
    <hyperlink r:id="rId30" ref="Q57"/>
    <hyperlink r:id="rId31" ref="Q58"/>
    <hyperlink r:id="rId32" ref="Q59"/>
    <hyperlink r:id="rId33" ref="Q61"/>
    <hyperlink r:id="rId34" ref="Q62"/>
    <hyperlink r:id="rId35" ref="Q64"/>
    <hyperlink r:id="rId36" ref="Q65"/>
    <hyperlink r:id="rId37" ref="Q66"/>
    <hyperlink r:id="rId38" ref="Q67"/>
    <hyperlink r:id="rId39" ref="Q68"/>
    <hyperlink r:id="rId40" ref="Q69"/>
    <hyperlink r:id="rId41" ref="Q71"/>
    <hyperlink r:id="rId42" ref="Q72"/>
    <hyperlink r:id="rId43" ref="Q74"/>
    <hyperlink r:id="rId44" ref="Q75"/>
    <hyperlink r:id="rId45" ref="Q77"/>
    <hyperlink r:id="rId46" ref="Q80"/>
    <hyperlink r:id="rId47" ref="Q81"/>
    <hyperlink r:id="rId48" ref="Q82"/>
    <hyperlink r:id="rId49" ref="Q83"/>
    <hyperlink r:id="rId50" ref="Q84"/>
    <hyperlink r:id="rId51" ref="Q85"/>
    <hyperlink r:id="rId52" ref="Q87"/>
    <hyperlink r:id="rId53" ref="Q88"/>
    <hyperlink r:id="rId54" ref="Q91"/>
    <hyperlink r:id="rId55" ref="Q92"/>
    <hyperlink r:id="rId56" ref="Q93"/>
    <hyperlink r:id="rId57" ref="Q94"/>
    <hyperlink r:id="rId58" ref="Q96"/>
    <hyperlink r:id="rId59" ref="Q97"/>
    <hyperlink r:id="rId60" ref="Q98"/>
    <hyperlink r:id="rId61" ref="Q99"/>
    <hyperlink r:id="rId62" ref="Q100"/>
    <hyperlink r:id="rId63" ref="Q101"/>
    <hyperlink r:id="rId64" ref="Q103"/>
    <hyperlink r:id="rId65" ref="Q104"/>
    <hyperlink r:id="rId66" ref="Q105"/>
    <hyperlink r:id="rId67" ref="Q107"/>
    <hyperlink r:id="rId68" ref="Q109"/>
    <hyperlink r:id="rId69" ref="Q110"/>
    <hyperlink r:id="rId70" ref="Q111"/>
    <hyperlink r:id="rId71" ref="Q112"/>
    <hyperlink r:id="rId72" ref="Q114"/>
    <hyperlink r:id="rId73" ref="Q115"/>
    <hyperlink r:id="rId74" ref="Q116"/>
    <hyperlink r:id="rId75" ref="Q119"/>
    <hyperlink r:id="rId76" ref="Q120"/>
    <hyperlink r:id="rId77" ref="Q121"/>
    <hyperlink r:id="rId78" ref="Q123"/>
    <hyperlink r:id="rId79" ref="Q124"/>
    <hyperlink r:id="rId80" ref="Q125"/>
    <hyperlink r:id="rId81" ref="Q126"/>
    <hyperlink r:id="rId82" ref="Q127"/>
    <hyperlink r:id="rId83" ref="Q128"/>
    <hyperlink r:id="rId84" ref="Q130"/>
    <hyperlink r:id="rId85" ref="Q131"/>
    <hyperlink r:id="rId86" ref="Q132"/>
    <hyperlink r:id="rId87" ref="Q133"/>
    <hyperlink r:id="rId88" ref="Q135"/>
    <hyperlink r:id="rId89" ref="Q136"/>
    <hyperlink r:id="rId90" ref="Q137"/>
    <hyperlink r:id="rId91" ref="Q139"/>
    <hyperlink r:id="rId92" ref="Q140"/>
    <hyperlink r:id="rId93" ref="Q144"/>
    <hyperlink r:id="rId94" ref="Q145"/>
    <hyperlink r:id="rId95" ref="Q146"/>
    <hyperlink r:id="rId96" ref="Q147"/>
    <hyperlink r:id="rId97" ref="Q148"/>
    <hyperlink r:id="rId98" ref="Q149"/>
    <hyperlink r:id="rId99" ref="Q151"/>
    <hyperlink r:id="rId100" ref="Q153"/>
    <hyperlink r:id="rId101" ref="Q156"/>
    <hyperlink r:id="rId102" ref="Q157"/>
    <hyperlink r:id="rId103" ref="Q158"/>
    <hyperlink r:id="rId104" ref="Q159"/>
    <hyperlink r:id="rId105" ref="Q162"/>
    <hyperlink r:id="rId106" ref="Q165"/>
    <hyperlink r:id="rId107" ref="Q167"/>
    <hyperlink r:id="rId108" ref="Q168"/>
    <hyperlink r:id="rId109" ref="Q170"/>
    <hyperlink r:id="rId110" ref="Q171"/>
    <hyperlink r:id="rId111" ref="Q172"/>
    <hyperlink r:id="rId112" ref="Q175"/>
    <hyperlink r:id="rId113" ref="Q177"/>
    <hyperlink r:id="rId114" ref="Q179"/>
    <hyperlink r:id="rId115" ref="Q187"/>
    <hyperlink r:id="rId116" ref="Q188"/>
    <hyperlink r:id="rId117" ref="Q190"/>
    <hyperlink r:id="rId118" ref="Q191"/>
    <hyperlink r:id="rId119" ref="Q193"/>
    <hyperlink r:id="rId120" ref="Q194"/>
    <hyperlink r:id="rId121" ref="Q196"/>
    <hyperlink r:id="rId122" ref="Q197"/>
    <hyperlink r:id="rId123" ref="Q199"/>
    <hyperlink r:id="rId124" ref="Q201"/>
    <hyperlink r:id="rId125" ref="Q203"/>
    <hyperlink r:id="rId126" ref="Q206"/>
    <hyperlink r:id="rId127" ref="Q212"/>
    <hyperlink r:id="rId128" ref="Q213"/>
    <hyperlink r:id="rId129" ref="Q214"/>
    <hyperlink r:id="rId130" ref="Q215"/>
    <hyperlink r:id="rId131" ref="Q216"/>
    <hyperlink r:id="rId132" ref="Q220"/>
    <hyperlink r:id="rId133" ref="Q221"/>
    <hyperlink r:id="rId134" ref="Q222"/>
    <hyperlink r:id="rId135" ref="Q225"/>
    <hyperlink r:id="rId136" ref="Q226"/>
    <hyperlink r:id="rId137" ref="Q227"/>
    <hyperlink r:id="rId138" ref="Q228"/>
    <hyperlink r:id="rId139" ref="Q230"/>
  </hyperlinks>
  <printOptions/>
  <pageMargins bottom="0.7480314960629921" footer="0.0" header="0.0" left="0.7086614173228347" right="0.7086614173228347" top="0.7480314960629921"/>
  <pageSetup fitToHeight="0" paperSize="9" orientation="portrait"/>
  <drawing r:id="rId140"/>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5.86"/>
    <col customWidth="1" min="7" max="7" width="44.71"/>
    <col customWidth="1" min="8" max="8" width="5.86"/>
    <col customWidth="1" min="9" max="9" width="56.0"/>
    <col customWidth="1" min="10" max="10" width="13.29"/>
    <col customWidth="1" min="11" max="11" width="14.29"/>
    <col customWidth="1" min="12" max="12" width="7.86"/>
    <col customWidth="1" min="13" max="13" width="7.71"/>
    <col customWidth="1" min="14" max="14" width="8.86"/>
    <col customWidth="1" min="15" max="16" width="41.0"/>
    <col customWidth="1" min="17" max="17" width="54.43"/>
    <col customWidth="1" min="18" max="26" width="8.86"/>
  </cols>
  <sheetData>
    <row r="1">
      <c r="A1" s="89">
        <v>1.0</v>
      </c>
      <c r="B1" s="748" t="s">
        <v>167</v>
      </c>
      <c r="C1" s="11"/>
      <c r="D1" s="11"/>
      <c r="E1" s="11"/>
      <c r="F1" s="11"/>
      <c r="G1" s="749" t="s">
        <v>4482</v>
      </c>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32.99455556</v>
      </c>
      <c r="M3" s="451">
        <f t="shared" ref="M3:M6" si="1">L3/H3</f>
        <v>0.9089409244</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13.04455556</v>
      </c>
      <c r="M4" s="231">
        <f t="shared" si="1"/>
        <v>0.8934627093</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1.822</v>
      </c>
      <c r="M5" s="37">
        <f t="shared" si="1"/>
        <v>0.911</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0.356</v>
      </c>
      <c r="M6" s="242">
        <f t="shared" si="1"/>
        <v>0.89</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750" t="s">
        <v>4483</v>
      </c>
      <c r="P7" s="750" t="s">
        <v>4484</v>
      </c>
      <c r="Q7" s="751" t="s">
        <v>4485</v>
      </c>
      <c r="R7" s="248"/>
      <c r="S7" s="248"/>
      <c r="T7" s="248"/>
      <c r="U7" s="517">
        <v>67.0</v>
      </c>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752" t="s">
        <v>4486</v>
      </c>
      <c r="P8" s="752" t="s">
        <v>4487</v>
      </c>
      <c r="Q8" s="753" t="s">
        <v>4488</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227</v>
      </c>
      <c r="L9" s="117">
        <f t="shared" si="2"/>
        <v>0.67</v>
      </c>
      <c r="M9" s="117"/>
      <c r="N9" s="248"/>
      <c r="O9" s="754" t="s">
        <v>4489</v>
      </c>
      <c r="P9" s="752" t="s">
        <v>4490</v>
      </c>
      <c r="Q9" s="753" t="s">
        <v>4491</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752" t="s">
        <v>4492</v>
      </c>
      <c r="P11" s="752" t="s">
        <v>4493</v>
      </c>
      <c r="Q11" s="755" t="s">
        <v>4494</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752" t="s">
        <v>4495</v>
      </c>
      <c r="P12" s="752" t="s">
        <v>4496</v>
      </c>
      <c r="Q12" s="85"/>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752" t="s">
        <v>4497</v>
      </c>
      <c r="P13" s="752" t="s">
        <v>4498</v>
      </c>
      <c r="Q13" s="88"/>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0.666</v>
      </c>
      <c r="M14" s="242">
        <f>L14/H14</f>
        <v>0.8325</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752" t="s">
        <v>4499</v>
      </c>
      <c r="P15" s="756" t="s">
        <v>4500</v>
      </c>
      <c r="Q15" s="757" t="s">
        <v>4501</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92" t="s">
        <v>4502</v>
      </c>
      <c r="P16" s="492" t="s">
        <v>4503</v>
      </c>
      <c r="Q16" s="318" t="s">
        <v>4504</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752" t="s">
        <v>254</v>
      </c>
      <c r="P17" s="758" t="s">
        <v>4505</v>
      </c>
      <c r="Q17" s="759" t="s">
        <v>4506</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386</v>
      </c>
      <c r="L18" s="117">
        <f t="shared" si="4"/>
        <v>0.33</v>
      </c>
      <c r="M18" s="117"/>
      <c r="N18" s="89"/>
      <c r="O18" s="752" t="s">
        <v>4507</v>
      </c>
      <c r="P18" s="760" t="s">
        <v>4508</v>
      </c>
      <c r="Q18" s="757" t="s">
        <v>4509</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291"/>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761" t="s">
        <v>2003</v>
      </c>
      <c r="P20" s="752" t="s">
        <v>4510</v>
      </c>
      <c r="Q20" s="762" t="s">
        <v>4511</v>
      </c>
      <c r="R20" s="89"/>
      <c r="S20" s="89"/>
      <c r="T20" s="89"/>
      <c r="U20" s="89"/>
      <c r="V20" s="89"/>
      <c r="W20" s="89"/>
      <c r="X20" s="89"/>
      <c r="Y20" s="89"/>
      <c r="Z20" s="89"/>
    </row>
    <row r="21">
      <c r="A21" s="89">
        <v>21.0</v>
      </c>
      <c r="B21" s="113"/>
      <c r="C21" s="114"/>
      <c r="D21" s="114"/>
      <c r="E21" s="260"/>
      <c r="F21" s="114" t="s">
        <v>193</v>
      </c>
      <c r="G21" s="125" t="s">
        <v>4512</v>
      </c>
      <c r="H21" s="117"/>
      <c r="I21" s="191" t="s">
        <v>4513</v>
      </c>
      <c r="J21" s="117" t="s">
        <v>196</v>
      </c>
      <c r="K21" s="247" t="s">
        <v>190</v>
      </c>
      <c r="L21" s="117">
        <f t="shared" si="5"/>
        <v>1</v>
      </c>
      <c r="M21" s="117"/>
      <c r="N21" s="89"/>
      <c r="O21" s="761" t="s">
        <v>1714</v>
      </c>
      <c r="P21" s="756" t="s">
        <v>4514</v>
      </c>
      <c r="Q21" s="94"/>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1</v>
      </c>
      <c r="M22" s="37">
        <f t="shared" ref="M22:M23" si="6">L22/H22</f>
        <v>1</v>
      </c>
      <c r="N22" s="89"/>
      <c r="O22" s="262"/>
      <c r="P22" s="262"/>
      <c r="Q22" s="49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1</v>
      </c>
      <c r="M23" s="242">
        <f t="shared" si="6"/>
        <v>1</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763" t="s">
        <v>4515</v>
      </c>
      <c r="P24" s="763" t="s">
        <v>4516</v>
      </c>
      <c r="Q24" s="764" t="s">
        <v>4517</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190</v>
      </c>
      <c r="L25" s="117">
        <f t="shared" si="7"/>
        <v>1</v>
      </c>
      <c r="M25" s="117"/>
      <c r="N25" s="89"/>
      <c r="O25" s="752" t="s">
        <v>4518</v>
      </c>
      <c r="P25" s="763" t="s">
        <v>4516</v>
      </c>
      <c r="Q25" s="94"/>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469"/>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752" t="s">
        <v>4519</v>
      </c>
      <c r="P28" s="765" t="s">
        <v>4520</v>
      </c>
      <c r="Q28" s="766" t="s">
        <v>4521</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752" t="s">
        <v>4522</v>
      </c>
      <c r="P29" s="459"/>
      <c r="Q29" s="459"/>
      <c r="R29" s="89"/>
      <c r="S29" s="89"/>
      <c r="T29" s="89"/>
      <c r="U29" s="520">
        <v>63.0</v>
      </c>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752" t="s">
        <v>4522</v>
      </c>
      <c r="P30" s="459"/>
      <c r="Q30" s="459"/>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752" t="s">
        <v>4522</v>
      </c>
      <c r="P31" s="459"/>
      <c r="Q31" s="459"/>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752" t="s">
        <v>4522</v>
      </c>
      <c r="P32" s="459"/>
      <c r="Q32" s="459"/>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752" t="s">
        <v>4522</v>
      </c>
      <c r="P33" s="459"/>
      <c r="Q33" s="459"/>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752" t="s">
        <v>4522</v>
      </c>
      <c r="P34" s="459"/>
      <c r="Q34" s="459"/>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752" t="s">
        <v>4522</v>
      </c>
      <c r="P35" s="459"/>
      <c r="Q35" s="459"/>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752" t="s">
        <v>4522</v>
      </c>
      <c r="P36" s="459"/>
      <c r="Q36" s="459"/>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752" t="s">
        <v>4522</v>
      </c>
      <c r="P37" s="94"/>
      <c r="Q37" s="94"/>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767" t="s">
        <v>4523</v>
      </c>
      <c r="P39" s="768" t="s">
        <v>4297</v>
      </c>
      <c r="Q39" s="769" t="s">
        <v>4524</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770" t="s">
        <v>4525</v>
      </c>
      <c r="P40" s="768" t="s">
        <v>4300</v>
      </c>
      <c r="Q40" s="771" t="s">
        <v>4524</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0.7688888889</v>
      </c>
      <c r="M41" s="37">
        <f t="shared" ref="M41:M42" si="11">L41/H41</f>
        <v>0.7688888889</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0.2688888889</v>
      </c>
      <c r="M42" s="242">
        <f t="shared" si="11"/>
        <v>0.5377777778</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386</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0</v>
      </c>
      <c r="M43" s="117"/>
      <c r="N43" s="89"/>
      <c r="O43" s="752" t="s">
        <v>4526</v>
      </c>
      <c r="P43" s="772" t="s">
        <v>4527</v>
      </c>
      <c r="Q43" s="773" t="s">
        <v>4528</v>
      </c>
      <c r="R43" s="89"/>
      <c r="S43" s="89"/>
      <c r="T43" s="89"/>
      <c r="U43" s="520">
        <v>53.0</v>
      </c>
      <c r="V43" s="89"/>
      <c r="W43" s="89"/>
      <c r="X43" s="89"/>
      <c r="Y43" s="89"/>
      <c r="Z43" s="89"/>
    </row>
    <row r="44">
      <c r="A44" s="89">
        <v>44.0</v>
      </c>
      <c r="B44" s="113"/>
      <c r="C44" s="114"/>
      <c r="D44" s="114"/>
      <c r="E44" s="114"/>
      <c r="F44" s="114" t="s">
        <v>193</v>
      </c>
      <c r="G44" s="266" t="s">
        <v>356</v>
      </c>
      <c r="H44" s="117"/>
      <c r="I44" s="191" t="s">
        <v>357</v>
      </c>
      <c r="J44" s="117" t="s">
        <v>189</v>
      </c>
      <c r="K44" s="247" t="s">
        <v>227</v>
      </c>
      <c r="L44" s="117">
        <f t="shared" si="12"/>
        <v>0.5</v>
      </c>
      <c r="M44" s="117"/>
      <c r="N44" s="89"/>
      <c r="O44" s="752" t="s">
        <v>4529</v>
      </c>
      <c r="P44" s="774" t="s">
        <v>4530</v>
      </c>
      <c r="Q44" s="459"/>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227</v>
      </c>
      <c r="L45" s="117">
        <f t="shared" si="12"/>
        <v>0.5</v>
      </c>
      <c r="M45" s="117"/>
      <c r="N45" s="89"/>
      <c r="O45" s="752" t="s">
        <v>4531</v>
      </c>
      <c r="P45" s="775" t="s">
        <v>4532</v>
      </c>
      <c r="Q45" s="459"/>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227</v>
      </c>
      <c r="L46" s="117">
        <f t="shared" si="12"/>
        <v>0.67</v>
      </c>
      <c r="M46" s="117"/>
      <c r="N46" s="89"/>
      <c r="O46" s="752" t="s">
        <v>4533</v>
      </c>
      <c r="P46" s="776" t="s">
        <v>4534</v>
      </c>
      <c r="Q46" s="459"/>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227</v>
      </c>
      <c r="L47" s="117">
        <f t="shared" si="12"/>
        <v>0.67</v>
      </c>
      <c r="M47" s="117"/>
      <c r="N47" s="89"/>
      <c r="O47" s="752" t="s">
        <v>4535</v>
      </c>
      <c r="P47" s="776" t="s">
        <v>4536</v>
      </c>
      <c r="Q47" s="459"/>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227</v>
      </c>
      <c r="L48" s="117">
        <f t="shared" si="12"/>
        <v>0.5</v>
      </c>
      <c r="M48" s="117"/>
      <c r="N48" s="89"/>
      <c r="O48" s="752" t="s">
        <v>4537</v>
      </c>
      <c r="P48" s="774" t="s">
        <v>4538</v>
      </c>
      <c r="Q48" s="459"/>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752" t="s">
        <v>4539</v>
      </c>
      <c r="P49" s="777" t="s">
        <v>1485</v>
      </c>
      <c r="Q49" s="459"/>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190</v>
      </c>
      <c r="L50" s="117">
        <f t="shared" si="12"/>
        <v>1</v>
      </c>
      <c r="M50" s="117"/>
      <c r="N50" s="89"/>
      <c r="O50" s="752" t="s">
        <v>4540</v>
      </c>
      <c r="P50" s="777" t="s">
        <v>4541</v>
      </c>
      <c r="Q50" s="459"/>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386</v>
      </c>
      <c r="L51" s="117">
        <f t="shared" si="12"/>
        <v>0</v>
      </c>
      <c r="M51" s="117"/>
      <c r="N51" s="89"/>
      <c r="O51" s="752" t="s">
        <v>4542</v>
      </c>
      <c r="P51" s="752" t="s">
        <v>4542</v>
      </c>
      <c r="Q51" s="459"/>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778"/>
      <c r="P52" s="778"/>
      <c r="Q52" s="94"/>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752" t="s">
        <v>4543</v>
      </c>
      <c r="P53" s="772" t="s">
        <v>4544</v>
      </c>
      <c r="Q53" s="764" t="s">
        <v>4545</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752" t="s">
        <v>2041</v>
      </c>
      <c r="P54" s="776" t="s">
        <v>4546</v>
      </c>
      <c r="Q54" s="94"/>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1.366666667</v>
      </c>
      <c r="M55" s="37">
        <f t="shared" ref="M55:M56" si="14">L55/H55</f>
        <v>0.9761904762</v>
      </c>
      <c r="N55" s="89"/>
      <c r="O55" s="262"/>
      <c r="P55" s="262"/>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9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752" t="s">
        <v>4547</v>
      </c>
      <c r="P57" s="779" t="s">
        <v>4548</v>
      </c>
      <c r="Q57" s="780" t="s">
        <v>4549</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776" t="s">
        <v>4550</v>
      </c>
      <c r="P58" s="781" t="s">
        <v>4551</v>
      </c>
      <c r="Q58" s="782" t="s">
        <v>4552</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776" t="s">
        <v>4553</v>
      </c>
      <c r="P59" s="783" t="s">
        <v>4551</v>
      </c>
      <c r="Q59" s="784" t="s">
        <v>4552</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0.2</v>
      </c>
      <c r="M60" s="242">
        <f>L60/H60</f>
        <v>1</v>
      </c>
      <c r="N60" s="89"/>
      <c r="O60" s="243"/>
      <c r="P60" s="243"/>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752" t="s">
        <v>4554</v>
      </c>
      <c r="P61" s="785" t="s">
        <v>4555</v>
      </c>
      <c r="Q61" s="786" t="s">
        <v>4556</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190</v>
      </c>
      <c r="L62" s="117">
        <f t="shared" si="16"/>
        <v>1</v>
      </c>
      <c r="M62" s="117"/>
      <c r="N62" s="89"/>
      <c r="O62" s="776" t="s">
        <v>4557</v>
      </c>
      <c r="P62" s="783" t="s">
        <v>1297</v>
      </c>
      <c r="Q62" s="94"/>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0.3666666667</v>
      </c>
      <c r="M63" s="242">
        <f>L63/H63</f>
        <v>0.9166666667</v>
      </c>
      <c r="N63" s="89"/>
      <c r="O63" s="243"/>
      <c r="P63" s="243"/>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752" t="s">
        <v>4558</v>
      </c>
      <c r="P64" s="771" t="s">
        <v>1505</v>
      </c>
      <c r="Q64" s="764" t="s">
        <v>4556</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752" t="s">
        <v>1785</v>
      </c>
      <c r="P65" s="775" t="s">
        <v>2611</v>
      </c>
      <c r="Q65" s="459"/>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752" t="s">
        <v>4559</v>
      </c>
      <c r="P66" s="776" t="s">
        <v>1303</v>
      </c>
      <c r="Q66" s="459"/>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227</v>
      </c>
      <c r="L67" s="117">
        <f t="shared" si="17"/>
        <v>0.75</v>
      </c>
      <c r="M67" s="117"/>
      <c r="N67" s="89"/>
      <c r="O67" s="752" t="s">
        <v>4560</v>
      </c>
      <c r="P67" s="787" t="s">
        <v>4561</v>
      </c>
      <c r="Q67" s="459"/>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227</v>
      </c>
      <c r="L68" s="117">
        <f t="shared" si="17"/>
        <v>0.75</v>
      </c>
      <c r="M68" s="117"/>
      <c r="N68" s="89"/>
      <c r="O68" s="752" t="s">
        <v>4562</v>
      </c>
      <c r="P68" s="787" t="s">
        <v>4563</v>
      </c>
      <c r="Q68" s="459"/>
      <c r="R68" s="89"/>
      <c r="S68" s="89"/>
      <c r="T68" s="89"/>
      <c r="U68" s="89"/>
      <c r="V68" s="89"/>
      <c r="W68" s="89"/>
      <c r="X68" s="89"/>
      <c r="Y68" s="89"/>
      <c r="Z68" s="89"/>
    </row>
    <row r="69">
      <c r="A69" s="89">
        <v>70.0</v>
      </c>
      <c r="B69" s="113"/>
      <c r="C69" s="114"/>
      <c r="D69" s="114"/>
      <c r="E69" s="114"/>
      <c r="F69" s="114" t="s">
        <v>249</v>
      </c>
      <c r="G69" s="266" t="s">
        <v>1186</v>
      </c>
      <c r="H69" s="117"/>
      <c r="I69" s="191" t="s">
        <v>4564</v>
      </c>
      <c r="J69" s="117" t="s">
        <v>196</v>
      </c>
      <c r="K69" s="247" t="s">
        <v>190</v>
      </c>
      <c r="L69" s="117">
        <f t="shared" si="17"/>
        <v>1</v>
      </c>
      <c r="M69" s="117"/>
      <c r="N69" s="89"/>
      <c r="O69" s="752" t="s">
        <v>4565</v>
      </c>
      <c r="P69" s="774" t="s">
        <v>4566</v>
      </c>
      <c r="Q69" s="94"/>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9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752" t="s">
        <v>4567</v>
      </c>
      <c r="P71" s="771" t="s">
        <v>4568</v>
      </c>
      <c r="Q71" s="788" t="s">
        <v>4569</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752" t="s">
        <v>4570</v>
      </c>
      <c r="P72" s="776" t="s">
        <v>3336</v>
      </c>
      <c r="Q72" s="94"/>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756" t="s">
        <v>4571</v>
      </c>
      <c r="P74" s="752" t="s">
        <v>4572</v>
      </c>
      <c r="Q74" s="789" t="s">
        <v>4573</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790" t="s">
        <v>1524</v>
      </c>
      <c r="P75" s="776" t="s">
        <v>4574</v>
      </c>
      <c r="Q75" s="791" t="s">
        <v>4575</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9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752" t="s">
        <v>4576</v>
      </c>
      <c r="P77" s="792" t="s">
        <v>4577</v>
      </c>
      <c r="Q77" s="793" t="s">
        <v>4578</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2.5</v>
      </c>
      <c r="M78" s="37">
        <f t="shared" ref="M78:M79" si="20">L78/H78</f>
        <v>1</v>
      </c>
      <c r="N78" s="89"/>
      <c r="O78" s="262"/>
      <c r="P78" s="262"/>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752" t="s">
        <v>4579</v>
      </c>
      <c r="P80" s="752" t="s">
        <v>1321</v>
      </c>
      <c r="Q80" s="764" t="s">
        <v>4580</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794"/>
      <c r="P81" s="752" t="s">
        <v>1321</v>
      </c>
      <c r="Q81" s="459"/>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761" t="s">
        <v>1192</v>
      </c>
      <c r="P82" s="776" t="s">
        <v>2077</v>
      </c>
      <c r="Q82" s="459"/>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761" t="s">
        <v>1193</v>
      </c>
      <c r="P83" s="761" t="s">
        <v>4581</v>
      </c>
      <c r="Q83" s="459"/>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752" t="s">
        <v>4582</v>
      </c>
      <c r="P84" s="776" t="s">
        <v>4583</v>
      </c>
      <c r="Q84" s="459"/>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752" t="s">
        <v>1192</v>
      </c>
      <c r="P85" s="776" t="s">
        <v>4584</v>
      </c>
      <c r="Q85" s="94"/>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1.5</v>
      </c>
      <c r="M86" s="242">
        <f>L86/H86</f>
        <v>1</v>
      </c>
      <c r="N86" s="89"/>
      <c r="O86" s="243"/>
      <c r="P86" s="243"/>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756" t="s">
        <v>4585</v>
      </c>
      <c r="P87" s="795" t="s">
        <v>4586</v>
      </c>
      <c r="Q87" s="788" t="s">
        <v>4587</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190</v>
      </c>
      <c r="L88" s="117">
        <f t="shared" si="22"/>
        <v>1</v>
      </c>
      <c r="M88" s="117"/>
      <c r="N88" s="89"/>
      <c r="O88" s="756" t="s">
        <v>4588</v>
      </c>
      <c r="P88" s="790" t="s">
        <v>4589</v>
      </c>
      <c r="Q88" s="94"/>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1.816666667</v>
      </c>
      <c r="M89" s="37">
        <f t="shared" ref="M89:M90" si="23">L89/H89</f>
        <v>0.8257575758</v>
      </c>
      <c r="N89" s="89"/>
      <c r="O89" s="262"/>
      <c r="P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3"/>
      <c r="P90" s="243"/>
      <c r="Q90" s="498"/>
      <c r="R90" s="89"/>
      <c r="S90" s="89"/>
      <c r="T90" s="89"/>
      <c r="U90" s="89"/>
      <c r="V90" s="89"/>
      <c r="W90" s="89"/>
      <c r="X90" s="89"/>
      <c r="Y90" s="89"/>
      <c r="Z90" s="89"/>
    </row>
    <row r="91">
      <c r="A91" s="89">
        <v>92.0</v>
      </c>
      <c r="B91" s="113"/>
      <c r="C91" s="114"/>
      <c r="D91" s="114"/>
      <c r="E91" s="114"/>
      <c r="F91" s="114" t="s">
        <v>186</v>
      </c>
      <c r="G91" s="266" t="s">
        <v>4590</v>
      </c>
      <c r="H91" s="117"/>
      <c r="I91" s="191" t="s">
        <v>4591</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756" t="s">
        <v>4592</v>
      </c>
      <c r="P91" s="752" t="s">
        <v>4593</v>
      </c>
      <c r="Q91" s="764" t="s">
        <v>4594</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756" t="s">
        <v>4595</v>
      </c>
      <c r="P92" s="796" t="s">
        <v>4596</v>
      </c>
      <c r="Q92" s="459"/>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756" t="s">
        <v>4597</v>
      </c>
      <c r="P93" s="459"/>
      <c r="Q93" s="459"/>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797" t="s">
        <v>4598</v>
      </c>
      <c r="P94" s="94"/>
      <c r="Q94" s="94"/>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0.25</v>
      </c>
      <c r="M95" s="242">
        <f>L95/H95</f>
        <v>0.8333333333</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752" t="s">
        <v>4599</v>
      </c>
      <c r="P96" s="752" t="s">
        <v>4600</v>
      </c>
      <c r="Q96" s="764" t="s">
        <v>4601</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752" t="s">
        <v>4602</v>
      </c>
      <c r="P97" s="776" t="s">
        <v>1341</v>
      </c>
      <c r="Q97" s="459"/>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752" t="s">
        <v>2105</v>
      </c>
      <c r="P98" s="776" t="s">
        <v>1556</v>
      </c>
      <c r="Q98" s="459"/>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752" t="s">
        <v>2108</v>
      </c>
      <c r="P99" s="776" t="s">
        <v>1558</v>
      </c>
      <c r="Q99" s="459"/>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756" t="s">
        <v>4603</v>
      </c>
      <c r="P100" s="752" t="s">
        <v>4604</v>
      </c>
      <c r="Q100" s="459"/>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804</v>
      </c>
      <c r="L101" s="117">
        <f t="shared" si="25"/>
        <v>0</v>
      </c>
      <c r="M101" s="117"/>
      <c r="N101" s="89"/>
      <c r="O101" s="756" t="s">
        <v>4605</v>
      </c>
      <c r="P101" s="798"/>
      <c r="Q101" s="94"/>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752" t="s">
        <v>4606</v>
      </c>
      <c r="P103" s="752" t="s">
        <v>4607</v>
      </c>
      <c r="Q103" s="764" t="s">
        <v>4608</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752" t="s">
        <v>4609</v>
      </c>
      <c r="P104" s="776" t="s">
        <v>1565</v>
      </c>
      <c r="Q104" s="459"/>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752" t="s">
        <v>4606</v>
      </c>
      <c r="P105" s="776" t="s">
        <v>4610</v>
      </c>
      <c r="Q105" s="94"/>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4611</v>
      </c>
      <c r="H107" s="117"/>
      <c r="I107" s="191" t="s">
        <v>4612</v>
      </c>
      <c r="J107" s="117" t="s">
        <v>196</v>
      </c>
      <c r="K107" s="247"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752" t="s">
        <v>4613</v>
      </c>
      <c r="P107" s="752" t="s">
        <v>4614</v>
      </c>
      <c r="Q107" s="757" t="s">
        <v>4615</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0.3</v>
      </c>
      <c r="M108" s="242">
        <f>L108/H108</f>
        <v>1</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752" t="s">
        <v>4616</v>
      </c>
      <c r="P109" s="799" t="s">
        <v>4617</v>
      </c>
      <c r="Q109" s="764" t="s">
        <v>4618</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752" t="s">
        <v>4619</v>
      </c>
      <c r="P110" s="776" t="s">
        <v>4619</v>
      </c>
      <c r="Q110" s="459"/>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752" t="s">
        <v>4620</v>
      </c>
      <c r="P111" s="787" t="s">
        <v>4621</v>
      </c>
      <c r="Q111" s="459"/>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752" t="s">
        <v>4620</v>
      </c>
      <c r="P112" s="787" t="s">
        <v>4621</v>
      </c>
      <c r="Q112" s="94"/>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0.1666666667</v>
      </c>
      <c r="M113" s="242">
        <f>L113/H113</f>
        <v>0.3333333333</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794"/>
      <c r="P114" s="752" t="s">
        <v>1577</v>
      </c>
      <c r="Q114" s="764" t="s">
        <v>4618</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386</v>
      </c>
      <c r="L115" s="117">
        <f t="shared" si="28"/>
        <v>0</v>
      </c>
      <c r="M115" s="117"/>
      <c r="N115" s="89"/>
      <c r="O115" s="752" t="s">
        <v>4622</v>
      </c>
      <c r="P115" s="800" t="s">
        <v>4622</v>
      </c>
      <c r="Q115" s="459"/>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386</v>
      </c>
      <c r="L116" s="117">
        <f t="shared" si="28"/>
        <v>0</v>
      </c>
      <c r="M116" s="117"/>
      <c r="N116" s="89"/>
      <c r="O116" s="752" t="s">
        <v>4622</v>
      </c>
      <c r="P116" s="761" t="s">
        <v>4622</v>
      </c>
      <c r="Q116" s="94"/>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1.770333333</v>
      </c>
      <c r="M117" s="53">
        <f t="shared" ref="M117:M118" si="29">L117/H117</f>
        <v>0.7081333333</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0.2786666667</v>
      </c>
      <c r="M118" s="242">
        <f t="shared" si="29"/>
        <v>0.6966666667</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227</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0.75</v>
      </c>
      <c r="M119" s="117"/>
      <c r="N119" s="89"/>
      <c r="O119" s="752" t="s">
        <v>4623</v>
      </c>
      <c r="P119" s="752" t="s">
        <v>4624</v>
      </c>
      <c r="Q119" s="764" t="s">
        <v>4625</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227</v>
      </c>
      <c r="L120" s="117">
        <f t="shared" si="30"/>
        <v>0.67</v>
      </c>
      <c r="M120" s="117"/>
      <c r="N120" s="89"/>
      <c r="O120" s="761" t="s">
        <v>4626</v>
      </c>
      <c r="P120" s="801" t="s">
        <v>4627</v>
      </c>
      <c r="Q120" s="459"/>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227</v>
      </c>
      <c r="L121" s="117">
        <f t="shared" si="30"/>
        <v>0.67</v>
      </c>
      <c r="M121" s="117"/>
      <c r="N121" s="89"/>
      <c r="O121" s="752" t="s">
        <v>4628</v>
      </c>
      <c r="P121" s="802" t="s">
        <v>4403</v>
      </c>
      <c r="Q121" s="94"/>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0.2</v>
      </c>
      <c r="M122" s="242">
        <f>L122/H122</f>
        <v>0.5</v>
      </c>
      <c r="N122" s="89"/>
      <c r="O122" s="243"/>
      <c r="P122" s="243"/>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752" t="s">
        <v>4629</v>
      </c>
      <c r="P123" s="752" t="s">
        <v>4630</v>
      </c>
      <c r="Q123" s="803" t="s">
        <v>4631</v>
      </c>
      <c r="R123" s="89"/>
      <c r="S123" s="89"/>
      <c r="T123" s="89"/>
      <c r="U123" s="89"/>
      <c r="V123" s="89"/>
      <c r="W123" s="89"/>
      <c r="X123" s="89"/>
      <c r="Y123" s="89"/>
      <c r="Z123" s="89"/>
    </row>
    <row r="124">
      <c r="A124" s="89">
        <v>125.0</v>
      </c>
      <c r="B124" s="113"/>
      <c r="C124" s="114"/>
      <c r="D124" s="114"/>
      <c r="E124" s="114"/>
      <c r="F124" s="114" t="s">
        <v>193</v>
      </c>
      <c r="G124" s="266" t="s">
        <v>766</v>
      </c>
      <c r="H124" s="117"/>
      <c r="I124" s="191" t="s">
        <v>4632</v>
      </c>
      <c r="J124" s="117" t="s">
        <v>196</v>
      </c>
      <c r="K124" s="247" t="s">
        <v>227</v>
      </c>
      <c r="L124" s="117">
        <f t="shared" si="31"/>
        <v>0.67</v>
      </c>
      <c r="M124" s="117"/>
      <c r="N124" s="89"/>
      <c r="O124" s="752" t="s">
        <v>4633</v>
      </c>
      <c r="P124" s="776" t="s">
        <v>4634</v>
      </c>
      <c r="Q124" s="459"/>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804</v>
      </c>
      <c r="L125" s="117">
        <f t="shared" si="31"/>
        <v>0</v>
      </c>
      <c r="M125" s="117"/>
      <c r="N125" s="89"/>
      <c r="O125" s="489" t="s">
        <v>4635</v>
      </c>
      <c r="P125" s="804"/>
      <c r="Q125" s="459"/>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804</v>
      </c>
      <c r="L126" s="117">
        <f t="shared" si="31"/>
        <v>0</v>
      </c>
      <c r="M126" s="117"/>
      <c r="N126" s="89"/>
      <c r="O126" s="492" t="s">
        <v>4635</v>
      </c>
      <c r="P126" s="804"/>
      <c r="Q126" s="459"/>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752" t="s">
        <v>4636</v>
      </c>
      <c r="P127" s="776" t="s">
        <v>1372</v>
      </c>
      <c r="Q127" s="459"/>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386</v>
      </c>
      <c r="L128" s="117">
        <f t="shared" si="31"/>
        <v>0.33</v>
      </c>
      <c r="M128" s="117"/>
      <c r="N128" s="89"/>
      <c r="O128" s="752" t="s">
        <v>4637</v>
      </c>
      <c r="P128" s="776" t="s">
        <v>1373</v>
      </c>
      <c r="Q128" s="94"/>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243"/>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752" t="s">
        <v>4638</v>
      </c>
      <c r="P130" s="752" t="s">
        <v>1375</v>
      </c>
      <c r="Q130" s="803" t="s">
        <v>4639</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761" t="s">
        <v>790</v>
      </c>
      <c r="P131" s="776" t="s">
        <v>1376</v>
      </c>
      <c r="Q131" s="459"/>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761" t="s">
        <v>794</v>
      </c>
      <c r="P132" s="776" t="s">
        <v>3911</v>
      </c>
      <c r="Q132" s="459"/>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761" t="s">
        <v>798</v>
      </c>
      <c r="P133" s="776" t="s">
        <v>4468</v>
      </c>
      <c r="Q133" s="94"/>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0.2916666667</v>
      </c>
      <c r="M134" s="242">
        <f>L134/H134</f>
        <v>0.4166666667</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804</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0.25</v>
      </c>
      <c r="M135" s="117"/>
      <c r="N135" s="89"/>
      <c r="O135" s="761" t="s">
        <v>4640</v>
      </c>
      <c r="P135" s="756" t="s">
        <v>4403</v>
      </c>
      <c r="Q135" s="764" t="s">
        <v>4641</v>
      </c>
      <c r="R135" s="89"/>
      <c r="S135" s="89"/>
      <c r="T135" s="89"/>
      <c r="U135" s="89"/>
      <c r="V135" s="89"/>
      <c r="W135" s="89"/>
      <c r="X135" s="89"/>
      <c r="Y135" s="89"/>
      <c r="Z135" s="89"/>
    </row>
    <row r="136">
      <c r="A136" s="89">
        <v>137.0</v>
      </c>
      <c r="B136" s="113"/>
      <c r="C136" s="114"/>
      <c r="D136" s="114"/>
      <c r="E136" s="114"/>
      <c r="F136" s="114" t="s">
        <v>193</v>
      </c>
      <c r="G136" s="266" t="s">
        <v>807</v>
      </c>
      <c r="H136" s="117"/>
      <c r="I136" s="191" t="s">
        <v>4642</v>
      </c>
      <c r="J136" s="324" t="s">
        <v>189</v>
      </c>
      <c r="K136" s="247" t="s">
        <v>190</v>
      </c>
      <c r="L136" s="117">
        <f t="shared" si="33"/>
        <v>1</v>
      </c>
      <c r="M136" s="117"/>
      <c r="N136" s="89"/>
      <c r="O136" s="761" t="s">
        <v>4643</v>
      </c>
      <c r="P136" s="776" t="s">
        <v>4644</v>
      </c>
      <c r="Q136" s="459"/>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804</v>
      </c>
      <c r="L137" s="117">
        <f t="shared" si="33"/>
        <v>0</v>
      </c>
      <c r="M137" s="117"/>
      <c r="N137" s="89"/>
      <c r="O137" s="489" t="s">
        <v>4645</v>
      </c>
      <c r="P137" s="804"/>
      <c r="Q137" s="94"/>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761" t="s">
        <v>4646</v>
      </c>
      <c r="P139" s="805" t="s">
        <v>1382</v>
      </c>
      <c r="Q139" s="764" t="s">
        <v>4647</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761" t="s">
        <v>2196</v>
      </c>
      <c r="P140" s="94"/>
      <c r="Q140" s="94"/>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19.95</v>
      </c>
      <c r="M141" s="231">
        <f t="shared" ref="M141:M143" si="35">L141/H141</f>
        <v>0.9193548387</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3</v>
      </c>
      <c r="M142" s="37">
        <f t="shared" si="35"/>
        <v>1</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778"/>
      <c r="P144" s="752" t="s">
        <v>1457</v>
      </c>
      <c r="Q144" s="806" t="s">
        <v>4648</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6.0</v>
      </c>
      <c r="L145" s="117" t="str">
        <f t="shared" si="36"/>
        <v/>
      </c>
      <c r="M145" s="117"/>
      <c r="N145" s="89"/>
      <c r="O145" s="778"/>
      <c r="P145" s="756" t="s">
        <v>4649</v>
      </c>
      <c r="Q145" s="459"/>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6.0</v>
      </c>
      <c r="L146" s="117" t="str">
        <f t="shared" si="36"/>
        <v/>
      </c>
      <c r="M146" s="117"/>
      <c r="N146" s="89"/>
      <c r="O146" s="778"/>
      <c r="P146" s="756" t="s">
        <v>4650</v>
      </c>
      <c r="Q146" s="459"/>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778"/>
      <c r="P147" s="752" t="s">
        <v>4651</v>
      </c>
      <c r="Q147" s="459"/>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6.0</v>
      </c>
      <c r="L148" s="117" t="str">
        <f t="shared" si="36"/>
        <v/>
      </c>
      <c r="M148" s="117"/>
      <c r="N148" s="89"/>
      <c r="O148" s="778"/>
      <c r="P148" s="752" t="s">
        <v>4652</v>
      </c>
      <c r="Q148" s="459"/>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6.0</v>
      </c>
      <c r="L149" s="117" t="str">
        <f t="shared" si="36"/>
        <v/>
      </c>
      <c r="M149" s="117"/>
      <c r="N149" s="89"/>
      <c r="O149" s="778"/>
      <c r="P149" s="756" t="s">
        <v>4653</v>
      </c>
      <c r="Q149" s="94"/>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807" t="s">
        <v>3923</v>
      </c>
      <c r="P151" s="249" t="s">
        <v>2292</v>
      </c>
      <c r="Q151" s="808" t="s">
        <v>4654</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761" t="s">
        <v>2205</v>
      </c>
      <c r="P153" s="752" t="s">
        <v>4655</v>
      </c>
      <c r="Q153" s="809" t="s">
        <v>4656</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1</v>
      </c>
      <c r="M154" s="37">
        <f t="shared" ref="M154:M155" si="37">L154/H154</f>
        <v>0.5</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1</v>
      </c>
      <c r="M155" s="242">
        <f t="shared" si="37"/>
        <v>0.5</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386</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0</v>
      </c>
      <c r="M156" s="117"/>
      <c r="N156" s="89"/>
      <c r="O156" s="752" t="s">
        <v>4657</v>
      </c>
      <c r="P156" s="794"/>
      <c r="Q156" s="806" t="s">
        <v>4658</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556">
        <f>K159/K158</f>
        <v>1</v>
      </c>
      <c r="L157" s="117">
        <f t="shared" si="38"/>
        <v>1</v>
      </c>
      <c r="M157" s="117"/>
      <c r="N157" s="89"/>
      <c r="O157" s="756" t="s">
        <v>4659</v>
      </c>
      <c r="P157" s="756" t="s">
        <v>4660</v>
      </c>
      <c r="Q157" s="459"/>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26.0</v>
      </c>
      <c r="L158" s="117" t="str">
        <f t="shared" si="38"/>
        <v/>
      </c>
      <c r="M158" s="117"/>
      <c r="N158" s="89"/>
      <c r="O158" s="794"/>
      <c r="P158" s="794"/>
      <c r="Q158" s="459"/>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26.0</v>
      </c>
      <c r="L159" s="117" t="str">
        <f t="shared" si="38"/>
        <v/>
      </c>
      <c r="M159" s="117"/>
      <c r="N159" s="89"/>
      <c r="O159" s="794"/>
      <c r="P159" s="794"/>
      <c r="Q159" s="94"/>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794"/>
      <c r="P162" s="756" t="s">
        <v>4661</v>
      </c>
      <c r="Q162" s="810" t="s">
        <v>4662</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3.75</v>
      </c>
      <c r="M163" s="37">
        <f t="shared" ref="M163:M164" si="40">L163/H163</f>
        <v>1</v>
      </c>
      <c r="N163" s="89"/>
      <c r="O163" s="262"/>
      <c r="P163" s="811"/>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812"/>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794"/>
      <c r="P165" s="754" t="s">
        <v>4663</v>
      </c>
      <c r="Q165" s="810" t="s">
        <v>4664</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812"/>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761" t="s">
        <v>4665</v>
      </c>
      <c r="P167" s="752" t="s">
        <v>4666</v>
      </c>
      <c r="Q167" s="813" t="s">
        <v>4667</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814" t="s">
        <v>4665</v>
      </c>
      <c r="P168" s="752" t="s">
        <v>4668</v>
      </c>
      <c r="Q168" s="94"/>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2</v>
      </c>
      <c r="M169" s="242">
        <f>L169/H169</f>
        <v>1</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190</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761" t="s">
        <v>4669</v>
      </c>
      <c r="P170" s="752" t="s">
        <v>4670</v>
      </c>
      <c r="Q170" s="815" t="s">
        <v>4671</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761" t="s">
        <v>4669</v>
      </c>
      <c r="P171" s="752" t="s">
        <v>4672</v>
      </c>
      <c r="Q171" s="459"/>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794"/>
      <c r="P172" s="794"/>
      <c r="Q172" s="94"/>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2</v>
      </c>
      <c r="M173" s="37">
        <f t="shared" ref="M173:M174" si="43">L173/H173</f>
        <v>1</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752" t="s">
        <v>4673</v>
      </c>
      <c r="P175" s="752" t="s">
        <v>4674</v>
      </c>
      <c r="Q175" s="789" t="s">
        <v>4675</v>
      </c>
      <c r="R175" s="89"/>
      <c r="S175" s="89"/>
      <c r="T175" s="89"/>
      <c r="U175" s="89"/>
      <c r="V175" s="89"/>
      <c r="W175" s="89"/>
      <c r="X175" s="89"/>
      <c r="Y175" s="89"/>
      <c r="Z175" s="89"/>
    </row>
    <row r="176">
      <c r="A176" s="89">
        <v>205.0</v>
      </c>
      <c r="B176" s="257"/>
      <c r="C176" s="241"/>
      <c r="D176" s="241"/>
      <c r="E176" s="241" t="s">
        <v>12</v>
      </c>
      <c r="F176" s="28" t="s">
        <v>4676</v>
      </c>
      <c r="G176" s="4"/>
      <c r="H176" s="242">
        <v>0.5</v>
      </c>
      <c r="I176" s="243"/>
      <c r="J176" s="242"/>
      <c r="K176" s="242"/>
      <c r="L176" s="242">
        <f>AVERAGE(L177)*H176</f>
        <v>0.5</v>
      </c>
      <c r="M176" s="242">
        <f>L176/H176</f>
        <v>1</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4677</v>
      </c>
      <c r="H177" s="117"/>
      <c r="I177" s="191" t="s">
        <v>4678</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761" t="s">
        <v>2230</v>
      </c>
      <c r="P177" s="752" t="s">
        <v>4441</v>
      </c>
      <c r="Q177" s="789" t="s">
        <v>4679</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0.5</v>
      </c>
      <c r="M178" s="242">
        <f>L178/H178</f>
        <v>1</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557">
        <f>(K180-K181)/K180</f>
        <v>1</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1</v>
      </c>
      <c r="M179" s="117"/>
      <c r="N179" s="89"/>
      <c r="O179" s="756" t="s">
        <v>4680</v>
      </c>
      <c r="P179" s="752" t="s">
        <v>1406</v>
      </c>
      <c r="Q179" s="788" t="s">
        <v>4681</v>
      </c>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2.0</v>
      </c>
      <c r="L180" s="117" t="str">
        <f t="shared" si="44"/>
        <v/>
      </c>
      <c r="M180" s="339"/>
      <c r="N180" s="89"/>
      <c r="O180" s="778"/>
      <c r="P180" s="752" t="s">
        <v>4682</v>
      </c>
      <c r="Q180" s="459"/>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0.0</v>
      </c>
      <c r="L181" s="117" t="str">
        <f t="shared" si="44"/>
        <v/>
      </c>
      <c r="M181" s="117"/>
      <c r="N181" s="89"/>
      <c r="O181" s="778"/>
      <c r="P181" s="778"/>
      <c r="Q181" s="459"/>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0.0</v>
      </c>
      <c r="L182" s="117" t="str">
        <f t="shared" si="44"/>
        <v/>
      </c>
      <c r="M182" s="117"/>
      <c r="N182" s="89"/>
      <c r="O182" s="778"/>
      <c r="P182" s="778"/>
      <c r="Q182" s="94"/>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3</v>
      </c>
      <c r="M183" s="37">
        <f t="shared" ref="M183:M184" si="45">L183/H183</f>
        <v>0.8</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0.25</v>
      </c>
      <c r="M184" s="242">
        <f t="shared" si="45"/>
        <v>0.25</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816"/>
      <c r="P185" s="794"/>
      <c r="Q185" s="817" t="s">
        <v>4683</v>
      </c>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778"/>
      <c r="P186" s="778"/>
      <c r="Q186" s="459"/>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12.0</v>
      </c>
      <c r="L187" s="117" t="str">
        <f t="shared" si="46"/>
        <v/>
      </c>
      <c r="M187" s="117"/>
      <c r="N187" s="89"/>
      <c r="O187" s="778"/>
      <c r="P187" s="818" t="s">
        <v>1407</v>
      </c>
      <c r="Q187" s="459"/>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28.0</v>
      </c>
      <c r="L188" s="117" t="str">
        <f t="shared" si="46"/>
        <v/>
      </c>
      <c r="M188" s="117"/>
      <c r="N188" s="89"/>
      <c r="O188" s="778"/>
      <c r="P188" s="777" t="s">
        <v>1407</v>
      </c>
      <c r="Q188" s="459"/>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778"/>
      <c r="P189" s="778"/>
      <c r="Q189" s="459"/>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11.0</v>
      </c>
      <c r="L190" s="117" t="str">
        <f t="shared" si="46"/>
        <v/>
      </c>
      <c r="M190" s="117"/>
      <c r="N190" s="89"/>
      <c r="O190" s="778"/>
      <c r="P190" s="752" t="s">
        <v>1408</v>
      </c>
      <c r="Q190" s="459"/>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27.0</v>
      </c>
      <c r="L191" s="117" t="str">
        <f t="shared" si="46"/>
        <v/>
      </c>
      <c r="M191" s="117"/>
      <c r="N191" s="89"/>
      <c r="O191" s="778"/>
      <c r="P191" s="752" t="s">
        <v>1408</v>
      </c>
      <c r="Q191" s="459"/>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819">
        <f>IF(OR(K193="",K194=""),"Blm Diisi",IF(K193=0,0,IF(K194/K193&gt;1,1,K194/K193)))</f>
        <v>0.5</v>
      </c>
      <c r="L192" s="117">
        <f t="shared" si="46"/>
        <v>0.5</v>
      </c>
      <c r="M192" s="117"/>
      <c r="N192" s="89"/>
      <c r="O192" s="778"/>
      <c r="P192" s="778"/>
      <c r="Q192" s="459"/>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6.0</v>
      </c>
      <c r="L193" s="117" t="str">
        <f t="shared" si="46"/>
        <v/>
      </c>
      <c r="M193" s="117"/>
      <c r="N193" s="89"/>
      <c r="O193" s="778"/>
      <c r="P193" s="818" t="s">
        <v>1409</v>
      </c>
      <c r="Q193" s="459"/>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3.0</v>
      </c>
      <c r="L194" s="117" t="str">
        <f t="shared" si="46"/>
        <v/>
      </c>
      <c r="M194" s="117"/>
      <c r="N194" s="89"/>
      <c r="O194" s="778"/>
      <c r="P194" s="818" t="s">
        <v>1410</v>
      </c>
      <c r="Q194" s="459"/>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506">
        <f>IF(OR(K196="",K197=""),"Blm Diisi",IF(K196=0,0,IF(K197/K196&gt;1,1,K197/K196)))</f>
        <v>0</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v>
      </c>
      <c r="M195" s="117"/>
      <c r="N195" s="89"/>
      <c r="O195" s="778"/>
      <c r="P195" s="778"/>
      <c r="Q195" s="459"/>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1.5478635795E10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778"/>
      <c r="P196" s="752" t="s">
        <v>4684</v>
      </c>
      <c r="Q196" s="459"/>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0.0</v>
      </c>
      <c r="L197" s="117" t="str">
        <f t="shared" si="47"/>
        <v/>
      </c>
      <c r="M197" s="117"/>
      <c r="N197" s="89"/>
      <c r="O197" s="778"/>
      <c r="P197" s="752" t="s">
        <v>4685</v>
      </c>
      <c r="Q197" s="94"/>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778"/>
      <c r="P199" s="752" t="s">
        <v>4686</v>
      </c>
      <c r="Q199" s="820" t="s">
        <v>4687</v>
      </c>
      <c r="R199" s="89"/>
      <c r="S199" s="89"/>
      <c r="T199" s="89"/>
      <c r="U199" s="89"/>
      <c r="V199" s="89"/>
      <c r="W199" s="89"/>
      <c r="X199" s="89"/>
      <c r="Y199" s="89"/>
      <c r="Z199" s="89"/>
    </row>
    <row r="200">
      <c r="A200" s="89">
        <v>229.0</v>
      </c>
      <c r="B200" s="257"/>
      <c r="C200" s="241"/>
      <c r="D200" s="241"/>
      <c r="E200" s="241" t="s">
        <v>14</v>
      </c>
      <c r="F200" s="28" t="s">
        <v>4688</v>
      </c>
      <c r="G200" s="4"/>
      <c r="H200" s="242">
        <v>1.0</v>
      </c>
      <c r="I200" s="243"/>
      <c r="J200" s="242"/>
      <c r="K200" s="242"/>
      <c r="L200" s="242">
        <f>AVERAGE(L201)*H200</f>
        <v>1</v>
      </c>
      <c r="M200" s="242">
        <f>L200/H200</f>
        <v>1</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4689</v>
      </c>
      <c r="H201" s="117"/>
      <c r="I201" s="191" t="s">
        <v>4690</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778"/>
      <c r="P201" s="752" t="s">
        <v>4691</v>
      </c>
      <c r="Q201" s="820" t="s">
        <v>4692</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778"/>
      <c r="P203" s="752" t="s">
        <v>4693</v>
      </c>
      <c r="Q203" s="820" t="s">
        <v>4694</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1.95</v>
      </c>
      <c r="M204" s="37">
        <f t="shared" ref="M204:M205" si="48">L204/H204</f>
        <v>1</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30">
        <f>IF(OR(K207="",K210=""),"Blm Diisi",IF(AND(K207=0,K210=0),0,IF(K210/K207&gt;1,1,K210/K207)))</f>
        <v>1</v>
      </c>
      <c r="L206" s="821">
        <f>IF(J206="Ya/Tidak",IF(K206="Ya",1,IF(K206="Tidak",0,"Blm Diisi")),IF(J212="A/B/C",IF(K206="A",1,IF(K206="B",0,5,IF(K206="C",0,"Blm Diisi"))),IF(J206="A/B/C/D",IF(K206="A",1,IF(K206="B",0,67,IF(K206="C",0,33,IF(K206="D",0,"Blm Diisi")))),IF(J206="A/B/C/D/E",IF(K206="A",1,IF(K206="B",0,75,IF(K206="C",0,5,IF(K206="D",0,25,IF(K206="E",0,"Blm Diisi"))))),IF(J206="%",IF(K206="","Blm Diisi",K206),IF(J212="Jumlah",IF(K206="","Blm Diisi",""),IF(J206="Rupiah",IF(K206="","Blm Diisi",""),IF(J206="","","-"))))))))</f>
        <v>1</v>
      </c>
      <c r="M206" s="117"/>
      <c r="N206" s="89"/>
      <c r="O206" s="756" t="s">
        <v>4695</v>
      </c>
      <c r="P206" s="822" t="s">
        <v>3740</v>
      </c>
      <c r="Q206" s="773" t="s">
        <v>4696</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823">
        <f>if(or(K208="",K209=""),"Blm Diisi",K208+K209)</f>
        <v>9</v>
      </c>
      <c r="L207" s="824"/>
      <c r="M207" s="117"/>
      <c r="N207" s="89"/>
      <c r="O207" s="121"/>
      <c r="P207" s="121"/>
      <c r="Q207" s="825"/>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117" t="str">
        <f t="shared" ref="L208:L210" si="49">IF(J208="Ya/Tidak",IF(K208="Ya",1,IF(K208="Tidak",0,"Blm Diisi")),IF(J208="A/B/C",IF(K208="A",1,IF(K208="B",0.5,IF(K208="C",0,"Blm Diisi"))),IF(J208="A/B/C/D",IF(K208="A",1,IF(K208="B",0.67,IF(K208="C",0.33,IF(K208="D",0,"Blm Diisi")))),IF(J208="A/B/C/D/E",IF(K208="A",1,IF(K208="B",0.75,IF(K208="C",0.5,IF(K208="D",0.25,IF(K208="E",0,"Blm Diisi"))))),IF(J208="%",IF(K208="","Blm Diisi",K208),IF(J208="Jumlah",IF(K208="","Blm Diisi",""),IF(J208="Rupiah",IF(K208="","Blm Diisi",""),IF(J208="","","-"))))))))</f>
        <v/>
      </c>
      <c r="M208" s="117"/>
      <c r="N208" s="89"/>
      <c r="O208" s="121"/>
      <c r="P208" s="121"/>
      <c r="Q208" s="825"/>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8.0</v>
      </c>
      <c r="L209" s="117" t="str">
        <f t="shared" si="49"/>
        <v/>
      </c>
      <c r="M209" s="117"/>
      <c r="N209" s="89"/>
      <c r="O209" s="121"/>
      <c r="P209" s="121"/>
      <c r="Q209" s="825"/>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9.0</v>
      </c>
      <c r="L210" s="117" t="str">
        <f t="shared" si="49"/>
        <v/>
      </c>
      <c r="M210" s="117"/>
      <c r="N210" s="89"/>
      <c r="O210" s="121"/>
      <c r="P210" s="121"/>
      <c r="Q210" s="826"/>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0.6</v>
      </c>
      <c r="M211" s="242">
        <f>L211/H211</f>
        <v>1</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630">
        <f>IF(OR(K213="",K217=""),"Blm Diisi",IF(AND(K213=0,K217=0),0,IF(K217/K213&gt;1,1,K216/K213)))</f>
        <v>1</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12" s="117"/>
      <c r="N212" s="89"/>
      <c r="O212" s="756" t="s">
        <v>4695</v>
      </c>
      <c r="P212" s="822" t="s">
        <v>1669</v>
      </c>
      <c r="Q212" s="827" t="s">
        <v>4697</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23</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828"/>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828"/>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828"/>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23.0</v>
      </c>
      <c r="L216" s="117" t="str">
        <f t="shared" si="50"/>
        <v/>
      </c>
      <c r="M216" s="117"/>
      <c r="N216" s="89"/>
      <c r="O216" s="121"/>
      <c r="P216" s="121"/>
      <c r="Q216" s="828"/>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23.0</v>
      </c>
      <c r="L217" s="117" t="str">
        <f t="shared" si="50"/>
        <v/>
      </c>
      <c r="M217" s="117"/>
      <c r="N217" s="89"/>
      <c r="O217" s="121"/>
      <c r="P217" s="121"/>
      <c r="Q217" s="829"/>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662">
        <f>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778"/>
      <c r="P219" s="752" t="s">
        <v>3911</v>
      </c>
      <c r="Q219" s="830" t="s">
        <v>4698</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106.0</v>
      </c>
      <c r="L220" s="117" t="str">
        <f t="shared" si="51"/>
        <v/>
      </c>
      <c r="M220" s="117"/>
      <c r="N220" s="89"/>
      <c r="O220" s="778"/>
      <c r="P220" s="816"/>
      <c r="Q220" s="459"/>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778"/>
      <c r="P221" s="778"/>
      <c r="Q221" s="459"/>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106.0</v>
      </c>
      <c r="L222" s="117" t="str">
        <f t="shared" si="51"/>
        <v/>
      </c>
      <c r="M222" s="117"/>
      <c r="N222" s="89"/>
      <c r="O222" s="778"/>
      <c r="P222" s="778"/>
      <c r="Q222" s="94"/>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3.75</v>
      </c>
      <c r="M223" s="37">
        <f t="shared" ref="M223:M224" si="52">L223/H223</f>
        <v>1</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2.5</v>
      </c>
      <c r="M224" s="242">
        <f t="shared" si="52"/>
        <v>1</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761" t="s">
        <v>4699</v>
      </c>
      <c r="P225" s="756" t="s">
        <v>1423</v>
      </c>
      <c r="Q225" s="830" t="s">
        <v>4700</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557">
        <f>K228/K227</f>
        <v>1</v>
      </c>
      <c r="L226" s="117">
        <f t="shared" si="53"/>
        <v>1</v>
      </c>
      <c r="M226" s="117"/>
      <c r="N226" s="89"/>
      <c r="O226" s="752" t="s">
        <v>4701</v>
      </c>
      <c r="P226" s="752" t="s">
        <v>4702</v>
      </c>
      <c r="Q226" s="459"/>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3.0</v>
      </c>
      <c r="L227" s="117" t="str">
        <f t="shared" si="53"/>
        <v/>
      </c>
      <c r="M227" s="117"/>
      <c r="N227" s="89"/>
      <c r="O227" s="778"/>
      <c r="P227" s="794"/>
      <c r="Q227" s="459"/>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3.0</v>
      </c>
      <c r="L228" s="117" t="str">
        <f t="shared" si="53"/>
        <v/>
      </c>
      <c r="M228" s="117"/>
      <c r="N228" s="89"/>
      <c r="O228" s="778"/>
      <c r="P228" s="794"/>
      <c r="Q228" s="94"/>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761" t="s">
        <v>1132</v>
      </c>
      <c r="P230" s="756" t="s">
        <v>3987</v>
      </c>
      <c r="Q230" s="820" t="s">
        <v>4703</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COUNTA(Q7:Q230)/61</f>
        <v>0.9344262295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10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Q71:Q72"/>
    <mergeCell ref="Q80:Q85"/>
    <mergeCell ref="Q87:Q88"/>
    <mergeCell ref="Q91:Q94"/>
    <mergeCell ref="P92:P94"/>
    <mergeCell ref="Q96:Q101"/>
    <mergeCell ref="Q103:Q105"/>
    <mergeCell ref="Q156:Q159"/>
    <mergeCell ref="Q167:Q168"/>
    <mergeCell ref="Q170:Q172"/>
    <mergeCell ref="Q179:Q182"/>
    <mergeCell ref="Q185:Q197"/>
    <mergeCell ref="Q219:Q222"/>
    <mergeCell ref="Q225:Q228"/>
    <mergeCell ref="Q109:Q112"/>
    <mergeCell ref="Q114:Q116"/>
    <mergeCell ref="Q119:Q121"/>
    <mergeCell ref="Q123:Q128"/>
    <mergeCell ref="Q130:Q133"/>
    <mergeCell ref="Q135:Q137"/>
    <mergeCell ref="P139:P140"/>
    <mergeCell ref="E142:G142"/>
    <mergeCell ref="F143:G143"/>
    <mergeCell ref="F150:G150"/>
    <mergeCell ref="F152:G152"/>
    <mergeCell ref="E154:G154"/>
    <mergeCell ref="F155:G155"/>
    <mergeCell ref="E160:G160"/>
    <mergeCell ref="F161:G161"/>
    <mergeCell ref="E163:G163"/>
    <mergeCell ref="F164:G164"/>
    <mergeCell ref="F166:G166"/>
    <mergeCell ref="F169:G169"/>
    <mergeCell ref="E173:G173"/>
    <mergeCell ref="F174:G174"/>
    <mergeCell ref="F211:G211"/>
    <mergeCell ref="F218:G218"/>
    <mergeCell ref="E223:G223"/>
    <mergeCell ref="F224:G224"/>
    <mergeCell ref="F229:G229"/>
    <mergeCell ref="E183:G183"/>
    <mergeCell ref="F184:G184"/>
    <mergeCell ref="F198:G198"/>
    <mergeCell ref="F200:G200"/>
    <mergeCell ref="F202:G202"/>
    <mergeCell ref="E204:G204"/>
    <mergeCell ref="F205:G205"/>
    <mergeCell ref="B1:F1"/>
    <mergeCell ref="C3:G3"/>
    <mergeCell ref="D4:G4"/>
    <mergeCell ref="E5:G5"/>
    <mergeCell ref="F6:G6"/>
    <mergeCell ref="F10:G10"/>
    <mergeCell ref="Q11:Q13"/>
    <mergeCell ref="F14:G14"/>
    <mergeCell ref="F19:G19"/>
    <mergeCell ref="Q20:Q21"/>
    <mergeCell ref="E22:G22"/>
    <mergeCell ref="F23:G23"/>
    <mergeCell ref="E26:G26"/>
    <mergeCell ref="F27:G27"/>
    <mergeCell ref="F38:G38"/>
    <mergeCell ref="E41:G41"/>
    <mergeCell ref="F42:G42"/>
    <mergeCell ref="F52:G52"/>
    <mergeCell ref="E55:G55"/>
    <mergeCell ref="F56:G56"/>
    <mergeCell ref="F60:G60"/>
    <mergeCell ref="Q24:Q25"/>
    <mergeCell ref="P28:P37"/>
    <mergeCell ref="Q28:Q37"/>
    <mergeCell ref="Q43:Q52"/>
    <mergeCell ref="Q53:Q54"/>
    <mergeCell ref="Q61:Q62"/>
    <mergeCell ref="Q64:Q69"/>
    <mergeCell ref="E117:G117"/>
    <mergeCell ref="F118:G118"/>
    <mergeCell ref="F122:G122"/>
    <mergeCell ref="F129:G129"/>
    <mergeCell ref="F134:G134"/>
    <mergeCell ref="F138:G138"/>
    <mergeCell ref="D141:G141"/>
    <mergeCell ref="Q139:Q140"/>
    <mergeCell ref="Q144:Q149"/>
    <mergeCell ref="F176:G176"/>
    <mergeCell ref="F178:G178"/>
  </mergeCells>
  <conditionalFormatting sqref="K192">
    <cfRule type="notContainsBlanks" dxfId="3" priority="1">
      <formula>LEN(TRIM(K192))&gt;0</formula>
    </cfRule>
  </conditionalFormatting>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1"/>
    <hyperlink r:id="rId5" ref="Q15"/>
    <hyperlink r:id="rId6" ref="Q16"/>
    <hyperlink r:id="rId7" ref="Q17"/>
    <hyperlink r:id="rId8" ref="Q18"/>
    <hyperlink r:id="rId9" ref="Q20"/>
    <hyperlink r:id="rId10" ref="Q24"/>
    <hyperlink r:id="rId11" ref="Q28"/>
    <hyperlink r:id="rId12" ref="P39"/>
    <hyperlink r:id="rId13" ref="Q39"/>
    <hyperlink r:id="rId14" ref="P43"/>
    <hyperlink r:id="rId15" ref="Q43"/>
    <hyperlink r:id="rId16" ref="P44"/>
    <hyperlink r:id="rId17" ref="Q53"/>
    <hyperlink r:id="rId18" ref="Q57"/>
    <hyperlink r:id="rId19" ref="Q58"/>
    <hyperlink r:id="rId20" ref="Q59"/>
    <hyperlink r:id="rId21" ref="Q61"/>
    <hyperlink r:id="rId22" ref="Q64"/>
    <hyperlink r:id="rId23" ref="P67"/>
    <hyperlink r:id="rId24" ref="P68"/>
    <hyperlink r:id="rId25" ref="P69"/>
    <hyperlink r:id="rId26" ref="Q71"/>
    <hyperlink r:id="rId27" ref="Q74"/>
    <hyperlink r:id="rId28" ref="Q77"/>
    <hyperlink r:id="rId29" ref="Q80"/>
    <hyperlink r:id="rId30" ref="Q87"/>
    <hyperlink r:id="rId31" ref="Q91"/>
    <hyperlink r:id="rId32" ref="Q96"/>
    <hyperlink r:id="rId33" ref="Q103"/>
    <hyperlink r:id="rId34" ref="Q107"/>
    <hyperlink r:id="rId35" ref="P109"/>
    <hyperlink r:id="rId36" ref="Q109"/>
    <hyperlink r:id="rId37" ref="P111"/>
    <hyperlink r:id="rId38" ref="P112"/>
    <hyperlink r:id="rId39" ref="Q114"/>
    <hyperlink r:id="rId40" ref="Q119"/>
    <hyperlink r:id="rId41" ref="Q123"/>
    <hyperlink r:id="rId42" ref="Q130"/>
    <hyperlink r:id="rId43" ref="Q135"/>
    <hyperlink r:id="rId44" ref="Q139"/>
    <hyperlink r:id="rId45" ref="Q144"/>
    <hyperlink r:id="rId46" ref="Q151"/>
    <hyperlink r:id="rId47" ref="Q153"/>
    <hyperlink r:id="rId48" ref="Q156"/>
    <hyperlink r:id="rId49" ref="Q162"/>
    <hyperlink r:id="rId50" ref="Q165"/>
    <hyperlink r:id="rId51" ref="Q167"/>
    <hyperlink r:id="rId52" ref="Q170"/>
    <hyperlink r:id="rId53" ref="Q175"/>
    <hyperlink r:id="rId54" ref="Q177"/>
    <hyperlink r:id="rId55" ref="Q179"/>
    <hyperlink r:id="rId56" ref="Q185"/>
    <hyperlink r:id="rId57" ref="Q199"/>
    <hyperlink r:id="rId58" ref="Q201"/>
    <hyperlink r:id="rId59" ref="Q203"/>
    <hyperlink r:id="rId60" ref="Q206"/>
    <hyperlink r:id="rId61" ref="Q212"/>
    <hyperlink r:id="rId62" ref="Q219"/>
    <hyperlink r:id="rId63" ref="Q225"/>
    <hyperlink r:id="rId64" ref="Q230"/>
  </hyperlinks>
  <printOptions/>
  <pageMargins bottom="0.7480314960629921" footer="0.0" header="0.0" left="0.7086614173228347" right="0.7086614173228347" top="0.7480314960629921"/>
  <pageSetup fitToHeight="0" paperSize="9" orientation="portrait"/>
  <drawing r:id="rId65"/>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5.0" topLeftCell="A6" activePane="bottomLeft" state="frozen"/>
      <selection activeCell="B7" sqref="B7"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7.0"/>
    <col customWidth="1" min="7" max="7" width="44.71"/>
    <col customWidth="1" min="8" max="8" width="5.86"/>
    <col customWidth="1" min="9" max="9" width="56.0"/>
    <col customWidth="1" min="10" max="10" width="13.29"/>
    <col customWidth="1" min="11" max="11" width="16.14"/>
    <col customWidth="1" min="12" max="12" width="7.86"/>
    <col customWidth="1" min="13" max="13" width="7.71"/>
    <col customWidth="1" min="14" max="14" width="8.86"/>
    <col customWidth="1" min="15" max="16" width="41.0"/>
    <col customWidth="1" min="17" max="17" width="54.43"/>
    <col customWidth="1" min="18" max="26" width="8.86"/>
  </cols>
  <sheetData>
    <row r="1" ht="33.0" customHeight="1">
      <c r="A1" s="89">
        <v>1.0</v>
      </c>
      <c r="B1" s="831" t="s">
        <v>4704</v>
      </c>
      <c r="C1" s="682"/>
      <c r="D1" s="682"/>
      <c r="E1" s="682"/>
      <c r="F1" s="682"/>
      <c r="G1" s="398" t="s">
        <v>0</v>
      </c>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29.06669107</v>
      </c>
      <c r="M3" s="451">
        <f t="shared" ref="M3:M6" si="1">L3/H3</f>
        <v>0.8007352912</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11.90261111</v>
      </c>
      <c r="M4" s="231">
        <f t="shared" si="1"/>
        <v>0.8152473364</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1.934</v>
      </c>
      <c r="M5" s="37">
        <f t="shared" si="1"/>
        <v>0.967</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0.4</v>
      </c>
      <c r="M6" s="242">
        <f t="shared" si="1"/>
        <v>1</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249" t="s">
        <v>4705</v>
      </c>
      <c r="P7" s="832" t="s">
        <v>4706</v>
      </c>
      <c r="Q7" s="724" t="s">
        <v>4707</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489" t="s">
        <v>4708</v>
      </c>
      <c r="P8" s="833" t="s">
        <v>4709</v>
      </c>
      <c r="Q8" s="616" t="s">
        <v>4707</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190</v>
      </c>
      <c r="L9" s="117">
        <f t="shared" si="2"/>
        <v>1</v>
      </c>
      <c r="M9" s="117"/>
      <c r="N9" s="248"/>
      <c r="O9" s="489" t="s">
        <v>4708</v>
      </c>
      <c r="P9" s="492" t="s">
        <v>4710</v>
      </c>
      <c r="Q9" s="834" t="s">
        <v>4711</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89" t="s">
        <v>4712</v>
      </c>
      <c r="P11" s="490" t="s">
        <v>4712</v>
      </c>
      <c r="Q11" s="498"/>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489" t="s">
        <v>4713</v>
      </c>
      <c r="P12" s="489" t="s">
        <v>4714</v>
      </c>
      <c r="Q12" s="616" t="s">
        <v>4707</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489" t="s">
        <v>4715</v>
      </c>
      <c r="P13" s="489" t="s">
        <v>4716</v>
      </c>
      <c r="Q13" s="499" t="s">
        <v>4707</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0.8</v>
      </c>
      <c r="M14" s="242">
        <f>L14/H14</f>
        <v>1</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489" t="s">
        <v>4717</v>
      </c>
      <c r="P15" s="277" t="s">
        <v>4718</v>
      </c>
      <c r="Q15" s="499" t="s">
        <v>4707</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89" t="s">
        <v>4719</v>
      </c>
      <c r="P16" s="492" t="s">
        <v>4720</v>
      </c>
      <c r="Q16" s="499" t="s">
        <v>4707</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489" t="s">
        <v>4721</v>
      </c>
      <c r="P17" s="493" t="s">
        <v>4722</v>
      </c>
      <c r="Q17" s="499" t="s">
        <v>4707</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190</v>
      </c>
      <c r="L18" s="117">
        <f t="shared" si="4"/>
        <v>1</v>
      </c>
      <c r="M18" s="117"/>
      <c r="N18" s="89"/>
      <c r="O18" s="489" t="s">
        <v>4723</v>
      </c>
      <c r="P18" s="537" t="s">
        <v>4724</v>
      </c>
      <c r="Q18" s="499" t="s">
        <v>4707</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0.334</v>
      </c>
      <c r="M19" s="242">
        <f>L19/H19</f>
        <v>0.835</v>
      </c>
      <c r="N19" s="89"/>
      <c r="O19" s="243"/>
      <c r="P19" s="243"/>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227</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0.67</v>
      </c>
      <c r="M20" s="117"/>
      <c r="N20" s="89"/>
      <c r="O20" s="489" t="s">
        <v>3527</v>
      </c>
      <c r="P20" s="489" t="s">
        <v>4725</v>
      </c>
      <c r="Q20" s="499" t="s">
        <v>4707</v>
      </c>
      <c r="R20" s="89"/>
      <c r="S20" s="89"/>
      <c r="T20" s="89"/>
      <c r="U20" s="89"/>
      <c r="V20" s="89"/>
      <c r="W20" s="89"/>
      <c r="X20" s="89"/>
      <c r="Y20" s="89"/>
      <c r="Z20" s="89"/>
    </row>
    <row r="21">
      <c r="A21" s="89">
        <v>21.0</v>
      </c>
      <c r="B21" s="113"/>
      <c r="C21" s="114"/>
      <c r="D21" s="114"/>
      <c r="E21" s="260"/>
      <c r="F21" s="114" t="s">
        <v>193</v>
      </c>
      <c r="G21" s="125" t="s">
        <v>4726</v>
      </c>
      <c r="H21" s="117"/>
      <c r="I21" s="191" t="s">
        <v>4727</v>
      </c>
      <c r="J21" s="117" t="s">
        <v>196</v>
      </c>
      <c r="K21" s="247" t="s">
        <v>190</v>
      </c>
      <c r="L21" s="117">
        <f t="shared" si="5"/>
        <v>1</v>
      </c>
      <c r="M21" s="117"/>
      <c r="N21" s="89"/>
      <c r="O21" s="489" t="s">
        <v>4728</v>
      </c>
      <c r="P21" s="277" t="s">
        <v>4729</v>
      </c>
      <c r="Q21" s="499" t="s">
        <v>4707</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0.75</v>
      </c>
      <c r="M22" s="37">
        <f t="shared" ref="M22:M23" si="6">L22/H22</f>
        <v>0.75</v>
      </c>
      <c r="N22" s="89"/>
      <c r="O22" s="262"/>
      <c r="P22" s="262"/>
      <c r="Q22" s="49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0.75</v>
      </c>
      <c r="M23" s="242">
        <f t="shared" si="6"/>
        <v>0.75</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489" t="s">
        <v>4730</v>
      </c>
      <c r="P24" s="489" t="s">
        <v>4731</v>
      </c>
      <c r="Q24" s="499" t="s">
        <v>4707</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227</v>
      </c>
      <c r="L25" s="117">
        <f t="shared" si="7"/>
        <v>0.5</v>
      </c>
      <c r="M25" s="117"/>
      <c r="N25" s="89"/>
      <c r="O25" s="489" t="s">
        <v>4730</v>
      </c>
      <c r="P25" s="489" t="s">
        <v>4731</v>
      </c>
      <c r="Q25" s="499" t="s">
        <v>4707</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1.67</v>
      </c>
      <c r="M26" s="37">
        <f t="shared" ref="M26:M27" si="8">L26/H26</f>
        <v>0.835</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489" t="s">
        <v>4732</v>
      </c>
      <c r="P28" s="489" t="s">
        <v>4733</v>
      </c>
      <c r="Q28" s="616" t="s">
        <v>4707</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89" t="s">
        <v>4732</v>
      </c>
      <c r="P29" s="489" t="s">
        <v>4733</v>
      </c>
      <c r="Q29" s="508" t="s">
        <v>4734</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489" t="s">
        <v>4732</v>
      </c>
      <c r="P30" s="489" t="s">
        <v>4733</v>
      </c>
      <c r="Q30" s="508" t="s">
        <v>4734</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489" t="s">
        <v>4732</v>
      </c>
      <c r="P31" s="489" t="s">
        <v>4733</v>
      </c>
      <c r="Q31" s="508" t="s">
        <v>4734</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489" t="s">
        <v>4732</v>
      </c>
      <c r="P32" s="489" t="s">
        <v>4733</v>
      </c>
      <c r="Q32" s="508" t="s">
        <v>4734</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489" t="s">
        <v>4735</v>
      </c>
      <c r="P33" s="489" t="s">
        <v>4733</v>
      </c>
      <c r="Q33" s="508" t="s">
        <v>4734</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489" t="s">
        <v>4732</v>
      </c>
      <c r="P34" s="489" t="s">
        <v>4733</v>
      </c>
      <c r="Q34" s="508" t="s">
        <v>4734</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489" t="s">
        <v>4732</v>
      </c>
      <c r="P35" s="489" t="s">
        <v>4733</v>
      </c>
      <c r="Q35" s="508" t="s">
        <v>4734</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489" t="s">
        <v>4732</v>
      </c>
      <c r="P36" s="489" t="s">
        <v>4733</v>
      </c>
      <c r="Q36" s="529" t="s">
        <v>4736</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489" t="s">
        <v>4732</v>
      </c>
      <c r="P37" s="489" t="s">
        <v>4733</v>
      </c>
      <c r="Q37" s="508" t="s">
        <v>4734</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0.67</v>
      </c>
      <c r="M38" s="282">
        <f>L38/H38</f>
        <v>0.67</v>
      </c>
      <c r="N38" s="89"/>
      <c r="O38" s="283"/>
      <c r="P38" s="283"/>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227</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0.67</v>
      </c>
      <c r="M39" s="117"/>
      <c r="N39" s="89"/>
      <c r="O39" s="277" t="s">
        <v>4737</v>
      </c>
      <c r="P39" s="489" t="s">
        <v>4738</v>
      </c>
      <c r="Q39" s="616" t="s">
        <v>4707</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227</v>
      </c>
      <c r="L40" s="117">
        <f t="shared" si="10"/>
        <v>0.67</v>
      </c>
      <c r="M40" s="117"/>
      <c r="N40" s="89"/>
      <c r="O40" s="277" t="s">
        <v>4739</v>
      </c>
      <c r="P40" s="489" t="s">
        <v>4738</v>
      </c>
      <c r="Q40" s="616" t="s">
        <v>4707</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0.9077777778</v>
      </c>
      <c r="M41" s="37">
        <f t="shared" ref="M41:M42" si="11">L41/H41</f>
        <v>0.9077777778</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0.4077777778</v>
      </c>
      <c r="M42" s="242">
        <f t="shared" si="11"/>
        <v>0.8155555556</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489" t="s">
        <v>4740</v>
      </c>
      <c r="P43" s="497" t="s">
        <v>4741</v>
      </c>
      <c r="Q43" s="616" t="s">
        <v>4707</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227</v>
      </c>
      <c r="L44" s="117">
        <f t="shared" si="12"/>
        <v>0.5</v>
      </c>
      <c r="M44" s="117"/>
      <c r="N44" s="89"/>
      <c r="O44" s="489" t="s">
        <v>4742</v>
      </c>
      <c r="P44" s="277" t="s">
        <v>4743</v>
      </c>
      <c r="Q44" s="499" t="s">
        <v>4734</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489" t="s">
        <v>4744</v>
      </c>
      <c r="P45" s="497" t="s">
        <v>4745</v>
      </c>
      <c r="Q45" s="616" t="s">
        <v>4707</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227</v>
      </c>
      <c r="L46" s="117">
        <f t="shared" si="12"/>
        <v>0.67</v>
      </c>
      <c r="M46" s="117"/>
      <c r="N46" s="89"/>
      <c r="O46" s="489" t="s">
        <v>4746</v>
      </c>
      <c r="P46" s="277" t="s">
        <v>4747</v>
      </c>
      <c r="Q46" s="616" t="s">
        <v>4707</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227</v>
      </c>
      <c r="L47" s="117">
        <f t="shared" si="12"/>
        <v>0.67</v>
      </c>
      <c r="M47" s="117"/>
      <c r="N47" s="89"/>
      <c r="O47" s="489" t="s">
        <v>4748</v>
      </c>
      <c r="P47" s="277" t="s">
        <v>4749</v>
      </c>
      <c r="Q47" s="616" t="s">
        <v>4707</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227</v>
      </c>
      <c r="L48" s="117">
        <f t="shared" si="12"/>
        <v>0.5</v>
      </c>
      <c r="M48" s="117"/>
      <c r="N48" s="89"/>
      <c r="O48" s="489" t="s">
        <v>4748</v>
      </c>
      <c r="P48" s="368"/>
      <c r="Q48" s="616" t="s">
        <v>4707</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489" t="s">
        <v>4748</v>
      </c>
      <c r="P49" s="277" t="s">
        <v>4750</v>
      </c>
      <c r="Q49" s="616" t="s">
        <v>4707</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190</v>
      </c>
      <c r="L50" s="117">
        <f t="shared" si="12"/>
        <v>1</v>
      </c>
      <c r="M50" s="117"/>
      <c r="N50" s="89"/>
      <c r="O50" s="489" t="s">
        <v>4748</v>
      </c>
      <c r="P50" s="277" t="s">
        <v>4750</v>
      </c>
      <c r="Q50" s="616" t="s">
        <v>4707</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190</v>
      </c>
      <c r="L51" s="117">
        <f t="shared" si="12"/>
        <v>1</v>
      </c>
      <c r="M51" s="117"/>
      <c r="N51" s="89"/>
      <c r="O51" s="489" t="s">
        <v>4751</v>
      </c>
      <c r="P51" s="277" t="s">
        <v>4752</v>
      </c>
      <c r="Q51" s="616" t="s">
        <v>4707</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49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489" t="s">
        <v>4753</v>
      </c>
      <c r="P53" s="277" t="s">
        <v>4754</v>
      </c>
      <c r="Q53" s="616" t="s">
        <v>4707</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489" t="s">
        <v>4755</v>
      </c>
      <c r="P54" s="490" t="s">
        <v>4756</v>
      </c>
      <c r="Q54" s="616" t="s">
        <v>4707</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1.289333333</v>
      </c>
      <c r="M55" s="37">
        <f t="shared" ref="M55:M56" si="14">L55/H55</f>
        <v>0.920952381</v>
      </c>
      <c r="N55" s="89"/>
      <c r="O55" s="262"/>
      <c r="P55" s="262"/>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0.1666666667</v>
      </c>
      <c r="M56" s="242">
        <f t="shared" si="14"/>
        <v>0.8333333333</v>
      </c>
      <c r="N56" s="89"/>
      <c r="O56" s="243"/>
      <c r="P56" s="243"/>
      <c r="Q56" s="49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835" t="s">
        <v>227</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0.5</v>
      </c>
      <c r="M57" s="117"/>
      <c r="N57" s="89"/>
      <c r="O57" s="489" t="s">
        <v>1180</v>
      </c>
      <c r="P57" s="490" t="s">
        <v>4757</v>
      </c>
      <c r="Q57" s="616" t="s">
        <v>4707</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489" t="s">
        <v>1181</v>
      </c>
      <c r="P58" s="497" t="s">
        <v>4758</v>
      </c>
      <c r="Q58" s="724" t="s">
        <v>4707</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489" t="s">
        <v>4759</v>
      </c>
      <c r="P59" s="497" t="s">
        <v>4758</v>
      </c>
      <c r="Q59" s="616" t="s">
        <v>4707</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0.2</v>
      </c>
      <c r="M60" s="242">
        <f>L60/H60</f>
        <v>1</v>
      </c>
      <c r="N60" s="89"/>
      <c r="O60" s="243"/>
      <c r="P60" s="243"/>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489" t="s">
        <v>4760</v>
      </c>
      <c r="P61" s="497" t="s">
        <v>4761</v>
      </c>
      <c r="Q61" s="616" t="s">
        <v>4707</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190</v>
      </c>
      <c r="L62" s="117">
        <f t="shared" si="16"/>
        <v>1</v>
      </c>
      <c r="M62" s="117"/>
      <c r="N62" s="89"/>
      <c r="O62" s="489" t="s">
        <v>4762</v>
      </c>
      <c r="P62" s="497" t="s">
        <v>4763</v>
      </c>
      <c r="Q62" s="616" t="s">
        <v>4707</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0.3226666667</v>
      </c>
      <c r="M63" s="242">
        <f>L63/H63</f>
        <v>0.8066666667</v>
      </c>
      <c r="N63" s="89"/>
      <c r="O63" s="243"/>
      <c r="P63" s="243"/>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489" t="s">
        <v>4764</v>
      </c>
      <c r="P64" s="497" t="s">
        <v>4765</v>
      </c>
      <c r="Q64" s="499" t="s">
        <v>4766</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489" t="s">
        <v>4767</v>
      </c>
      <c r="P65" s="497" t="s">
        <v>4765</v>
      </c>
      <c r="Q65" s="499" t="s">
        <v>4766</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227</v>
      </c>
      <c r="L66" s="117">
        <f t="shared" si="17"/>
        <v>0.67</v>
      </c>
      <c r="M66" s="117"/>
      <c r="N66" s="89"/>
      <c r="O66" s="489" t="s">
        <v>4768</v>
      </c>
      <c r="P66" s="497" t="s">
        <v>4769</v>
      </c>
      <c r="Q66" s="499" t="s">
        <v>4766</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227</v>
      </c>
      <c r="L67" s="117">
        <f t="shared" si="17"/>
        <v>0.75</v>
      </c>
      <c r="M67" s="117"/>
      <c r="N67" s="89"/>
      <c r="O67" s="489" t="s">
        <v>4770</v>
      </c>
      <c r="P67" s="497" t="s">
        <v>4769</v>
      </c>
      <c r="Q67" s="616" t="s">
        <v>4707</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227</v>
      </c>
      <c r="L68" s="117">
        <f t="shared" si="17"/>
        <v>0.75</v>
      </c>
      <c r="M68" s="117"/>
      <c r="N68" s="89"/>
      <c r="O68" s="489" t="s">
        <v>4770</v>
      </c>
      <c r="P68" s="497" t="s">
        <v>4771</v>
      </c>
      <c r="Q68" s="616" t="s">
        <v>4707</v>
      </c>
      <c r="R68" s="89"/>
      <c r="S68" s="89"/>
      <c r="T68" s="89"/>
      <c r="U68" s="89"/>
      <c r="V68" s="89"/>
      <c r="W68" s="89"/>
      <c r="X68" s="89"/>
      <c r="Y68" s="89"/>
      <c r="Z68" s="89"/>
    </row>
    <row r="69">
      <c r="A69" s="89">
        <v>70.0</v>
      </c>
      <c r="B69" s="113"/>
      <c r="C69" s="114"/>
      <c r="D69" s="114"/>
      <c r="E69" s="114"/>
      <c r="F69" s="114" t="s">
        <v>249</v>
      </c>
      <c r="G69" s="266" t="s">
        <v>1186</v>
      </c>
      <c r="H69" s="117"/>
      <c r="I69" s="191" t="s">
        <v>4772</v>
      </c>
      <c r="J69" s="117" t="s">
        <v>196</v>
      </c>
      <c r="K69" s="247" t="s">
        <v>227</v>
      </c>
      <c r="L69" s="117">
        <f t="shared" si="17"/>
        <v>0.67</v>
      </c>
      <c r="M69" s="117"/>
      <c r="N69" s="89"/>
      <c r="O69" s="489" t="s">
        <v>4773</v>
      </c>
      <c r="P69" s="492" t="s">
        <v>4774</v>
      </c>
      <c r="Q69" s="616" t="s">
        <v>4707</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9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489" t="s">
        <v>4775</v>
      </c>
      <c r="P71" s="489" t="s">
        <v>4776</v>
      </c>
      <c r="Q71" s="616" t="s">
        <v>4707</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489" t="s">
        <v>4777</v>
      </c>
      <c r="P72" s="277" t="s">
        <v>4778</v>
      </c>
      <c r="Q72" s="616" t="s">
        <v>4707</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489" t="s">
        <v>3586</v>
      </c>
      <c r="P74" s="489" t="s">
        <v>4743</v>
      </c>
      <c r="Q74" s="616" t="s">
        <v>4707</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489" t="s">
        <v>1524</v>
      </c>
      <c r="P75" s="489" t="s">
        <v>4779</v>
      </c>
      <c r="Q75" s="616" t="s">
        <v>4707</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9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489" t="s">
        <v>4780</v>
      </c>
      <c r="P77" s="277" t="s">
        <v>4781</v>
      </c>
      <c r="Q77" s="498"/>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2.445</v>
      </c>
      <c r="M78" s="37">
        <f t="shared" ref="M78:M79" si="20">L78/H78</f>
        <v>0.978</v>
      </c>
      <c r="N78" s="89"/>
      <c r="O78" s="262"/>
      <c r="P78" s="262"/>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0.945</v>
      </c>
      <c r="M79" s="242">
        <f t="shared" si="20"/>
        <v>0.945</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489" t="s">
        <v>4782</v>
      </c>
      <c r="P80" s="489" t="s">
        <v>4783</v>
      </c>
      <c r="Q80" s="616" t="s">
        <v>4707</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489" t="s">
        <v>4784</v>
      </c>
      <c r="P81" s="489" t="s">
        <v>4783</v>
      </c>
      <c r="Q81" s="616" t="s">
        <v>4707</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227</v>
      </c>
      <c r="L82" s="117">
        <f t="shared" si="21"/>
        <v>0.67</v>
      </c>
      <c r="M82" s="117"/>
      <c r="N82" s="89"/>
      <c r="O82" s="489" t="s">
        <v>4785</v>
      </c>
      <c r="P82" s="489" t="s">
        <v>4786</v>
      </c>
      <c r="Q82" s="616" t="s">
        <v>4707</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489" t="s">
        <v>4787</v>
      </c>
      <c r="P83" s="277" t="s">
        <v>3599</v>
      </c>
      <c r="Q83" s="616" t="s">
        <v>4707</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489" t="s">
        <v>4788</v>
      </c>
      <c r="P84" s="489" t="s">
        <v>3601</v>
      </c>
      <c r="Q84" s="616" t="s">
        <v>4707</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489" t="s">
        <v>4789</v>
      </c>
      <c r="P85" s="489" t="s">
        <v>3597</v>
      </c>
      <c r="Q85" s="616" t="s">
        <v>4707</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1.5</v>
      </c>
      <c r="M86" s="242">
        <f>L86/H86</f>
        <v>1</v>
      </c>
      <c r="N86" s="89"/>
      <c r="O86" s="243"/>
      <c r="P86" s="243"/>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489" t="s">
        <v>4790</v>
      </c>
      <c r="P87" s="490" t="s">
        <v>4791</v>
      </c>
      <c r="Q87" s="616" t="s">
        <v>4707</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190</v>
      </c>
      <c r="L88" s="117">
        <f t="shared" si="22"/>
        <v>1</v>
      </c>
      <c r="M88" s="117"/>
      <c r="N88" s="89"/>
      <c r="O88" s="489" t="s">
        <v>4792</v>
      </c>
      <c r="P88" s="490" t="s">
        <v>3607</v>
      </c>
      <c r="Q88" s="498"/>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1.3</v>
      </c>
      <c r="M89" s="37">
        <f t="shared" ref="M89:M90" si="23">L89/H89</f>
        <v>0.5909090909</v>
      </c>
      <c r="N89" s="89"/>
      <c r="O89" s="262"/>
      <c r="P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0.15</v>
      </c>
      <c r="M90" s="242">
        <f t="shared" si="23"/>
        <v>0.5</v>
      </c>
      <c r="N90" s="89"/>
      <c r="O90" s="243"/>
      <c r="P90" s="243"/>
      <c r="Q90" s="498"/>
      <c r="R90" s="89"/>
      <c r="S90" s="89"/>
      <c r="T90" s="89"/>
      <c r="U90" s="89"/>
      <c r="V90" s="89"/>
      <c r="W90" s="89"/>
      <c r="X90" s="89"/>
      <c r="Y90" s="89"/>
      <c r="Z90" s="89"/>
    </row>
    <row r="91">
      <c r="A91" s="89">
        <v>92.0</v>
      </c>
      <c r="B91" s="113"/>
      <c r="C91" s="114"/>
      <c r="D91" s="114"/>
      <c r="E91" s="114"/>
      <c r="F91" s="114" t="s">
        <v>186</v>
      </c>
      <c r="G91" s="266" t="s">
        <v>4793</v>
      </c>
      <c r="H91" s="117"/>
      <c r="I91" s="191" t="s">
        <v>4794</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490" t="s">
        <v>4795</v>
      </c>
      <c r="P91" s="497" t="s">
        <v>4796</v>
      </c>
      <c r="Q91" s="616" t="s">
        <v>4707</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489" t="s">
        <v>4797</v>
      </c>
      <c r="P92" s="492" t="s">
        <v>4798</v>
      </c>
      <c r="Q92" s="616" t="s">
        <v>4707</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4799</v>
      </c>
      <c r="L93" s="117">
        <f t="shared" si="24"/>
        <v>0</v>
      </c>
      <c r="M93" s="117"/>
      <c r="N93" s="89"/>
      <c r="O93" s="502"/>
      <c r="P93" s="467"/>
      <c r="Q93" s="498"/>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4799</v>
      </c>
      <c r="L94" s="117">
        <f t="shared" si="24"/>
        <v>0</v>
      </c>
      <c r="M94" s="117"/>
      <c r="N94" s="89"/>
      <c r="O94" s="620"/>
      <c r="P94" s="467"/>
      <c r="Q94" s="498"/>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0.05</v>
      </c>
      <c r="M95" s="242">
        <f>L95/H95</f>
        <v>0.1666666667</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386</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0</v>
      </c>
      <c r="M96" s="117"/>
      <c r="N96" s="89"/>
      <c r="O96" s="489" t="s">
        <v>4800</v>
      </c>
      <c r="P96" s="121"/>
      <c r="Q96" s="498"/>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490" t="s">
        <v>4801</v>
      </c>
      <c r="P97" s="497" t="s">
        <v>4802</v>
      </c>
      <c r="Q97" s="616" t="s">
        <v>4707</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804</v>
      </c>
      <c r="L98" s="117">
        <f t="shared" si="25"/>
        <v>0</v>
      </c>
      <c r="M98" s="117"/>
      <c r="N98" s="89"/>
      <c r="O98" s="489" t="s">
        <v>4803</v>
      </c>
      <c r="P98" s="649"/>
      <c r="Q98" s="498"/>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804</v>
      </c>
      <c r="L99" s="117">
        <f t="shared" si="25"/>
        <v>0</v>
      </c>
      <c r="M99" s="117"/>
      <c r="N99" s="89"/>
      <c r="O99" s="489" t="s">
        <v>4804</v>
      </c>
      <c r="P99" s="368"/>
      <c r="Q99" s="498"/>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386</v>
      </c>
      <c r="L100" s="117">
        <f t="shared" si="25"/>
        <v>0</v>
      </c>
      <c r="M100" s="117"/>
      <c r="N100" s="89"/>
      <c r="O100" s="489" t="s">
        <v>4805</v>
      </c>
      <c r="P100" s="467"/>
      <c r="Q100" s="498"/>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804</v>
      </c>
      <c r="L101" s="117">
        <f t="shared" si="25"/>
        <v>0</v>
      </c>
      <c r="M101" s="117"/>
      <c r="N101" s="89"/>
      <c r="O101" s="489" t="s">
        <v>4806</v>
      </c>
      <c r="P101" s="467"/>
      <c r="Q101" s="498"/>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489" t="s">
        <v>4807</v>
      </c>
      <c r="P103" s="497" t="s">
        <v>4808</v>
      </c>
      <c r="Q103" s="616" t="s">
        <v>4707</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489" t="s">
        <v>4807</v>
      </c>
      <c r="P104" s="497" t="s">
        <v>4809</v>
      </c>
      <c r="Q104" s="616" t="s">
        <v>4707</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489" t="s">
        <v>4810</v>
      </c>
      <c r="P105" s="497" t="s">
        <v>4809</v>
      </c>
      <c r="Q105" s="616" t="s">
        <v>4707</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4811</v>
      </c>
      <c r="H107" s="117"/>
      <c r="I107" s="191" t="s">
        <v>4812</v>
      </c>
      <c r="J107" s="117" t="s">
        <v>196</v>
      </c>
      <c r="K107" s="247"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489" t="s">
        <v>4813</v>
      </c>
      <c r="P107" s="489" t="s">
        <v>4814</v>
      </c>
      <c r="Q107" s="616" t="s">
        <v>4707</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0.3</v>
      </c>
      <c r="M108" s="242">
        <f>L108/H108</f>
        <v>1</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489" t="s">
        <v>4815</v>
      </c>
      <c r="P109" s="489" t="s">
        <v>4816</v>
      </c>
      <c r="Q109" s="616" t="s">
        <v>4707</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489" t="s">
        <v>4817</v>
      </c>
      <c r="P110" s="489" t="s">
        <v>4816</v>
      </c>
      <c r="Q110" s="498"/>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489" t="s">
        <v>4818</v>
      </c>
      <c r="P111" s="492" t="s">
        <v>4819</v>
      </c>
      <c r="Q111" s="616" t="s">
        <v>4707</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489" t="s">
        <v>4820</v>
      </c>
      <c r="P112" s="492" t="s">
        <v>4821</v>
      </c>
      <c r="Q112" s="616" t="s">
        <v>4707</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v>
      </c>
      <c r="M113" s="242">
        <f>L113/H113</f>
        <v>0</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4799</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0</v>
      </c>
      <c r="M114" s="117"/>
      <c r="N114" s="89"/>
      <c r="O114" s="502"/>
      <c r="P114" s="502"/>
      <c r="Q114" s="498"/>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386</v>
      </c>
      <c r="L115" s="117">
        <f t="shared" si="28"/>
        <v>0</v>
      </c>
      <c r="M115" s="117"/>
      <c r="N115" s="89"/>
      <c r="O115" s="502"/>
      <c r="P115" s="620"/>
      <c r="Q115" s="498"/>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386</v>
      </c>
      <c r="L116" s="117">
        <f t="shared" si="28"/>
        <v>0</v>
      </c>
      <c r="M116" s="117"/>
      <c r="N116" s="89"/>
      <c r="O116" s="502"/>
      <c r="P116" s="620"/>
      <c r="Q116" s="498"/>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1.6065</v>
      </c>
      <c r="M117" s="53">
        <f t="shared" ref="M117:M118" si="29">L117/H117</f>
        <v>0.6426</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0.4</v>
      </c>
      <c r="M118" s="242">
        <f t="shared" si="29"/>
        <v>1</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489" t="s">
        <v>4822</v>
      </c>
      <c r="P119" s="277" t="s">
        <v>4823</v>
      </c>
      <c r="Q119" s="616" t="s">
        <v>4707</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489" t="s">
        <v>4824</v>
      </c>
      <c r="P120" s="497" t="s">
        <v>4825</v>
      </c>
      <c r="Q120" s="616" t="s">
        <v>4707</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190</v>
      </c>
      <c r="L121" s="117">
        <f t="shared" si="30"/>
        <v>1</v>
      </c>
      <c r="M121" s="117"/>
      <c r="N121" s="89"/>
      <c r="O121" s="489" t="s">
        <v>4826</v>
      </c>
      <c r="P121" s="635" t="s">
        <v>4827</v>
      </c>
      <c r="Q121" s="616" t="s">
        <v>4707</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0.244</v>
      </c>
      <c r="M122" s="242">
        <f>L122/H122</f>
        <v>0.61</v>
      </c>
      <c r="N122" s="89"/>
      <c r="O122" s="243"/>
      <c r="P122" s="243"/>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489" t="s">
        <v>4828</v>
      </c>
      <c r="P123" s="490" t="s">
        <v>4829</v>
      </c>
      <c r="Q123" s="616" t="s">
        <v>4707</v>
      </c>
      <c r="R123" s="89"/>
      <c r="S123" s="89"/>
      <c r="T123" s="89"/>
      <c r="U123" s="89"/>
      <c r="V123" s="89"/>
      <c r="W123" s="89"/>
      <c r="X123" s="89"/>
      <c r="Y123" s="89"/>
      <c r="Z123" s="89"/>
    </row>
    <row r="124">
      <c r="A124" s="89">
        <v>125.0</v>
      </c>
      <c r="B124" s="113"/>
      <c r="C124" s="114"/>
      <c r="D124" s="114"/>
      <c r="E124" s="114"/>
      <c r="F124" s="114" t="s">
        <v>193</v>
      </c>
      <c r="G124" s="266" t="s">
        <v>766</v>
      </c>
      <c r="H124" s="117"/>
      <c r="I124" s="191" t="s">
        <v>4830</v>
      </c>
      <c r="J124" s="117" t="s">
        <v>196</v>
      </c>
      <c r="K124" s="247" t="s">
        <v>190</v>
      </c>
      <c r="L124" s="117">
        <f t="shared" si="31"/>
        <v>1</v>
      </c>
      <c r="M124" s="117"/>
      <c r="N124" s="89"/>
      <c r="O124" s="489" t="s">
        <v>4831</v>
      </c>
      <c r="P124" s="489" t="s">
        <v>4832</v>
      </c>
      <c r="Q124" s="616" t="s">
        <v>4707</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190</v>
      </c>
      <c r="L125" s="117">
        <f t="shared" si="31"/>
        <v>1</v>
      </c>
      <c r="M125" s="117"/>
      <c r="N125" s="89"/>
      <c r="O125" s="489" t="s">
        <v>4833</v>
      </c>
      <c r="P125" s="277" t="s">
        <v>4834</v>
      </c>
      <c r="Q125" s="616" t="s">
        <v>4707</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804</v>
      </c>
      <c r="L126" s="117">
        <f t="shared" si="31"/>
        <v>0</v>
      </c>
      <c r="M126" s="117"/>
      <c r="N126" s="89"/>
      <c r="O126" s="489" t="s">
        <v>4835</v>
      </c>
      <c r="P126" s="502"/>
      <c r="Q126" s="836"/>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386</v>
      </c>
      <c r="L127" s="117">
        <f t="shared" si="31"/>
        <v>0.33</v>
      </c>
      <c r="M127" s="117"/>
      <c r="N127" s="89"/>
      <c r="O127" s="489" t="s">
        <v>4836</v>
      </c>
      <c r="P127" s="489" t="s">
        <v>4837</v>
      </c>
      <c r="Q127" s="616" t="s">
        <v>4707</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386</v>
      </c>
      <c r="L128" s="117">
        <f t="shared" si="31"/>
        <v>0.33</v>
      </c>
      <c r="M128" s="117"/>
      <c r="N128" s="89"/>
      <c r="O128" s="489" t="s">
        <v>4838</v>
      </c>
      <c r="P128" s="368"/>
      <c r="Q128" s="498"/>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0.5625</v>
      </c>
      <c r="M129" s="242">
        <f>L129/H129</f>
        <v>0.9375</v>
      </c>
      <c r="N129" s="89"/>
      <c r="O129" s="243"/>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227</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0.75</v>
      </c>
      <c r="M130" s="117"/>
      <c r="N130" s="89"/>
      <c r="O130" s="489" t="s">
        <v>4839</v>
      </c>
      <c r="P130" s="277" t="s">
        <v>4840</v>
      </c>
      <c r="Q130" s="616" t="s">
        <v>4707</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489" t="s">
        <v>4841</v>
      </c>
      <c r="P131" s="277" t="s">
        <v>4827</v>
      </c>
      <c r="Q131" s="616" t="s">
        <v>4707</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489" t="s">
        <v>4842</v>
      </c>
      <c r="P132" s="490" t="s">
        <v>2521</v>
      </c>
      <c r="Q132" s="616" t="s">
        <v>4707</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489" t="s">
        <v>4843</v>
      </c>
      <c r="P133" s="490" t="s">
        <v>4844</v>
      </c>
      <c r="Q133" s="616" t="s">
        <v>4707</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v>
      </c>
      <c r="M134" s="242">
        <f>L134/H134</f>
        <v>0</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835" t="s">
        <v>4845</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v>
      </c>
      <c r="M135" s="117"/>
      <c r="N135" s="89"/>
      <c r="O135" s="502"/>
      <c r="P135" s="620"/>
      <c r="Q135" s="498"/>
      <c r="R135" s="89"/>
      <c r="S135" s="89"/>
      <c r="T135" s="89"/>
      <c r="U135" s="89"/>
      <c r="V135" s="89"/>
      <c r="W135" s="89"/>
      <c r="X135" s="89"/>
      <c r="Y135" s="89"/>
      <c r="Z135" s="89"/>
    </row>
    <row r="136">
      <c r="A136" s="89">
        <v>137.0</v>
      </c>
      <c r="B136" s="113"/>
      <c r="C136" s="114"/>
      <c r="D136" s="114"/>
      <c r="E136" s="114"/>
      <c r="F136" s="114" t="s">
        <v>193</v>
      </c>
      <c r="G136" s="266" t="s">
        <v>807</v>
      </c>
      <c r="H136" s="117"/>
      <c r="I136" s="191" t="s">
        <v>4846</v>
      </c>
      <c r="J136" s="324" t="s">
        <v>189</v>
      </c>
      <c r="K136" s="835" t="s">
        <v>386</v>
      </c>
      <c r="L136" s="117">
        <f t="shared" si="33"/>
        <v>0</v>
      </c>
      <c r="M136" s="117"/>
      <c r="N136" s="89"/>
      <c r="O136" s="502"/>
      <c r="P136" s="502"/>
      <c r="Q136" s="498"/>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804</v>
      </c>
      <c r="L137" s="117">
        <f t="shared" si="33"/>
        <v>0</v>
      </c>
      <c r="M137" s="117"/>
      <c r="N137" s="89"/>
      <c r="O137" s="502"/>
      <c r="P137" s="467"/>
      <c r="Q137" s="498"/>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489" t="s">
        <v>4847</v>
      </c>
      <c r="P139" s="277" t="s">
        <v>4848</v>
      </c>
      <c r="Q139" s="616" t="s">
        <v>4707</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490" t="s">
        <v>4849</v>
      </c>
      <c r="P140" s="497" t="s">
        <v>4848</v>
      </c>
      <c r="Q140" s="616" t="s">
        <v>4707</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17.16407996</v>
      </c>
      <c r="M141" s="231">
        <f t="shared" ref="M141:M143" si="35">L141/H141</f>
        <v>0.7909714268</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2.4375</v>
      </c>
      <c r="M142" s="37">
        <f t="shared" si="35"/>
        <v>0.8125</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0.9375</v>
      </c>
      <c r="M143" s="242">
        <f t="shared" si="35"/>
        <v>0.625</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0.25</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0.25</v>
      </c>
      <c r="M144" s="117"/>
      <c r="N144" s="89"/>
      <c r="O144" s="121"/>
      <c r="P144" s="121"/>
      <c r="Q144" s="498"/>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4.0</v>
      </c>
      <c r="L145" s="117" t="str">
        <f t="shared" si="36"/>
        <v/>
      </c>
      <c r="M145" s="117"/>
      <c r="N145" s="89"/>
      <c r="O145" s="249" t="s">
        <v>4850</v>
      </c>
      <c r="P145" s="249" t="s">
        <v>4851</v>
      </c>
      <c r="Q145" s="616" t="s">
        <v>4707</v>
      </c>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1.0</v>
      </c>
      <c r="L146" s="117" t="str">
        <f t="shared" si="36"/>
        <v/>
      </c>
      <c r="M146" s="117"/>
      <c r="N146" s="89"/>
      <c r="O146" s="249" t="s">
        <v>4852</v>
      </c>
      <c r="P146" s="249" t="s">
        <v>4853</v>
      </c>
      <c r="Q146" s="616" t="s">
        <v>4707</v>
      </c>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121"/>
      <c r="P147" s="121"/>
      <c r="Q147" s="498"/>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12.0</v>
      </c>
      <c r="L148" s="117" t="str">
        <f t="shared" si="36"/>
        <v/>
      </c>
      <c r="M148" s="117"/>
      <c r="N148" s="89"/>
      <c r="O148" s="249" t="s">
        <v>4854</v>
      </c>
      <c r="P148" s="492" t="s">
        <v>4853</v>
      </c>
      <c r="Q148" s="616" t="s">
        <v>4707</v>
      </c>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12.0</v>
      </c>
      <c r="L149" s="117" t="str">
        <f t="shared" si="36"/>
        <v/>
      </c>
      <c r="M149" s="117"/>
      <c r="N149" s="89"/>
      <c r="O149" s="249" t="s">
        <v>4854</v>
      </c>
      <c r="P149" s="249" t="s">
        <v>4853</v>
      </c>
      <c r="Q149" s="616" t="s">
        <v>4707</v>
      </c>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489" t="s">
        <v>4855</v>
      </c>
      <c r="P151" s="249" t="s">
        <v>4856</v>
      </c>
      <c r="Q151" s="616" t="s">
        <v>4707</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489" t="s">
        <v>4857</v>
      </c>
      <c r="P153" s="492" t="s">
        <v>4858</v>
      </c>
      <c r="Q153" s="616" t="s">
        <v>4707</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0</v>
      </c>
      <c r="M154" s="37">
        <f t="shared" ref="M154:M155" si="37">L154/H154</f>
        <v>0</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0</v>
      </c>
      <c r="M155" s="242">
        <f t="shared" si="37"/>
        <v>0</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386</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0</v>
      </c>
      <c r="M156" s="117"/>
      <c r="N156" s="89"/>
      <c r="O156" s="502"/>
      <c r="P156" s="620"/>
      <c r="Q156" s="498"/>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0</v>
      </c>
      <c r="L157" s="117">
        <f t="shared" si="38"/>
        <v>0</v>
      </c>
      <c r="M157" s="117"/>
      <c r="N157" s="89"/>
      <c r="O157" s="121"/>
      <c r="P157" s="121"/>
      <c r="Q157" s="498"/>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0.0</v>
      </c>
      <c r="L158" s="117" t="str">
        <f t="shared" si="38"/>
        <v/>
      </c>
      <c r="M158" s="117"/>
      <c r="N158" s="89"/>
      <c r="O158" s="489" t="s">
        <v>4859</v>
      </c>
      <c r="P158" s="467"/>
      <c r="Q158" s="616" t="s">
        <v>4707</v>
      </c>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0.0</v>
      </c>
      <c r="L159" s="117" t="str">
        <f t="shared" si="38"/>
        <v/>
      </c>
      <c r="M159" s="117"/>
      <c r="N159" s="89"/>
      <c r="O159" s="489" t="s">
        <v>4859</v>
      </c>
      <c r="P159" s="467"/>
      <c r="Q159" s="616" t="s">
        <v>4707</v>
      </c>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489" t="s">
        <v>4860</v>
      </c>
      <c r="P162" s="489" t="s">
        <v>4861</v>
      </c>
      <c r="Q162" s="616" t="s">
        <v>4707</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3.125</v>
      </c>
      <c r="M163" s="37">
        <f t="shared" ref="M163:M164" si="40">L163/H163</f>
        <v>0.8333333333</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489" t="s">
        <v>4862</v>
      </c>
      <c r="P165" s="489" t="s">
        <v>4863</v>
      </c>
      <c r="Q165" s="616" t="s">
        <v>4707</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0.625</v>
      </c>
      <c r="M166" s="242">
        <f>L166/H166</f>
        <v>0.5</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227</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0.5</v>
      </c>
      <c r="M167" s="117"/>
      <c r="N167" s="89"/>
      <c r="O167" s="489" t="s">
        <v>4864</v>
      </c>
      <c r="P167" s="492" t="s">
        <v>4865</v>
      </c>
      <c r="Q167" s="616" t="s">
        <v>4707</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227</v>
      </c>
      <c r="L168" s="117">
        <f t="shared" si="41"/>
        <v>0.5</v>
      </c>
      <c r="M168" s="117"/>
      <c r="N168" s="89"/>
      <c r="O168" s="489" t="s">
        <v>4864</v>
      </c>
      <c r="P168" s="492" t="s">
        <v>4865</v>
      </c>
      <c r="Q168" s="616" t="s">
        <v>4707</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2</v>
      </c>
      <c r="M169" s="242">
        <f>L169/H169</f>
        <v>1</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190</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489" t="s">
        <v>3701</v>
      </c>
      <c r="P170" s="492" t="s">
        <v>4866</v>
      </c>
      <c r="Q170" s="616" t="s">
        <v>4707</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489" t="s">
        <v>3704</v>
      </c>
      <c r="P171" s="492" t="s">
        <v>4867</v>
      </c>
      <c r="Q171" s="616" t="s">
        <v>4707</v>
      </c>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489" t="s">
        <v>3706</v>
      </c>
      <c r="P172" s="492" t="s">
        <v>4866</v>
      </c>
      <c r="Q172" s="616" t="s">
        <v>4707</v>
      </c>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1.8</v>
      </c>
      <c r="M173" s="37">
        <f t="shared" ref="M173:M174" si="43">L173/H173</f>
        <v>0.9</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489" t="s">
        <v>4868</v>
      </c>
      <c r="P175" s="497" t="s">
        <v>4869</v>
      </c>
      <c r="Q175" s="616" t="s">
        <v>4707</v>
      </c>
      <c r="R175" s="89"/>
      <c r="S175" s="89"/>
      <c r="T175" s="89"/>
      <c r="U175" s="89"/>
      <c r="V175" s="89"/>
      <c r="W175" s="89"/>
      <c r="X175" s="89"/>
      <c r="Y175" s="89"/>
      <c r="Z175" s="89"/>
    </row>
    <row r="176">
      <c r="A176" s="89">
        <v>205.0</v>
      </c>
      <c r="B176" s="257"/>
      <c r="C176" s="241"/>
      <c r="D176" s="241"/>
      <c r="E176" s="241" t="s">
        <v>12</v>
      </c>
      <c r="F176" s="28" t="s">
        <v>4870</v>
      </c>
      <c r="G176" s="4"/>
      <c r="H176" s="242">
        <v>0.5</v>
      </c>
      <c r="I176" s="243"/>
      <c r="J176" s="242"/>
      <c r="K176" s="242"/>
      <c r="L176" s="242">
        <f>AVERAGE(L177)*H176</f>
        <v>0.5</v>
      </c>
      <c r="M176" s="242">
        <f>L176/H176</f>
        <v>1</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4871</v>
      </c>
      <c r="H177" s="117"/>
      <c r="I177" s="191" t="s">
        <v>4872</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489" t="s">
        <v>4873</v>
      </c>
      <c r="P177" s="277" t="s">
        <v>4874</v>
      </c>
      <c r="Q177" s="616" t="s">
        <v>4707</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0.3</v>
      </c>
      <c r="M178" s="242">
        <f>L178/H178</f>
        <v>0.6</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0.6</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0.6</v>
      </c>
      <c r="M179" s="117"/>
      <c r="N179" s="89"/>
      <c r="O179" s="121"/>
      <c r="P179" s="121"/>
      <c r="Q179" s="498"/>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5.0</v>
      </c>
      <c r="L180" s="117" t="str">
        <f t="shared" si="44"/>
        <v/>
      </c>
      <c r="M180" s="339"/>
      <c r="N180" s="89"/>
      <c r="O180" s="249" t="s">
        <v>3716</v>
      </c>
      <c r="P180" s="492" t="s">
        <v>4875</v>
      </c>
      <c r="Q180" s="616" t="s">
        <v>4707</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2.0</v>
      </c>
      <c r="L181" s="117" t="str">
        <f t="shared" si="44"/>
        <v/>
      </c>
      <c r="M181" s="117"/>
      <c r="N181" s="89"/>
      <c r="O181" s="249" t="s">
        <v>3716</v>
      </c>
      <c r="P181" s="249" t="s">
        <v>4876</v>
      </c>
      <c r="Q181" s="616" t="s">
        <v>4707</v>
      </c>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0.0</v>
      </c>
      <c r="L182" s="117" t="str">
        <f t="shared" si="44"/>
        <v/>
      </c>
      <c r="M182" s="117"/>
      <c r="N182" s="89"/>
      <c r="O182" s="121"/>
      <c r="P182" s="121"/>
      <c r="Q182" s="498"/>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2.601579961</v>
      </c>
      <c r="M183" s="37">
        <f t="shared" ref="M183:M184" si="45">L183/H183</f>
        <v>0.6937546561</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0.9315799605</v>
      </c>
      <c r="M184" s="242">
        <f t="shared" si="45"/>
        <v>0.9315799605</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557"/>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98"/>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498"/>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5.0</v>
      </c>
      <c r="L187" s="117" t="str">
        <f t="shared" si="46"/>
        <v/>
      </c>
      <c r="M187" s="117"/>
      <c r="N187" s="89"/>
      <c r="O187" s="249" t="s">
        <v>3722</v>
      </c>
      <c r="P187" s="625" t="s">
        <v>4877</v>
      </c>
      <c r="Q187" s="616" t="s">
        <v>4707</v>
      </c>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20.0</v>
      </c>
      <c r="L188" s="117" t="str">
        <f t="shared" si="46"/>
        <v/>
      </c>
      <c r="M188" s="117"/>
      <c r="N188" s="89"/>
      <c r="O188" s="249" t="s">
        <v>4878</v>
      </c>
      <c r="P188" s="249" t="s">
        <v>4877</v>
      </c>
      <c r="Q188" s="616" t="s">
        <v>4707</v>
      </c>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498"/>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5.0</v>
      </c>
      <c r="L190" s="117" t="str">
        <f t="shared" si="46"/>
        <v/>
      </c>
      <c r="M190" s="117"/>
      <c r="N190" s="89"/>
      <c r="O190" s="249" t="s">
        <v>4879</v>
      </c>
      <c r="P190" s="249" t="s">
        <v>4880</v>
      </c>
      <c r="Q190" s="616" t="s">
        <v>4707</v>
      </c>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20.0</v>
      </c>
      <c r="L191" s="117" t="str">
        <f t="shared" si="46"/>
        <v/>
      </c>
      <c r="M191" s="117"/>
      <c r="N191" s="89"/>
      <c r="O191" s="249" t="s">
        <v>4881</v>
      </c>
      <c r="P191" s="249" t="s">
        <v>4880</v>
      </c>
      <c r="Q191" s="616" t="s">
        <v>4707</v>
      </c>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557">
        <f>IF(OR(K193="",K194=""),"Blm Diisi",IF(K193=0,0,IF(K194/K193&gt;1,1,K194/K193)))</f>
        <v>1</v>
      </c>
      <c r="L192" s="117">
        <f t="shared" si="46"/>
        <v>1</v>
      </c>
      <c r="M192" s="117"/>
      <c r="N192" s="89"/>
      <c r="O192" s="121"/>
      <c r="P192" s="121"/>
      <c r="Q192" s="498"/>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87.32</v>
      </c>
      <c r="L193" s="117" t="str">
        <f t="shared" si="46"/>
        <v/>
      </c>
      <c r="M193" s="117"/>
      <c r="N193" s="89"/>
      <c r="O193" s="249" t="s">
        <v>3724</v>
      </c>
      <c r="P193" s="249" t="s">
        <v>4882</v>
      </c>
      <c r="Q193" s="616" t="s">
        <v>4707</v>
      </c>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87.32</v>
      </c>
      <c r="L194" s="117" t="str">
        <f t="shared" si="46"/>
        <v/>
      </c>
      <c r="M194" s="117"/>
      <c r="N194" s="89"/>
      <c r="O194" s="249" t="s">
        <v>3726</v>
      </c>
      <c r="P194" s="249" t="s">
        <v>4882</v>
      </c>
      <c r="Q194" s="616" t="s">
        <v>4707</v>
      </c>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837">
        <f>IF(OR(K196="",K197=""),"Blm Diisi",IF(K196=0,0,IF(K197/K196&gt;1,1,K197/K196)))</f>
        <v>0.863159921</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0.863159921</v>
      </c>
      <c r="M195" s="117"/>
      <c r="N195" s="89"/>
      <c r="O195" s="249" t="s">
        <v>4883</v>
      </c>
      <c r="P195" s="249" t="s">
        <v>4884</v>
      </c>
      <c r="Q195" s="616" t="s">
        <v>4707</v>
      </c>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838">
        <v>3.2868797505E10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249" t="s">
        <v>4883</v>
      </c>
      <c r="P196" s="249" t="s">
        <v>4884</v>
      </c>
      <c r="Q196" s="616" t="s">
        <v>4707</v>
      </c>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2.8371028658E10</v>
      </c>
      <c r="L197" s="117" t="str">
        <f t="shared" si="47"/>
        <v/>
      </c>
      <c r="M197" s="117"/>
      <c r="N197" s="89"/>
      <c r="O197" s="249" t="s">
        <v>4885</v>
      </c>
      <c r="P197" s="249" t="s">
        <v>4886</v>
      </c>
      <c r="Q197" s="499" t="s">
        <v>4707</v>
      </c>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839"/>
      <c r="L198" s="242">
        <f>AVERAGE(L199)*H198</f>
        <v>0.67</v>
      </c>
      <c r="M198" s="242">
        <f>L198/H198</f>
        <v>0.67</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227</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0.67</v>
      </c>
      <c r="M199" s="117"/>
      <c r="N199" s="89"/>
      <c r="O199" s="277" t="s">
        <v>3729</v>
      </c>
      <c r="P199" s="492" t="s">
        <v>3730</v>
      </c>
      <c r="Q199" s="616" t="s">
        <v>4707</v>
      </c>
      <c r="R199" s="89"/>
      <c r="S199" s="89"/>
      <c r="T199" s="89"/>
      <c r="U199" s="89"/>
      <c r="V199" s="89"/>
      <c r="W199" s="89"/>
      <c r="X199" s="89"/>
      <c r="Y199" s="89"/>
      <c r="Z199" s="89"/>
    </row>
    <row r="200">
      <c r="A200" s="89">
        <v>229.0</v>
      </c>
      <c r="B200" s="257"/>
      <c r="C200" s="241"/>
      <c r="D200" s="241"/>
      <c r="E200" s="241" t="s">
        <v>14</v>
      </c>
      <c r="F200" s="28" t="s">
        <v>4887</v>
      </c>
      <c r="G200" s="4"/>
      <c r="H200" s="242">
        <v>1.0</v>
      </c>
      <c r="I200" s="243"/>
      <c r="J200" s="242"/>
      <c r="K200" s="242"/>
      <c r="L200" s="242">
        <f>AVERAGE(L201)*H200</f>
        <v>1</v>
      </c>
      <c r="M200" s="242">
        <f>L200/H200</f>
        <v>1</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4888</v>
      </c>
      <c r="H201" s="117"/>
      <c r="I201" s="191" t="s">
        <v>4889</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277" t="s">
        <v>4890</v>
      </c>
      <c r="P201" s="489" t="s">
        <v>4891</v>
      </c>
      <c r="Q201" s="616" t="s">
        <v>4707</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v>
      </c>
      <c r="M202" s="242">
        <f>L202/H202</f>
        <v>0</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804</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0</v>
      </c>
      <c r="M203" s="117"/>
      <c r="N203" s="89"/>
      <c r="O203" s="277" t="s">
        <v>4892</v>
      </c>
      <c r="P203" s="467"/>
      <c r="Q203" s="498"/>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1.95</v>
      </c>
      <c r="M204" s="37">
        <f t="shared" ref="M204:M205" si="48">L204/H204</f>
        <v>1</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30">
        <f>IF(OR(K207="",K210=""),"Blm Diisi",IF(AND(K207=0,K210=0),0,IF(K210/K207&gt;1,1,K210/K207)))</f>
        <v>1</v>
      </c>
      <c r="L206" s="117">
        <f t="shared" ref="L206:L210" si="49">IF(J206="Ya/Tidak",IF(K206="Ya",1,IF(K206="Tidak",0,"Blm Diisi")),IF(J206="A/B/C",IF(K206="A",1,IF(K206="B",0.5,IF(K206="C",0,"Blm Diisi"))),IF(J206="A/B/C/D",IF(K206="A",1,IF(K206="B",0.67,IF(K206="C",0.33,IF(K206="D",0,"Blm Diisi")))),IF(J206="A/B/C/D/E",IF(K206="A",1,IF(K206="B",0.75,IF(K206="C",0.5,IF(K206="D",0.25,IF(K206="E",0,"Blm Diisi"))))),IF(J206="%",IF(K206="","Blm Diisi",K206),IF(J206="Jumlah",IF(K206="","Blm Diisi",""),IF(J206="Rupiah",IF(K206="","Blm Diisi",""),IF(J206="","","-"))))))))</f>
        <v>1</v>
      </c>
      <c r="M206" s="117"/>
      <c r="N206" s="89"/>
      <c r="O206" s="277" t="s">
        <v>3739</v>
      </c>
      <c r="P206" s="497" t="s">
        <v>4893</v>
      </c>
      <c r="Q206" s="616" t="s">
        <v>4707</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6">
        <f>IF(OR(K208="",K209=""),"Blm Diisi",K208+K209)</f>
        <v>11</v>
      </c>
      <c r="L207" s="117" t="str">
        <f t="shared" si="49"/>
        <v/>
      </c>
      <c r="M207" s="117"/>
      <c r="N207" s="89"/>
      <c r="O207" s="121"/>
      <c r="P207" s="121"/>
      <c r="Q207" s="498"/>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117" t="str">
        <f t="shared" si="49"/>
        <v/>
      </c>
      <c r="M208" s="117"/>
      <c r="N208" s="89"/>
      <c r="O208" s="121"/>
      <c r="P208" s="121"/>
      <c r="Q208" s="498"/>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10.0</v>
      </c>
      <c r="L209" s="117" t="str">
        <f t="shared" si="49"/>
        <v/>
      </c>
      <c r="M209" s="117"/>
      <c r="N209" s="89"/>
      <c r="O209" s="121"/>
      <c r="P209" s="121"/>
      <c r="Q209" s="498"/>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11.0</v>
      </c>
      <c r="L210" s="117" t="str">
        <f t="shared" si="49"/>
        <v/>
      </c>
      <c r="M210" s="117"/>
      <c r="N210" s="89"/>
      <c r="O210" s="121"/>
      <c r="P210" s="121"/>
      <c r="Q210" s="498"/>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0.6</v>
      </c>
      <c r="M211" s="242">
        <f>L211/H211</f>
        <v>1</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IF(OR(K213="",K217=""),"Blm Diisi",IF(AND(K213=0,K217=0),0,IF(K217/K213&gt;1,1,K217/K213)))</f>
        <v>1</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12" s="117"/>
      <c r="N212" s="89"/>
      <c r="O212" s="277" t="s">
        <v>3739</v>
      </c>
      <c r="P212" s="497" t="s">
        <v>4894</v>
      </c>
      <c r="Q212" s="616" t="s">
        <v>4707</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164</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98"/>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98"/>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498"/>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164.0</v>
      </c>
      <c r="L216" s="117" t="str">
        <f t="shared" si="50"/>
        <v/>
      </c>
      <c r="M216" s="117"/>
      <c r="N216" s="89"/>
      <c r="O216" s="121"/>
      <c r="P216" s="121"/>
      <c r="Q216" s="498"/>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164.0</v>
      </c>
      <c r="L217" s="117" t="str">
        <f t="shared" si="50"/>
        <v/>
      </c>
      <c r="M217" s="117"/>
      <c r="N217" s="89"/>
      <c r="O217" s="121"/>
      <c r="P217" s="121"/>
      <c r="Q217" s="498"/>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249" t="s">
        <v>4895</v>
      </c>
      <c r="P219" s="492" t="s">
        <v>4896</v>
      </c>
      <c r="Q219" s="616" t="s">
        <v>4707</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365.0</v>
      </c>
      <c r="L220" s="117" t="str">
        <f t="shared" si="51"/>
        <v/>
      </c>
      <c r="M220" s="117"/>
      <c r="N220" s="89"/>
      <c r="O220" s="121"/>
      <c r="P220" s="503"/>
      <c r="Q220" s="498"/>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121"/>
      <c r="P221" s="121"/>
      <c r="Q221" s="498"/>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365.0</v>
      </c>
      <c r="L222" s="117" t="str">
        <f t="shared" si="51"/>
        <v/>
      </c>
      <c r="M222" s="117"/>
      <c r="N222" s="89"/>
      <c r="O222" s="121"/>
      <c r="P222" s="121"/>
      <c r="Q222" s="498"/>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3.75</v>
      </c>
      <c r="M223" s="37">
        <f t="shared" ref="M223:M224" si="52">L223/H223</f>
        <v>1</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2.5</v>
      </c>
      <c r="M224" s="242">
        <f t="shared" si="52"/>
        <v>1</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277" t="s">
        <v>4897</v>
      </c>
      <c r="P225" s="249" t="s">
        <v>4898</v>
      </c>
      <c r="Q225" s="616" t="s">
        <v>4707</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1</v>
      </c>
      <c r="L226" s="117">
        <f t="shared" si="53"/>
        <v>1</v>
      </c>
      <c r="M226" s="117"/>
      <c r="N226" s="89"/>
      <c r="O226" s="489" t="s">
        <v>4897</v>
      </c>
      <c r="P226" s="492" t="s">
        <v>4898</v>
      </c>
      <c r="Q226" s="616" t="s">
        <v>4707</v>
      </c>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6.0</v>
      </c>
      <c r="L227" s="117" t="str">
        <f t="shared" si="53"/>
        <v/>
      </c>
      <c r="M227" s="117"/>
      <c r="N227" s="89"/>
      <c r="O227" s="121"/>
      <c r="P227" s="467"/>
      <c r="Q227" s="498"/>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6.0</v>
      </c>
      <c r="L228" s="117" t="str">
        <f t="shared" si="53"/>
        <v/>
      </c>
      <c r="M228" s="117"/>
      <c r="N228" s="89"/>
      <c r="O228" s="121"/>
      <c r="P228" s="467"/>
      <c r="Q228" s="498"/>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489" t="s">
        <v>4899</v>
      </c>
      <c r="P230" s="249" t="s">
        <v>4900</v>
      </c>
      <c r="Q230" s="616" t="s">
        <v>4707</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0.9140625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F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2"/>
    <hyperlink r:id="rId5" ref="Q13"/>
    <hyperlink r:id="rId6" ref="Q15"/>
    <hyperlink r:id="rId7" ref="Q16"/>
    <hyperlink r:id="rId8" ref="Q17"/>
    <hyperlink r:id="rId9" ref="Q18"/>
    <hyperlink r:id="rId10" ref="Q20"/>
    <hyperlink r:id="rId11" ref="Q21"/>
    <hyperlink r:id="rId12" ref="Q24"/>
    <hyperlink r:id="rId13" ref="Q25"/>
    <hyperlink r:id="rId14" ref="Q28"/>
    <hyperlink r:id="rId15" ref="Q29"/>
    <hyperlink r:id="rId16" ref="Q30"/>
    <hyperlink r:id="rId17" ref="Q31"/>
    <hyperlink r:id="rId18" ref="Q32"/>
    <hyperlink r:id="rId19" ref="Q33"/>
    <hyperlink r:id="rId20" ref="Q34"/>
    <hyperlink r:id="rId21" ref="Q35"/>
    <hyperlink r:id="rId22" ref="Q36"/>
    <hyperlink r:id="rId23" ref="Q37"/>
    <hyperlink r:id="rId24" ref="Q39"/>
    <hyperlink r:id="rId25" ref="Q40"/>
    <hyperlink r:id="rId26" ref="Q43"/>
    <hyperlink r:id="rId27" ref="Q44"/>
    <hyperlink r:id="rId28" ref="Q45"/>
    <hyperlink r:id="rId29" ref="Q46"/>
    <hyperlink r:id="rId30" ref="Q47"/>
    <hyperlink r:id="rId31" ref="Q48"/>
    <hyperlink r:id="rId32" ref="Q49"/>
    <hyperlink r:id="rId33" ref="Q50"/>
    <hyperlink r:id="rId34" ref="Q51"/>
    <hyperlink r:id="rId35" ref="Q53"/>
    <hyperlink r:id="rId36" ref="Q54"/>
    <hyperlink r:id="rId37" ref="Q57"/>
    <hyperlink r:id="rId38" ref="Q58"/>
    <hyperlink r:id="rId39" ref="Q59"/>
    <hyperlink r:id="rId40" ref="Q61"/>
    <hyperlink r:id="rId41" ref="Q62"/>
    <hyperlink r:id="rId42" ref="Q64"/>
    <hyperlink r:id="rId43" ref="Q65"/>
    <hyperlink r:id="rId44" ref="Q66"/>
    <hyperlink r:id="rId45" ref="Q67"/>
    <hyperlink r:id="rId46" ref="Q68"/>
    <hyperlink r:id="rId47" ref="Q69"/>
    <hyperlink r:id="rId48" ref="Q71"/>
    <hyperlink r:id="rId49" ref="Q72"/>
    <hyperlink r:id="rId50" ref="Q74"/>
    <hyperlink r:id="rId51" ref="Q75"/>
    <hyperlink r:id="rId52" ref="Q80"/>
    <hyperlink r:id="rId53" ref="Q81"/>
    <hyperlink r:id="rId54" ref="Q82"/>
    <hyperlink r:id="rId55" ref="Q83"/>
    <hyperlink r:id="rId56" ref="Q84"/>
    <hyperlink r:id="rId57" ref="Q85"/>
    <hyperlink r:id="rId58" ref="Q87"/>
    <hyperlink r:id="rId59" ref="Q91"/>
    <hyperlink r:id="rId60" ref="Q92"/>
    <hyperlink r:id="rId61" ref="Q97"/>
    <hyperlink r:id="rId62" ref="Q103"/>
    <hyperlink r:id="rId63" ref="Q104"/>
    <hyperlink r:id="rId64" ref="Q105"/>
    <hyperlink r:id="rId65" ref="Q107"/>
    <hyperlink r:id="rId66" ref="Q109"/>
    <hyperlink r:id="rId67" ref="Q111"/>
    <hyperlink r:id="rId68" ref="Q112"/>
    <hyperlink r:id="rId69" ref="Q119"/>
    <hyperlink r:id="rId70" ref="Q120"/>
    <hyperlink r:id="rId71" ref="Q121"/>
    <hyperlink r:id="rId72" ref="Q123"/>
    <hyperlink r:id="rId73" ref="Q124"/>
    <hyperlink r:id="rId74" ref="Q125"/>
    <hyperlink r:id="rId75" ref="Q127"/>
    <hyperlink r:id="rId76" ref="Q130"/>
    <hyperlink r:id="rId77" ref="Q131"/>
    <hyperlink r:id="rId78" ref="Q132"/>
    <hyperlink r:id="rId79" ref="Q133"/>
    <hyperlink r:id="rId80" ref="Q139"/>
    <hyperlink r:id="rId81" ref="Q140"/>
    <hyperlink r:id="rId82" ref="Q145"/>
    <hyperlink r:id="rId83" ref="Q146"/>
    <hyperlink r:id="rId84" ref="Q148"/>
    <hyperlink r:id="rId85" ref="Q149"/>
    <hyperlink r:id="rId86" ref="Q151"/>
    <hyperlink r:id="rId87" ref="Q153"/>
    <hyperlink r:id="rId88" ref="Q158"/>
    <hyperlink r:id="rId89" ref="Q159"/>
    <hyperlink r:id="rId90" ref="Q162"/>
    <hyperlink r:id="rId91" ref="Q165"/>
    <hyperlink r:id="rId92" ref="Q167"/>
    <hyperlink r:id="rId93" ref="Q168"/>
    <hyperlink r:id="rId94" ref="Q170"/>
    <hyperlink r:id="rId95" ref="Q171"/>
    <hyperlink r:id="rId96" ref="Q172"/>
    <hyperlink r:id="rId97" ref="Q175"/>
    <hyperlink r:id="rId98" ref="Q177"/>
    <hyperlink r:id="rId99" ref="Q180"/>
    <hyperlink r:id="rId100" ref="Q181"/>
    <hyperlink r:id="rId101" ref="Q187"/>
    <hyperlink r:id="rId102" ref="Q188"/>
    <hyperlink r:id="rId103" ref="Q190"/>
    <hyperlink r:id="rId104" ref="Q191"/>
    <hyperlink r:id="rId105" ref="Q193"/>
    <hyperlink r:id="rId106" ref="Q194"/>
    <hyperlink r:id="rId107" ref="Q195"/>
    <hyperlink r:id="rId108" ref="Q196"/>
    <hyperlink r:id="rId109" ref="Q197"/>
    <hyperlink r:id="rId110" ref="Q199"/>
    <hyperlink r:id="rId111" ref="Q201"/>
    <hyperlink r:id="rId112" ref="Q206"/>
    <hyperlink r:id="rId113" ref="Q212"/>
    <hyperlink r:id="rId114" ref="Q219"/>
    <hyperlink r:id="rId115" ref="Q225"/>
    <hyperlink r:id="rId116" ref="Q226"/>
    <hyperlink r:id="rId117" ref="Q230"/>
  </hyperlinks>
  <printOptions/>
  <pageMargins bottom="0.7480314960629921" footer="0.0" header="0.0" left="0.7086614173228347" right="0.7086614173228347" top="0.7480314960629921"/>
  <pageSetup fitToHeight="0" paperSize="9" orientation="portrait"/>
  <drawing r:id="rId118"/>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6.0" topLeftCell="A7" activePane="bottomLeft" state="frozen"/>
      <selection activeCell="B8" sqref="B8"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1" width="20.14"/>
    <col customWidth="1" min="12" max="12" width="7.86"/>
    <col customWidth="1" min="13" max="13" width="7.71"/>
    <col customWidth="1" min="14" max="14" width="8.86"/>
    <col customWidth="1" min="15" max="16" width="41.0"/>
    <col customWidth="1" min="17" max="17" width="54.43"/>
    <col customWidth="1" min="18" max="26" width="8.86"/>
  </cols>
  <sheetData>
    <row r="1">
      <c r="A1" s="89">
        <v>1.0</v>
      </c>
      <c r="B1" s="398" t="s">
        <v>0</v>
      </c>
      <c r="C1" s="11"/>
      <c r="D1" s="11"/>
      <c r="E1" s="11"/>
      <c r="F1" s="11"/>
      <c r="G1" s="12"/>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29.65471717</v>
      </c>
      <c r="M3" s="451">
        <f t="shared" ref="M3:M6" si="1">L3/H3</f>
        <v>0.8169343573</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13.51577778</v>
      </c>
      <c r="M4" s="231">
        <f t="shared" si="1"/>
        <v>0.925738204</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1.732666667</v>
      </c>
      <c r="M5" s="37">
        <f t="shared" si="1"/>
        <v>0.8663333333</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0.2666666667</v>
      </c>
      <c r="M6" s="242">
        <f t="shared" si="1"/>
        <v>0.6666666667</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840"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492" t="s">
        <v>4901</v>
      </c>
      <c r="P7" s="841" t="s">
        <v>4902</v>
      </c>
      <c r="Q7" s="842" t="s">
        <v>4903</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843" t="s">
        <v>227</v>
      </c>
      <c r="L8" s="117">
        <f t="shared" si="2"/>
        <v>0.67</v>
      </c>
      <c r="M8" s="117"/>
      <c r="N8" s="248"/>
      <c r="O8" s="804" t="s">
        <v>4904</v>
      </c>
      <c r="P8" s="844" t="s">
        <v>3516</v>
      </c>
      <c r="Q8" s="459"/>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843" t="s">
        <v>386</v>
      </c>
      <c r="L9" s="117">
        <f t="shared" si="2"/>
        <v>0.33</v>
      </c>
      <c r="M9" s="117"/>
      <c r="N9" s="248"/>
      <c r="O9" s="804" t="s">
        <v>4905</v>
      </c>
      <c r="P9" s="845" t="s">
        <v>4906</v>
      </c>
      <c r="Q9" s="94"/>
      <c r="R9" s="248"/>
      <c r="S9" s="248"/>
      <c r="T9" s="248"/>
      <c r="U9" s="248"/>
      <c r="V9" s="248"/>
      <c r="W9" s="248"/>
      <c r="X9" s="248"/>
      <c r="Y9" s="248"/>
      <c r="Z9" s="248"/>
    </row>
    <row r="10">
      <c r="A10" s="89">
        <v>10.0</v>
      </c>
      <c r="B10" s="255"/>
      <c r="C10" s="255"/>
      <c r="D10" s="255"/>
      <c r="E10" s="255" t="s">
        <v>12</v>
      </c>
      <c r="F10" s="32" t="s">
        <v>13</v>
      </c>
      <c r="G10" s="4"/>
      <c r="H10" s="242">
        <v>0.4</v>
      </c>
      <c r="I10" s="243"/>
      <c r="J10" s="242"/>
      <c r="K10" s="846"/>
      <c r="L10" s="242">
        <f>AVERAGE(L11:L13)*H10</f>
        <v>0.4</v>
      </c>
      <c r="M10" s="242">
        <f>L10/H10</f>
        <v>1</v>
      </c>
      <c r="N10" s="89"/>
      <c r="O10" s="847"/>
      <c r="P10" s="848"/>
      <c r="Q10" s="25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849"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850" t="s">
        <v>4907</v>
      </c>
      <c r="P11" s="851" t="s">
        <v>4908</v>
      </c>
      <c r="Q11" s="852" t="s">
        <v>4909</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843" t="s">
        <v>190</v>
      </c>
      <c r="L12" s="117">
        <f t="shared" si="3"/>
        <v>1</v>
      </c>
      <c r="M12" s="117"/>
      <c r="N12" s="89"/>
      <c r="O12" s="804" t="s">
        <v>4910</v>
      </c>
      <c r="P12" s="845" t="s">
        <v>4911</v>
      </c>
      <c r="Q12" s="459"/>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843" t="s">
        <v>190</v>
      </c>
      <c r="L13" s="117">
        <f t="shared" si="3"/>
        <v>1</v>
      </c>
      <c r="M13" s="117"/>
      <c r="N13" s="89"/>
      <c r="O13" s="489" t="s">
        <v>4912</v>
      </c>
      <c r="P13" s="492" t="s">
        <v>4913</v>
      </c>
      <c r="Q13" s="94"/>
      <c r="R13" s="89"/>
      <c r="S13" s="89"/>
      <c r="T13" s="89"/>
      <c r="U13" s="89"/>
      <c r="V13" s="89"/>
      <c r="W13" s="89"/>
      <c r="X13" s="89"/>
      <c r="Y13" s="89"/>
      <c r="Z13" s="89"/>
    </row>
    <row r="14">
      <c r="A14" s="89">
        <v>14.0</v>
      </c>
      <c r="B14" s="257"/>
      <c r="C14" s="241"/>
      <c r="D14" s="241"/>
      <c r="E14" s="255" t="s">
        <v>14</v>
      </c>
      <c r="F14" s="32" t="s">
        <v>15</v>
      </c>
      <c r="G14" s="4"/>
      <c r="H14" s="242">
        <v>0.8</v>
      </c>
      <c r="I14" s="243"/>
      <c r="J14" s="242"/>
      <c r="K14" s="846"/>
      <c r="L14" s="242">
        <f>AVERAGE(L15:L18)*H14</f>
        <v>0.666</v>
      </c>
      <c r="M14" s="242">
        <f>L14/H14</f>
        <v>0.8325</v>
      </c>
      <c r="N14" s="89"/>
      <c r="O14" s="847"/>
      <c r="P14" s="848"/>
      <c r="Q14" s="25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843"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804" t="s">
        <v>4914</v>
      </c>
      <c r="P15" s="845" t="s">
        <v>4902</v>
      </c>
      <c r="Q15" s="842" t="s">
        <v>4915</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843" t="s">
        <v>190</v>
      </c>
      <c r="L16" s="117">
        <f t="shared" si="4"/>
        <v>1</v>
      </c>
      <c r="M16" s="117"/>
      <c r="N16" s="89"/>
      <c r="O16" s="850" t="s">
        <v>4916</v>
      </c>
      <c r="P16" s="851" t="s">
        <v>4917</v>
      </c>
      <c r="Q16" s="459"/>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843" t="s">
        <v>190</v>
      </c>
      <c r="L17" s="117">
        <f t="shared" si="4"/>
        <v>1</v>
      </c>
      <c r="M17" s="117"/>
      <c r="N17" s="89"/>
      <c r="O17" s="804" t="s">
        <v>4918</v>
      </c>
      <c r="P17" s="845" t="s">
        <v>4919</v>
      </c>
      <c r="Q17" s="459"/>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843" t="s">
        <v>386</v>
      </c>
      <c r="L18" s="117">
        <f t="shared" si="4"/>
        <v>0.33</v>
      </c>
      <c r="M18" s="117"/>
      <c r="N18" s="89"/>
      <c r="O18" s="804" t="s">
        <v>4920</v>
      </c>
      <c r="P18" s="851" t="s">
        <v>4921</v>
      </c>
      <c r="Q18" s="94"/>
      <c r="R18" s="89"/>
      <c r="S18" s="89"/>
      <c r="T18" s="89"/>
      <c r="U18" s="89"/>
      <c r="V18" s="89"/>
      <c r="W18" s="89"/>
      <c r="X18" s="89"/>
      <c r="Y18" s="89"/>
      <c r="Z18" s="89"/>
    </row>
    <row r="19">
      <c r="A19" s="89">
        <v>19.0</v>
      </c>
      <c r="B19" s="257"/>
      <c r="C19" s="241"/>
      <c r="D19" s="241"/>
      <c r="E19" s="255" t="s">
        <v>16</v>
      </c>
      <c r="F19" s="32" t="s">
        <v>17</v>
      </c>
      <c r="G19" s="4"/>
      <c r="H19" s="242">
        <v>0.4</v>
      </c>
      <c r="I19" s="243"/>
      <c r="J19" s="242"/>
      <c r="K19" s="846"/>
      <c r="L19" s="242">
        <f>AVERAGE(L20:L21)*H19</f>
        <v>0.4</v>
      </c>
      <c r="M19" s="242">
        <f>L19/H19</f>
        <v>1</v>
      </c>
      <c r="N19" s="89"/>
      <c r="O19" s="847"/>
      <c r="P19" s="848"/>
      <c r="Q19" s="25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843"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804" t="s">
        <v>4922</v>
      </c>
      <c r="P20" s="851" t="s">
        <v>4923</v>
      </c>
      <c r="Q20" s="852" t="s">
        <v>4924</v>
      </c>
      <c r="R20" s="89"/>
      <c r="S20" s="89"/>
      <c r="T20" s="89"/>
      <c r="U20" s="89"/>
      <c r="V20" s="89"/>
      <c r="W20" s="89"/>
      <c r="X20" s="89"/>
      <c r="Y20" s="89"/>
      <c r="Z20" s="89"/>
    </row>
    <row r="21">
      <c r="A21" s="89">
        <v>21.0</v>
      </c>
      <c r="B21" s="113"/>
      <c r="C21" s="114"/>
      <c r="D21" s="114"/>
      <c r="E21" s="260"/>
      <c r="F21" s="114" t="s">
        <v>193</v>
      </c>
      <c r="G21" s="125" t="s">
        <v>4925</v>
      </c>
      <c r="H21" s="117"/>
      <c r="I21" s="191" t="s">
        <v>4926</v>
      </c>
      <c r="J21" s="117" t="s">
        <v>196</v>
      </c>
      <c r="K21" s="843" t="s">
        <v>190</v>
      </c>
      <c r="L21" s="117">
        <f t="shared" si="5"/>
        <v>1</v>
      </c>
      <c r="M21" s="117"/>
      <c r="N21" s="89"/>
      <c r="O21" s="804" t="s">
        <v>4927</v>
      </c>
      <c r="P21" s="851" t="s">
        <v>4928</v>
      </c>
      <c r="Q21" s="94"/>
      <c r="R21" s="89"/>
      <c r="S21" s="89"/>
      <c r="T21" s="89"/>
      <c r="U21" s="89"/>
      <c r="V21" s="89"/>
      <c r="W21" s="89"/>
      <c r="X21" s="89"/>
      <c r="Y21" s="89"/>
      <c r="Z21" s="89"/>
    </row>
    <row r="22">
      <c r="A22" s="89">
        <v>22.0</v>
      </c>
      <c r="B22" s="138"/>
      <c r="C22" s="139"/>
      <c r="D22" s="139">
        <v>2.0</v>
      </c>
      <c r="E22" s="141" t="s">
        <v>18</v>
      </c>
      <c r="F22" s="3"/>
      <c r="G22" s="4"/>
      <c r="H22" s="37">
        <f>SUM(H23:H25)</f>
        <v>1</v>
      </c>
      <c r="I22" s="262"/>
      <c r="J22" s="37"/>
      <c r="K22" s="853"/>
      <c r="L22" s="37">
        <f>L23</f>
        <v>1</v>
      </c>
      <c r="M22" s="37">
        <f t="shared" ref="M22:M23" si="6">L22/H22</f>
        <v>1</v>
      </c>
      <c r="N22" s="89"/>
      <c r="O22" s="854"/>
      <c r="P22" s="855"/>
      <c r="Q22" s="258"/>
      <c r="R22" s="89"/>
      <c r="S22" s="89"/>
      <c r="T22" s="89"/>
      <c r="U22" s="89"/>
      <c r="V22" s="89"/>
      <c r="W22" s="89"/>
      <c r="X22" s="89"/>
      <c r="Y22" s="89"/>
      <c r="Z22" s="89"/>
    </row>
    <row r="23">
      <c r="A23" s="89">
        <v>23.0</v>
      </c>
      <c r="B23" s="257"/>
      <c r="C23" s="241"/>
      <c r="D23" s="241"/>
      <c r="E23" s="331" t="s">
        <v>107</v>
      </c>
      <c r="F23" s="28" t="s">
        <v>19</v>
      </c>
      <c r="G23" s="4"/>
      <c r="H23" s="242">
        <v>1.0</v>
      </c>
      <c r="I23" s="243"/>
      <c r="J23" s="242"/>
      <c r="K23" s="846"/>
      <c r="L23" s="242">
        <f>AVERAGE(L24:L25)*H23</f>
        <v>1</v>
      </c>
      <c r="M23" s="242">
        <f t="shared" si="6"/>
        <v>1</v>
      </c>
      <c r="N23" s="89"/>
      <c r="O23" s="847"/>
      <c r="P23" s="848"/>
      <c r="Q23" s="25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843"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804" t="s">
        <v>4929</v>
      </c>
      <c r="P24" s="856"/>
      <c r="Q24" s="852" t="s">
        <v>4930</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843" t="s">
        <v>190</v>
      </c>
      <c r="L25" s="117">
        <f t="shared" si="7"/>
        <v>1</v>
      </c>
      <c r="M25" s="117"/>
      <c r="N25" s="89"/>
      <c r="O25" s="804" t="s">
        <v>4931</v>
      </c>
      <c r="P25" s="857"/>
      <c r="Q25" s="94"/>
      <c r="R25" s="89"/>
      <c r="S25" s="89"/>
      <c r="T25" s="89"/>
      <c r="U25" s="89"/>
      <c r="V25" s="89"/>
      <c r="W25" s="89"/>
      <c r="X25" s="89"/>
      <c r="Y25" s="89"/>
      <c r="Z25" s="89"/>
    </row>
    <row r="26">
      <c r="A26" s="89">
        <v>26.0</v>
      </c>
      <c r="B26" s="138"/>
      <c r="C26" s="138"/>
      <c r="D26" s="139">
        <v>3.0</v>
      </c>
      <c r="E26" s="141" t="s">
        <v>21</v>
      </c>
      <c r="F26" s="3"/>
      <c r="G26" s="4"/>
      <c r="H26" s="37">
        <f>SUM(H27:H38)</f>
        <v>2</v>
      </c>
      <c r="I26" s="262"/>
      <c r="J26" s="37"/>
      <c r="K26" s="853"/>
      <c r="L26" s="37">
        <f>SUM(L27,L38)</f>
        <v>2</v>
      </c>
      <c r="M26" s="37">
        <f t="shared" ref="M26:M27" si="8">L26/H26</f>
        <v>1</v>
      </c>
      <c r="N26" s="89"/>
      <c r="O26" s="854"/>
      <c r="P26" s="855"/>
      <c r="Q26" s="258"/>
      <c r="R26" s="89"/>
      <c r="S26" s="89"/>
      <c r="T26" s="89"/>
      <c r="U26" s="89"/>
      <c r="V26" s="89"/>
      <c r="W26" s="89"/>
      <c r="X26" s="89"/>
      <c r="Y26" s="89"/>
      <c r="Z26" s="89"/>
    </row>
    <row r="27">
      <c r="A27" s="89">
        <v>27.0</v>
      </c>
      <c r="B27" s="257"/>
      <c r="C27" s="241"/>
      <c r="D27" s="241"/>
      <c r="E27" s="411" t="s">
        <v>10</v>
      </c>
      <c r="F27" s="270" t="s">
        <v>23</v>
      </c>
      <c r="G27" s="4"/>
      <c r="H27" s="242">
        <v>1.0</v>
      </c>
      <c r="I27" s="243"/>
      <c r="J27" s="242"/>
      <c r="K27" s="846"/>
      <c r="L27" s="242">
        <f>AVERAGE(L28:L37)*H27</f>
        <v>1</v>
      </c>
      <c r="M27" s="242">
        <f t="shared" si="8"/>
        <v>1</v>
      </c>
      <c r="N27" s="89"/>
      <c r="O27" s="847"/>
      <c r="P27" s="848"/>
      <c r="Q27" s="25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843"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804" t="s">
        <v>4932</v>
      </c>
      <c r="P28" s="858" t="s">
        <v>4933</v>
      </c>
      <c r="Q28" s="852" t="s">
        <v>4934</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843" t="s">
        <v>190</v>
      </c>
      <c r="L29" s="117">
        <f t="shared" si="9"/>
        <v>1</v>
      </c>
      <c r="M29" s="117"/>
      <c r="N29" s="89"/>
      <c r="O29" s="804" t="s">
        <v>4932</v>
      </c>
      <c r="P29" s="459"/>
      <c r="Q29" s="459"/>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843" t="s">
        <v>190</v>
      </c>
      <c r="L30" s="117">
        <f t="shared" si="9"/>
        <v>1</v>
      </c>
      <c r="M30" s="117"/>
      <c r="N30" s="89"/>
      <c r="O30" s="804" t="s">
        <v>4932</v>
      </c>
      <c r="P30" s="459"/>
      <c r="Q30" s="459"/>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843" t="s">
        <v>190</v>
      </c>
      <c r="L31" s="117">
        <f t="shared" si="9"/>
        <v>1</v>
      </c>
      <c r="M31" s="117"/>
      <c r="N31" s="89"/>
      <c r="O31" s="804" t="s">
        <v>4932</v>
      </c>
      <c r="P31" s="459"/>
      <c r="Q31" s="459"/>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843" t="s">
        <v>190</v>
      </c>
      <c r="L32" s="117">
        <f t="shared" si="9"/>
        <v>1</v>
      </c>
      <c r="M32" s="117"/>
      <c r="N32" s="89"/>
      <c r="O32" s="804" t="s">
        <v>4932</v>
      </c>
      <c r="P32" s="459"/>
      <c r="Q32" s="459"/>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843" t="s">
        <v>190</v>
      </c>
      <c r="L33" s="117">
        <f t="shared" si="9"/>
        <v>1</v>
      </c>
      <c r="M33" s="117"/>
      <c r="N33" s="89"/>
      <c r="O33" s="804" t="s">
        <v>4932</v>
      </c>
      <c r="P33" s="459"/>
      <c r="Q33" s="459"/>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843" t="s">
        <v>190</v>
      </c>
      <c r="L34" s="117">
        <f t="shared" si="9"/>
        <v>1</v>
      </c>
      <c r="M34" s="117"/>
      <c r="N34" s="89"/>
      <c r="O34" s="804" t="s">
        <v>4932</v>
      </c>
      <c r="P34" s="459"/>
      <c r="Q34" s="459"/>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843" t="s">
        <v>190</v>
      </c>
      <c r="L35" s="117">
        <f t="shared" si="9"/>
        <v>1</v>
      </c>
      <c r="M35" s="117"/>
      <c r="N35" s="89"/>
      <c r="O35" s="804" t="s">
        <v>4932</v>
      </c>
      <c r="P35" s="459"/>
      <c r="Q35" s="459"/>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843" t="s">
        <v>190</v>
      </c>
      <c r="L36" s="117">
        <f t="shared" si="9"/>
        <v>1</v>
      </c>
      <c r="M36" s="117"/>
      <c r="N36" s="89"/>
      <c r="O36" s="804" t="s">
        <v>4932</v>
      </c>
      <c r="P36" s="459"/>
      <c r="Q36" s="459"/>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843" t="s">
        <v>190</v>
      </c>
      <c r="L37" s="117">
        <f t="shared" si="9"/>
        <v>1</v>
      </c>
      <c r="M37" s="117"/>
      <c r="N37" s="89"/>
      <c r="O37" s="804" t="s">
        <v>4932</v>
      </c>
      <c r="P37" s="94"/>
      <c r="Q37" s="94"/>
      <c r="R37" s="89"/>
      <c r="S37" s="89"/>
      <c r="T37" s="89"/>
      <c r="U37" s="89"/>
      <c r="V37" s="89"/>
      <c r="W37" s="89"/>
      <c r="X37" s="89"/>
      <c r="Y37" s="89"/>
      <c r="Z37" s="89"/>
    </row>
    <row r="38">
      <c r="A38" s="89">
        <v>38.0</v>
      </c>
      <c r="B38" s="278"/>
      <c r="C38" s="279"/>
      <c r="D38" s="279"/>
      <c r="E38" s="280" t="s">
        <v>12</v>
      </c>
      <c r="F38" s="494" t="s">
        <v>24</v>
      </c>
      <c r="G38" s="4"/>
      <c r="H38" s="282">
        <v>1.0</v>
      </c>
      <c r="I38" s="283"/>
      <c r="J38" s="282"/>
      <c r="K38" s="859"/>
      <c r="L38" s="282">
        <f>AVERAGE(L39:L40)*H38</f>
        <v>1</v>
      </c>
      <c r="M38" s="282">
        <f>L38/H38</f>
        <v>1</v>
      </c>
      <c r="N38" s="89"/>
      <c r="O38" s="860"/>
      <c r="P38" s="861"/>
      <c r="Q38" s="25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843"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804" t="s">
        <v>4935</v>
      </c>
      <c r="P39" s="845" t="s">
        <v>4936</v>
      </c>
      <c r="Q39" s="852" t="s">
        <v>4937</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843" t="s">
        <v>190</v>
      </c>
      <c r="L40" s="117">
        <f t="shared" si="10"/>
        <v>1</v>
      </c>
      <c r="M40" s="117"/>
      <c r="N40" s="89"/>
      <c r="O40" s="804" t="s">
        <v>4938</v>
      </c>
      <c r="P40" s="845" t="s">
        <v>4300</v>
      </c>
      <c r="Q40" s="94"/>
      <c r="R40" s="89"/>
      <c r="S40" s="89"/>
      <c r="T40" s="520">
        <v>20.0</v>
      </c>
      <c r="U40" s="89"/>
      <c r="V40" s="89"/>
      <c r="W40" s="89"/>
      <c r="X40" s="89"/>
      <c r="Y40" s="89"/>
      <c r="Z40" s="89"/>
    </row>
    <row r="41">
      <c r="A41" s="89">
        <v>41.0</v>
      </c>
      <c r="B41" s="138"/>
      <c r="C41" s="138"/>
      <c r="D41" s="139">
        <v>4.0</v>
      </c>
      <c r="E41" s="141" t="s">
        <v>25</v>
      </c>
      <c r="F41" s="3"/>
      <c r="G41" s="4"/>
      <c r="H41" s="37">
        <f>SUM(H42:H52)</f>
        <v>1</v>
      </c>
      <c r="I41" s="262"/>
      <c r="J41" s="37"/>
      <c r="K41" s="853"/>
      <c r="L41" s="37">
        <f>SUM(L42,L52)</f>
        <v>0.8427777778</v>
      </c>
      <c r="M41" s="37">
        <f t="shared" ref="M41:M42" si="11">L41/H41</f>
        <v>0.8427777778</v>
      </c>
      <c r="N41" s="89"/>
      <c r="O41" s="854"/>
      <c r="P41" s="855"/>
      <c r="Q41" s="258"/>
      <c r="R41" s="89"/>
      <c r="S41" s="89"/>
      <c r="T41" s="89"/>
      <c r="U41" s="89"/>
      <c r="V41" s="89"/>
      <c r="W41" s="89"/>
      <c r="X41" s="89"/>
      <c r="Y41" s="89"/>
      <c r="Z41" s="89"/>
    </row>
    <row r="42">
      <c r="A42" s="89">
        <v>42.0</v>
      </c>
      <c r="B42" s="257"/>
      <c r="C42" s="241"/>
      <c r="D42" s="241"/>
      <c r="E42" s="241" t="s">
        <v>10</v>
      </c>
      <c r="F42" s="32" t="s">
        <v>26</v>
      </c>
      <c r="G42" s="4"/>
      <c r="H42" s="242">
        <v>0.5</v>
      </c>
      <c r="I42" s="243"/>
      <c r="J42" s="242"/>
      <c r="K42" s="846"/>
      <c r="L42" s="242">
        <f>AVERAGE(L43:L51)*H42</f>
        <v>0.3427777778</v>
      </c>
      <c r="M42" s="242">
        <f t="shared" si="11"/>
        <v>0.6855555556</v>
      </c>
      <c r="N42" s="89"/>
      <c r="O42" s="847"/>
      <c r="P42" s="848"/>
      <c r="Q42" s="25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843"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804" t="s">
        <v>4939</v>
      </c>
      <c r="P43" s="851" t="s">
        <v>4940</v>
      </c>
      <c r="Q43" s="852" t="s">
        <v>4941</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843" t="s">
        <v>190</v>
      </c>
      <c r="L44" s="117">
        <f t="shared" si="12"/>
        <v>1</v>
      </c>
      <c r="M44" s="117"/>
      <c r="N44" s="89"/>
      <c r="O44" s="804" t="s">
        <v>4942</v>
      </c>
      <c r="P44" s="851" t="s">
        <v>4943</v>
      </c>
      <c r="Q44" s="459"/>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843" t="s">
        <v>190</v>
      </c>
      <c r="L45" s="117">
        <f t="shared" si="12"/>
        <v>1</v>
      </c>
      <c r="M45" s="117"/>
      <c r="N45" s="89"/>
      <c r="O45" s="804" t="s">
        <v>4944</v>
      </c>
      <c r="P45" s="851" t="s">
        <v>4945</v>
      </c>
      <c r="Q45" s="459"/>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843" t="s">
        <v>190</v>
      </c>
      <c r="L46" s="117">
        <f t="shared" si="12"/>
        <v>1</v>
      </c>
      <c r="M46" s="117"/>
      <c r="N46" s="89"/>
      <c r="O46" s="804" t="s">
        <v>4946</v>
      </c>
      <c r="P46" s="851" t="s">
        <v>4947</v>
      </c>
      <c r="Q46" s="459"/>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843" t="s">
        <v>190</v>
      </c>
      <c r="L47" s="117">
        <f t="shared" si="12"/>
        <v>1</v>
      </c>
      <c r="M47" s="117"/>
      <c r="N47" s="89"/>
      <c r="O47" s="804" t="s">
        <v>4948</v>
      </c>
      <c r="P47" s="845" t="s">
        <v>3063</v>
      </c>
      <c r="Q47" s="459"/>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843" t="s">
        <v>227</v>
      </c>
      <c r="L48" s="117">
        <f t="shared" si="12"/>
        <v>0.5</v>
      </c>
      <c r="M48" s="117"/>
      <c r="N48" s="89"/>
      <c r="O48" s="804" t="s">
        <v>4949</v>
      </c>
      <c r="P48" s="845" t="s">
        <v>3063</v>
      </c>
      <c r="Q48" s="459"/>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843" t="s">
        <v>227</v>
      </c>
      <c r="L49" s="117">
        <f t="shared" si="12"/>
        <v>0.67</v>
      </c>
      <c r="M49" s="117"/>
      <c r="N49" s="89"/>
      <c r="O49" s="804" t="s">
        <v>4950</v>
      </c>
      <c r="P49" s="851" t="s">
        <v>1485</v>
      </c>
      <c r="Q49" s="459"/>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843" t="s">
        <v>804</v>
      </c>
      <c r="L50" s="117">
        <f t="shared" si="12"/>
        <v>0</v>
      </c>
      <c r="M50" s="117"/>
      <c r="N50" s="89"/>
      <c r="O50" s="804" t="s">
        <v>4951</v>
      </c>
      <c r="P50" s="845" t="s">
        <v>4952</v>
      </c>
      <c r="Q50" s="459"/>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843" t="s">
        <v>386</v>
      </c>
      <c r="L51" s="117">
        <f t="shared" si="12"/>
        <v>0</v>
      </c>
      <c r="M51" s="117"/>
      <c r="N51" s="89"/>
      <c r="O51" s="804" t="s">
        <v>4951</v>
      </c>
      <c r="P51" s="845" t="s">
        <v>4952</v>
      </c>
      <c r="Q51" s="94"/>
      <c r="R51" s="89"/>
      <c r="S51" s="89"/>
      <c r="T51" s="520">
        <v>28.0</v>
      </c>
      <c r="U51" s="89"/>
      <c r="V51" s="89"/>
      <c r="W51" s="89"/>
      <c r="X51" s="89"/>
      <c r="Y51" s="89"/>
      <c r="Z51" s="89"/>
    </row>
    <row r="52">
      <c r="A52" s="89">
        <v>52.0</v>
      </c>
      <c r="B52" s="257"/>
      <c r="C52" s="241"/>
      <c r="D52" s="241"/>
      <c r="E52" s="241" t="s">
        <v>12</v>
      </c>
      <c r="F52" s="32" t="s">
        <v>28</v>
      </c>
      <c r="G52" s="4"/>
      <c r="H52" s="242">
        <v>0.5</v>
      </c>
      <c r="I52" s="243"/>
      <c r="J52" s="242"/>
      <c r="K52" s="846"/>
      <c r="L52" s="242">
        <f>AVERAGE(L53:L54)*H52</f>
        <v>0.5</v>
      </c>
      <c r="M52" s="242">
        <f>L52/H52</f>
        <v>1</v>
      </c>
      <c r="N52" s="89"/>
      <c r="O52" s="847"/>
      <c r="P52" s="848"/>
      <c r="Q52" s="25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849"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804" t="s">
        <v>4953</v>
      </c>
      <c r="P53" s="851" t="s">
        <v>4954</v>
      </c>
      <c r="Q53" s="852" t="s">
        <v>4955</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843" t="s">
        <v>190</v>
      </c>
      <c r="L54" s="117">
        <f t="shared" si="13"/>
        <v>1</v>
      </c>
      <c r="M54" s="117"/>
      <c r="N54" s="89"/>
      <c r="O54" s="804" t="s">
        <v>2598</v>
      </c>
      <c r="P54" s="851" t="s">
        <v>4956</v>
      </c>
      <c r="Q54" s="94"/>
      <c r="R54" s="89"/>
      <c r="S54" s="89"/>
      <c r="T54" s="89"/>
      <c r="U54" s="89"/>
      <c r="V54" s="89"/>
      <c r="W54" s="89"/>
      <c r="X54" s="89"/>
      <c r="Y54" s="89"/>
      <c r="Z54" s="89"/>
    </row>
    <row r="55">
      <c r="A55" s="89">
        <v>55.0</v>
      </c>
      <c r="B55" s="138"/>
      <c r="C55" s="138"/>
      <c r="D55" s="139">
        <v>5.0</v>
      </c>
      <c r="E55" s="141" t="s">
        <v>29</v>
      </c>
      <c r="F55" s="3"/>
      <c r="G55" s="4"/>
      <c r="H55" s="37">
        <f>SUM(H56:H76)</f>
        <v>1.4</v>
      </c>
      <c r="I55" s="262"/>
      <c r="J55" s="37"/>
      <c r="K55" s="853"/>
      <c r="L55" s="37">
        <f>SUM(L56,L60,L63,L70,L73,L76)</f>
        <v>1.249666667</v>
      </c>
      <c r="M55" s="37">
        <f t="shared" ref="M55:M56" si="14">L55/H55</f>
        <v>0.8926190476</v>
      </c>
      <c r="N55" s="89"/>
      <c r="O55" s="854"/>
      <c r="P55" s="855"/>
      <c r="Q55" s="258"/>
      <c r="R55" s="89"/>
      <c r="S55" s="89"/>
      <c r="T55" s="89"/>
      <c r="U55" s="89"/>
      <c r="V55" s="89"/>
      <c r="W55" s="89"/>
      <c r="X55" s="89"/>
      <c r="Y55" s="89"/>
      <c r="Z55" s="89"/>
    </row>
    <row r="56">
      <c r="A56" s="89">
        <v>56.0</v>
      </c>
      <c r="B56" s="257"/>
      <c r="C56" s="241"/>
      <c r="D56" s="241"/>
      <c r="E56" s="241" t="s">
        <v>10</v>
      </c>
      <c r="F56" s="32" t="s">
        <v>30</v>
      </c>
      <c r="G56" s="4"/>
      <c r="H56" s="242">
        <v>0.2</v>
      </c>
      <c r="I56" s="243"/>
      <c r="J56" s="242"/>
      <c r="K56" s="846"/>
      <c r="L56" s="242">
        <f>AVERAGE(L57:L59)*H56</f>
        <v>0.2</v>
      </c>
      <c r="M56" s="242">
        <f t="shared" si="14"/>
        <v>1</v>
      </c>
      <c r="N56" s="89"/>
      <c r="O56" s="847"/>
      <c r="P56" s="848"/>
      <c r="Q56" s="25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843"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804" t="s">
        <v>4957</v>
      </c>
      <c r="P57" s="845" t="s">
        <v>4958</v>
      </c>
      <c r="Q57" s="852" t="s">
        <v>4959</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843" t="s">
        <v>190</v>
      </c>
      <c r="L58" s="117">
        <f t="shared" si="15"/>
        <v>1</v>
      </c>
      <c r="M58" s="117"/>
      <c r="N58" s="89"/>
      <c r="O58" s="804" t="s">
        <v>4960</v>
      </c>
      <c r="P58" s="845" t="s">
        <v>4961</v>
      </c>
      <c r="Q58" s="459"/>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843" t="s">
        <v>190</v>
      </c>
      <c r="L59" s="117">
        <f t="shared" si="15"/>
        <v>1</v>
      </c>
      <c r="M59" s="117"/>
      <c r="N59" s="89"/>
      <c r="O59" s="804" t="s">
        <v>4962</v>
      </c>
      <c r="P59" s="845" t="s">
        <v>4963</v>
      </c>
      <c r="Q59" s="94"/>
      <c r="R59" s="89"/>
      <c r="S59" s="89"/>
      <c r="T59" s="89"/>
      <c r="U59" s="89"/>
      <c r="V59" s="89"/>
      <c r="W59" s="89"/>
      <c r="X59" s="89"/>
      <c r="Y59" s="89"/>
      <c r="Z59" s="89"/>
    </row>
    <row r="60">
      <c r="A60" s="89">
        <v>61.0</v>
      </c>
      <c r="B60" s="257"/>
      <c r="C60" s="241"/>
      <c r="D60" s="241"/>
      <c r="E60" s="241" t="s">
        <v>12</v>
      </c>
      <c r="F60" s="32" t="s">
        <v>32</v>
      </c>
      <c r="G60" s="4"/>
      <c r="H60" s="242">
        <v>0.2</v>
      </c>
      <c r="I60" s="243"/>
      <c r="J60" s="242"/>
      <c r="K60" s="846"/>
      <c r="L60" s="242">
        <f>AVERAGE(L61:L62)*H60</f>
        <v>0.133</v>
      </c>
      <c r="M60" s="242">
        <f>L60/H60</f>
        <v>0.665</v>
      </c>
      <c r="N60" s="89"/>
      <c r="O60" s="847"/>
      <c r="P60" s="848"/>
      <c r="Q60" s="25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843"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804" t="s">
        <v>4964</v>
      </c>
      <c r="P61" s="845" t="s">
        <v>4965</v>
      </c>
      <c r="Q61" s="852" t="s">
        <v>4966</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843" t="s">
        <v>386</v>
      </c>
      <c r="L62" s="117">
        <f t="shared" si="16"/>
        <v>0.33</v>
      </c>
      <c r="M62" s="117"/>
      <c r="N62" s="89"/>
      <c r="O62" s="804" t="s">
        <v>4967</v>
      </c>
      <c r="P62" s="845" t="s">
        <v>4968</v>
      </c>
      <c r="Q62" s="94"/>
      <c r="R62" s="89"/>
      <c r="S62" s="89"/>
      <c r="T62" s="89"/>
      <c r="U62" s="89"/>
      <c r="V62" s="89"/>
      <c r="W62" s="89"/>
      <c r="X62" s="89"/>
      <c r="Y62" s="89"/>
      <c r="Z62" s="89"/>
    </row>
    <row r="63">
      <c r="A63" s="89">
        <v>64.0</v>
      </c>
      <c r="B63" s="257"/>
      <c r="C63" s="241"/>
      <c r="D63" s="241"/>
      <c r="E63" s="241" t="s">
        <v>14</v>
      </c>
      <c r="F63" s="32" t="s">
        <v>35</v>
      </c>
      <c r="G63" s="4"/>
      <c r="H63" s="242">
        <v>0.4</v>
      </c>
      <c r="I63" s="243"/>
      <c r="J63" s="242"/>
      <c r="K63" s="846"/>
      <c r="L63" s="242">
        <f>AVERAGE(L64:L69)*H63</f>
        <v>0.3666666667</v>
      </c>
      <c r="M63" s="242">
        <f>L63/H63</f>
        <v>0.9166666667</v>
      </c>
      <c r="N63" s="89"/>
      <c r="O63" s="847"/>
      <c r="P63" s="848"/>
      <c r="Q63" s="25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843"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804" t="s">
        <v>4969</v>
      </c>
      <c r="P64" s="851" t="s">
        <v>4970</v>
      </c>
      <c r="Q64" s="852" t="s">
        <v>4971</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843" t="s">
        <v>190</v>
      </c>
      <c r="L65" s="117">
        <f t="shared" si="17"/>
        <v>1</v>
      </c>
      <c r="M65" s="117"/>
      <c r="N65" s="89"/>
      <c r="O65" s="804" t="s">
        <v>4972</v>
      </c>
      <c r="P65" s="851" t="s">
        <v>4973</v>
      </c>
      <c r="Q65" s="459"/>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843" t="s">
        <v>190</v>
      </c>
      <c r="L66" s="117">
        <f t="shared" si="17"/>
        <v>1</v>
      </c>
      <c r="M66" s="117"/>
      <c r="N66" s="89"/>
      <c r="O66" s="804" t="s">
        <v>1786</v>
      </c>
      <c r="P66" s="845" t="s">
        <v>4974</v>
      </c>
      <c r="Q66" s="459"/>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843" t="s">
        <v>227</v>
      </c>
      <c r="L67" s="117">
        <f t="shared" si="17"/>
        <v>0.75</v>
      </c>
      <c r="M67" s="117"/>
      <c r="N67" s="89"/>
      <c r="O67" s="804" t="s">
        <v>4975</v>
      </c>
      <c r="P67" s="845" t="s">
        <v>4976</v>
      </c>
      <c r="Q67" s="459"/>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843" t="s">
        <v>227</v>
      </c>
      <c r="L68" s="117">
        <f t="shared" si="17"/>
        <v>0.75</v>
      </c>
      <c r="M68" s="117"/>
      <c r="N68" s="89"/>
      <c r="O68" s="804" t="s">
        <v>4977</v>
      </c>
      <c r="P68" s="845" t="s">
        <v>4976</v>
      </c>
      <c r="Q68" s="459"/>
      <c r="R68" s="89"/>
      <c r="S68" s="89"/>
      <c r="T68" s="89"/>
      <c r="U68" s="89"/>
      <c r="V68" s="89"/>
      <c r="W68" s="89"/>
      <c r="X68" s="89"/>
      <c r="Y68" s="89"/>
      <c r="Z68" s="89"/>
    </row>
    <row r="69">
      <c r="A69" s="89">
        <v>70.0</v>
      </c>
      <c r="B69" s="113"/>
      <c r="C69" s="114"/>
      <c r="D69" s="114"/>
      <c r="E69" s="114"/>
      <c r="F69" s="114" t="s">
        <v>249</v>
      </c>
      <c r="G69" s="266" t="s">
        <v>1186</v>
      </c>
      <c r="H69" s="117"/>
      <c r="I69" s="191" t="s">
        <v>4978</v>
      </c>
      <c r="J69" s="117" t="s">
        <v>196</v>
      </c>
      <c r="K69" s="843" t="s">
        <v>190</v>
      </c>
      <c r="L69" s="117">
        <f t="shared" si="17"/>
        <v>1</v>
      </c>
      <c r="M69" s="117"/>
      <c r="N69" s="89"/>
      <c r="O69" s="804" t="s">
        <v>4979</v>
      </c>
      <c r="P69" s="845" t="s">
        <v>4980</v>
      </c>
      <c r="Q69" s="94"/>
      <c r="R69" s="89"/>
      <c r="S69" s="89"/>
      <c r="T69" s="89"/>
      <c r="U69" s="89"/>
      <c r="V69" s="89"/>
      <c r="W69" s="89"/>
      <c r="X69" s="89"/>
      <c r="Y69" s="89"/>
      <c r="Z69" s="89"/>
    </row>
    <row r="70">
      <c r="A70" s="89">
        <v>71.0</v>
      </c>
      <c r="B70" s="257"/>
      <c r="C70" s="241"/>
      <c r="D70" s="241"/>
      <c r="E70" s="241" t="s">
        <v>16</v>
      </c>
      <c r="F70" s="32" t="s">
        <v>37</v>
      </c>
      <c r="G70" s="4"/>
      <c r="H70" s="242">
        <v>0.2</v>
      </c>
      <c r="I70" s="243"/>
      <c r="J70" s="242"/>
      <c r="K70" s="862"/>
      <c r="L70" s="242">
        <f>AVERAGE(L71:L72)*H70</f>
        <v>0.15</v>
      </c>
      <c r="M70" s="242">
        <f>L70/H70</f>
        <v>0.75</v>
      </c>
      <c r="N70" s="89"/>
      <c r="O70" s="847"/>
      <c r="P70" s="848"/>
      <c r="Q70" s="25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843"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804" t="s">
        <v>4981</v>
      </c>
      <c r="P71" s="845" t="s">
        <v>4982</v>
      </c>
      <c r="Q71" s="852" t="s">
        <v>4983</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843" t="s">
        <v>227</v>
      </c>
      <c r="L72" s="117">
        <f t="shared" si="18"/>
        <v>0.5</v>
      </c>
      <c r="M72" s="117"/>
      <c r="N72" s="89"/>
      <c r="O72" s="804" t="s">
        <v>4984</v>
      </c>
      <c r="P72" s="845" t="s">
        <v>1520</v>
      </c>
      <c r="Q72" s="94"/>
      <c r="R72" s="89"/>
      <c r="S72" s="89"/>
      <c r="T72" s="89"/>
      <c r="U72" s="89"/>
      <c r="V72" s="89"/>
      <c r="W72" s="89"/>
      <c r="X72" s="89"/>
      <c r="Y72" s="89"/>
      <c r="Z72" s="89"/>
    </row>
    <row r="73">
      <c r="A73" s="89">
        <v>74.0</v>
      </c>
      <c r="B73" s="257"/>
      <c r="C73" s="241"/>
      <c r="D73" s="241"/>
      <c r="E73" s="241" t="s">
        <v>34</v>
      </c>
      <c r="F73" s="32" t="s">
        <v>39</v>
      </c>
      <c r="G73" s="4"/>
      <c r="H73" s="242">
        <v>0.2</v>
      </c>
      <c r="I73" s="243"/>
      <c r="J73" s="242"/>
      <c r="K73" s="862"/>
      <c r="L73" s="242">
        <f>AVERAGE(L74:L75)*H73</f>
        <v>0.2</v>
      </c>
      <c r="M73" s="242">
        <f>L73/H73</f>
        <v>1</v>
      </c>
      <c r="N73" s="89"/>
      <c r="O73" s="847"/>
      <c r="P73" s="848"/>
      <c r="Q73" s="25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843"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804" t="s">
        <v>4342</v>
      </c>
      <c r="P74" s="851" t="s">
        <v>4985</v>
      </c>
      <c r="Q74" s="852" t="s">
        <v>4986</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843" t="s">
        <v>190</v>
      </c>
      <c r="L75" s="117">
        <f t="shared" si="19"/>
        <v>1</v>
      </c>
      <c r="M75" s="117"/>
      <c r="N75" s="89"/>
      <c r="O75" s="249" t="s">
        <v>551</v>
      </c>
      <c r="P75" s="851" t="s">
        <v>4987</v>
      </c>
      <c r="Q75" s="94"/>
      <c r="R75" s="89"/>
      <c r="S75" s="89"/>
      <c r="T75" s="89"/>
      <c r="U75" s="89"/>
      <c r="V75" s="89"/>
      <c r="W75" s="89"/>
      <c r="X75" s="89"/>
      <c r="Y75" s="89"/>
      <c r="Z75" s="89"/>
    </row>
    <row r="76">
      <c r="A76" s="89">
        <v>77.0</v>
      </c>
      <c r="B76" s="257"/>
      <c r="C76" s="241"/>
      <c r="D76" s="241"/>
      <c r="E76" s="241" t="s">
        <v>36</v>
      </c>
      <c r="F76" s="32" t="s">
        <v>41</v>
      </c>
      <c r="G76" s="4"/>
      <c r="H76" s="242">
        <v>0.2</v>
      </c>
      <c r="I76" s="243"/>
      <c r="J76" s="242"/>
      <c r="K76" s="862"/>
      <c r="L76" s="242">
        <f>AVERAGE(L77)*H76</f>
        <v>0.2</v>
      </c>
      <c r="M76" s="242">
        <f>L76/H76</f>
        <v>1</v>
      </c>
      <c r="N76" s="89"/>
      <c r="O76" s="847"/>
      <c r="P76" s="848"/>
      <c r="Q76" s="25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849"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863"/>
      <c r="P77" s="845" t="s">
        <v>4988</v>
      </c>
      <c r="Q77" s="299" t="s">
        <v>4989</v>
      </c>
      <c r="R77" s="89"/>
      <c r="S77" s="89"/>
      <c r="T77" s="89"/>
      <c r="U77" s="89"/>
      <c r="V77" s="89"/>
      <c r="W77" s="89"/>
      <c r="X77" s="89"/>
      <c r="Y77" s="89"/>
      <c r="Z77" s="89"/>
    </row>
    <row r="78">
      <c r="A78" s="89">
        <v>79.0</v>
      </c>
      <c r="B78" s="138"/>
      <c r="C78" s="138"/>
      <c r="D78" s="139">
        <v>6.0</v>
      </c>
      <c r="E78" s="36" t="s">
        <v>42</v>
      </c>
      <c r="F78" s="3"/>
      <c r="G78" s="4"/>
      <c r="H78" s="37">
        <f>SUM(H79:H86)</f>
        <v>2.5</v>
      </c>
      <c r="I78" s="262"/>
      <c r="J78" s="37"/>
      <c r="K78" s="864"/>
      <c r="L78" s="37">
        <f>SUM(L79,L86)</f>
        <v>2.5</v>
      </c>
      <c r="M78" s="37">
        <f t="shared" ref="M78:M79" si="20">L78/H78</f>
        <v>1</v>
      </c>
      <c r="N78" s="89"/>
      <c r="O78" s="854"/>
      <c r="P78" s="855"/>
      <c r="Q78" s="258"/>
      <c r="R78" s="89"/>
      <c r="S78" s="89"/>
      <c r="T78" s="89"/>
      <c r="U78" s="89"/>
      <c r="V78" s="89"/>
      <c r="W78" s="89"/>
      <c r="X78" s="89"/>
      <c r="Y78" s="89"/>
      <c r="Z78" s="89"/>
    </row>
    <row r="79">
      <c r="A79" s="89">
        <v>80.0</v>
      </c>
      <c r="B79" s="257"/>
      <c r="C79" s="241"/>
      <c r="D79" s="241"/>
      <c r="E79" s="241" t="s">
        <v>10</v>
      </c>
      <c r="F79" s="32" t="s">
        <v>43</v>
      </c>
      <c r="G79" s="4"/>
      <c r="H79" s="242">
        <v>1.0</v>
      </c>
      <c r="I79" s="243"/>
      <c r="J79" s="242"/>
      <c r="K79" s="862"/>
      <c r="L79" s="242">
        <f>AVERAGE(L80:L85)*H79</f>
        <v>1</v>
      </c>
      <c r="M79" s="242">
        <f t="shared" si="20"/>
        <v>1</v>
      </c>
      <c r="N79" s="89"/>
      <c r="O79" s="847"/>
      <c r="P79" s="848"/>
      <c r="Q79" s="25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843"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804" t="s">
        <v>4990</v>
      </c>
      <c r="P80" s="845" t="s">
        <v>4991</v>
      </c>
      <c r="Q80" s="852" t="s">
        <v>4992</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843" t="s">
        <v>190</v>
      </c>
      <c r="L81" s="117">
        <f t="shared" si="21"/>
        <v>1</v>
      </c>
      <c r="M81" s="117"/>
      <c r="N81" s="89"/>
      <c r="O81" s="804" t="s">
        <v>4993</v>
      </c>
      <c r="P81" s="845" t="s">
        <v>4994</v>
      </c>
      <c r="Q81" s="459"/>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843" t="s">
        <v>190</v>
      </c>
      <c r="L82" s="117">
        <f t="shared" si="21"/>
        <v>1</v>
      </c>
      <c r="M82" s="117"/>
      <c r="N82" s="89"/>
      <c r="O82" s="804" t="s">
        <v>4995</v>
      </c>
      <c r="P82" s="845" t="s">
        <v>4996</v>
      </c>
      <c r="Q82" s="459"/>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843" t="s">
        <v>190</v>
      </c>
      <c r="L83" s="117">
        <f t="shared" si="21"/>
        <v>1</v>
      </c>
      <c r="M83" s="117"/>
      <c r="N83" s="89"/>
      <c r="O83" s="804" t="s">
        <v>4997</v>
      </c>
      <c r="P83" s="845" t="s">
        <v>4998</v>
      </c>
      <c r="Q83" s="459"/>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843" t="s">
        <v>190</v>
      </c>
      <c r="L84" s="117">
        <f t="shared" si="21"/>
        <v>1</v>
      </c>
      <c r="M84" s="117"/>
      <c r="N84" s="89"/>
      <c r="O84" s="804" t="s">
        <v>4999</v>
      </c>
      <c r="P84" s="845" t="s">
        <v>5000</v>
      </c>
      <c r="Q84" s="459"/>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843" t="s">
        <v>190</v>
      </c>
      <c r="L85" s="117">
        <f t="shared" si="21"/>
        <v>1</v>
      </c>
      <c r="M85" s="117"/>
      <c r="N85" s="89"/>
      <c r="O85" s="804" t="s">
        <v>2642</v>
      </c>
      <c r="P85" s="851" t="s">
        <v>5001</v>
      </c>
      <c r="Q85" s="94"/>
      <c r="R85" s="89"/>
      <c r="S85" s="89"/>
      <c r="T85" s="520">
        <v>44.0</v>
      </c>
      <c r="U85" s="89"/>
      <c r="V85" s="89"/>
      <c r="W85" s="89"/>
      <c r="X85" s="89"/>
      <c r="Y85" s="89"/>
      <c r="Z85" s="89"/>
    </row>
    <row r="86">
      <c r="A86" s="89">
        <v>87.0</v>
      </c>
      <c r="B86" s="257"/>
      <c r="C86" s="241"/>
      <c r="D86" s="241"/>
      <c r="E86" s="241" t="s">
        <v>12</v>
      </c>
      <c r="F86" s="32" t="s">
        <v>44</v>
      </c>
      <c r="G86" s="4"/>
      <c r="H86" s="242">
        <v>1.5</v>
      </c>
      <c r="I86" s="243"/>
      <c r="J86" s="242"/>
      <c r="K86" s="862"/>
      <c r="L86" s="242">
        <f>AVERAGE(L87:L88)*H86</f>
        <v>1.5</v>
      </c>
      <c r="M86" s="242">
        <f>L86/H86</f>
        <v>1</v>
      </c>
      <c r="N86" s="89"/>
      <c r="O86" s="847"/>
      <c r="P86" s="848"/>
      <c r="Q86" s="25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843"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865" t="s">
        <v>5002</v>
      </c>
      <c r="P87" s="851" t="s">
        <v>5003</v>
      </c>
      <c r="Q87" s="852" t="s">
        <v>5004</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843" t="s">
        <v>190</v>
      </c>
      <c r="L88" s="117">
        <f t="shared" si="22"/>
        <v>1</v>
      </c>
      <c r="M88" s="117"/>
      <c r="N88" s="89"/>
      <c r="O88" s="804" t="s">
        <v>5005</v>
      </c>
      <c r="P88" s="845" t="s">
        <v>5006</v>
      </c>
      <c r="Q88" s="94"/>
      <c r="R88" s="89"/>
      <c r="S88" s="89"/>
      <c r="T88" s="89"/>
      <c r="U88" s="89"/>
      <c r="V88" s="89"/>
      <c r="W88" s="89"/>
      <c r="X88" s="89"/>
      <c r="Y88" s="89"/>
      <c r="Z88" s="89"/>
    </row>
    <row r="89">
      <c r="A89" s="89">
        <v>90.0</v>
      </c>
      <c r="B89" s="138"/>
      <c r="C89" s="138"/>
      <c r="D89" s="139">
        <v>7.0</v>
      </c>
      <c r="E89" s="141" t="s">
        <v>45</v>
      </c>
      <c r="F89" s="3"/>
      <c r="G89" s="4"/>
      <c r="H89" s="37">
        <f>SUM(H90:H116)</f>
        <v>2.2</v>
      </c>
      <c r="I89" s="262"/>
      <c r="J89" s="37"/>
      <c r="K89" s="864"/>
      <c r="L89" s="37">
        <f>SUM(L90,L95,L102,L106,L108,L113)</f>
        <v>1.866666667</v>
      </c>
      <c r="M89" s="37">
        <f t="shared" ref="M89:M90" si="23">L89/H89</f>
        <v>0.8484848485</v>
      </c>
      <c r="N89" s="89"/>
      <c r="O89" s="854"/>
      <c r="P89" s="855"/>
      <c r="Q89" s="258"/>
      <c r="R89" s="89"/>
      <c r="S89" s="89"/>
      <c r="T89" s="89"/>
      <c r="U89" s="89"/>
      <c r="V89" s="89"/>
      <c r="W89" s="89"/>
      <c r="X89" s="89"/>
      <c r="Y89" s="89"/>
      <c r="Z89" s="89"/>
    </row>
    <row r="90">
      <c r="A90" s="89">
        <v>91.0</v>
      </c>
      <c r="B90" s="257"/>
      <c r="C90" s="241"/>
      <c r="D90" s="241"/>
      <c r="E90" s="241" t="s">
        <v>10</v>
      </c>
      <c r="F90" s="32" t="s">
        <v>46</v>
      </c>
      <c r="G90" s="4"/>
      <c r="H90" s="242">
        <v>0.3</v>
      </c>
      <c r="I90" s="243"/>
      <c r="J90" s="242"/>
      <c r="K90" s="862"/>
      <c r="L90" s="242">
        <f>AVERAGE(L91:L94)*H90</f>
        <v>0.3</v>
      </c>
      <c r="M90" s="242">
        <f t="shared" si="23"/>
        <v>1</v>
      </c>
      <c r="N90" s="89"/>
      <c r="O90" s="847"/>
      <c r="P90" s="848"/>
      <c r="Q90" s="258"/>
      <c r="R90" s="89"/>
      <c r="S90" s="89"/>
      <c r="T90" s="89"/>
      <c r="U90" s="89"/>
      <c r="V90" s="89"/>
      <c r="W90" s="89"/>
      <c r="X90" s="89"/>
      <c r="Y90" s="89"/>
      <c r="Z90" s="89"/>
    </row>
    <row r="91">
      <c r="A91" s="89">
        <v>92.0</v>
      </c>
      <c r="B91" s="113"/>
      <c r="C91" s="114"/>
      <c r="D91" s="114"/>
      <c r="E91" s="114"/>
      <c r="F91" s="114" t="s">
        <v>186</v>
      </c>
      <c r="G91" s="266" t="s">
        <v>5007</v>
      </c>
      <c r="H91" s="117"/>
      <c r="I91" s="191" t="s">
        <v>5008</v>
      </c>
      <c r="J91" s="117" t="s">
        <v>189</v>
      </c>
      <c r="K91" s="843"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804" t="s">
        <v>5009</v>
      </c>
      <c r="P91" s="851" t="s">
        <v>5010</v>
      </c>
      <c r="Q91" s="852" t="s">
        <v>5011</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849" t="s">
        <v>208</v>
      </c>
      <c r="L92" s="117">
        <f t="shared" si="24"/>
        <v>1</v>
      </c>
      <c r="M92" s="117"/>
      <c r="N92" s="89"/>
      <c r="O92" s="804" t="s">
        <v>613</v>
      </c>
      <c r="P92" s="866" t="s">
        <v>5012</v>
      </c>
      <c r="Q92" s="459"/>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849" t="s">
        <v>208</v>
      </c>
      <c r="L93" s="117">
        <f t="shared" si="24"/>
        <v>1</v>
      </c>
      <c r="M93" s="117"/>
      <c r="N93" s="89"/>
      <c r="O93" s="804" t="s">
        <v>1830</v>
      </c>
      <c r="P93" s="85"/>
      <c r="Q93" s="459"/>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849" t="s">
        <v>208</v>
      </c>
      <c r="L94" s="117">
        <f t="shared" si="24"/>
        <v>1</v>
      </c>
      <c r="M94" s="117"/>
      <c r="N94" s="89"/>
      <c r="O94" s="804" t="s">
        <v>5013</v>
      </c>
      <c r="P94" s="88"/>
      <c r="Q94" s="94"/>
      <c r="R94" s="89"/>
      <c r="S94" s="89"/>
      <c r="T94" s="89"/>
      <c r="U94" s="89"/>
      <c r="V94" s="89"/>
      <c r="W94" s="89"/>
      <c r="X94" s="89"/>
      <c r="Y94" s="89"/>
      <c r="Z94" s="89"/>
    </row>
    <row r="95">
      <c r="A95" s="89">
        <v>96.0</v>
      </c>
      <c r="B95" s="257"/>
      <c r="C95" s="241"/>
      <c r="D95" s="241"/>
      <c r="E95" s="241" t="s">
        <v>12</v>
      </c>
      <c r="F95" s="32" t="s">
        <v>47</v>
      </c>
      <c r="G95" s="4"/>
      <c r="H95" s="242">
        <v>0.3</v>
      </c>
      <c r="I95" s="243"/>
      <c r="J95" s="242"/>
      <c r="K95" s="862"/>
      <c r="L95" s="242">
        <f>AVERAGE(L96:L101)*H95</f>
        <v>0.3</v>
      </c>
      <c r="M95" s="242">
        <f>L95/H95</f>
        <v>1</v>
      </c>
      <c r="N95" s="89"/>
      <c r="O95" s="847"/>
      <c r="P95" s="848"/>
      <c r="Q95" s="25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843"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804" t="s">
        <v>5014</v>
      </c>
      <c r="P96" s="845" t="s">
        <v>5015</v>
      </c>
      <c r="Q96" s="852" t="s">
        <v>5016</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843" t="s">
        <v>190</v>
      </c>
      <c r="L97" s="117">
        <f t="shared" si="25"/>
        <v>1</v>
      </c>
      <c r="M97" s="117"/>
      <c r="N97" s="89"/>
      <c r="O97" s="804" t="s">
        <v>5017</v>
      </c>
      <c r="P97" s="277" t="s">
        <v>5018</v>
      </c>
      <c r="Q97" s="459"/>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843" t="s">
        <v>190</v>
      </c>
      <c r="L98" s="117">
        <f t="shared" si="25"/>
        <v>1</v>
      </c>
      <c r="M98" s="117"/>
      <c r="N98" s="89"/>
      <c r="O98" s="804" t="s">
        <v>5019</v>
      </c>
      <c r="P98" s="277" t="s">
        <v>5018</v>
      </c>
      <c r="Q98" s="459"/>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843" t="s">
        <v>190</v>
      </c>
      <c r="L99" s="117">
        <f t="shared" si="25"/>
        <v>1</v>
      </c>
      <c r="M99" s="117"/>
      <c r="N99" s="89"/>
      <c r="O99" s="804" t="s">
        <v>3620</v>
      </c>
      <c r="P99" s="277" t="s">
        <v>5018</v>
      </c>
      <c r="Q99" s="459"/>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843" t="s">
        <v>190</v>
      </c>
      <c r="L100" s="117">
        <f t="shared" si="25"/>
        <v>1</v>
      </c>
      <c r="M100" s="117"/>
      <c r="N100" s="89"/>
      <c r="O100" s="293" t="s">
        <v>2665</v>
      </c>
      <c r="P100" s="277" t="s">
        <v>5018</v>
      </c>
      <c r="Q100" s="459"/>
      <c r="R100" s="89"/>
      <c r="S100" s="89"/>
      <c r="T100" s="520">
        <v>51.0</v>
      </c>
      <c r="U100" s="89"/>
      <c r="V100" s="89"/>
      <c r="W100" s="89"/>
      <c r="X100" s="89"/>
      <c r="Y100" s="89"/>
      <c r="Z100" s="89"/>
    </row>
    <row r="101">
      <c r="A101" s="89">
        <v>102.0</v>
      </c>
      <c r="B101" s="113"/>
      <c r="C101" s="114"/>
      <c r="D101" s="114"/>
      <c r="E101" s="114"/>
      <c r="F101" s="114" t="s">
        <v>249</v>
      </c>
      <c r="G101" s="266" t="s">
        <v>649</v>
      </c>
      <c r="H101" s="117"/>
      <c r="I101" s="191" t="s">
        <v>1346</v>
      </c>
      <c r="J101" s="117" t="s">
        <v>196</v>
      </c>
      <c r="K101" s="843" t="s">
        <v>190</v>
      </c>
      <c r="L101" s="117">
        <f t="shared" si="25"/>
        <v>1</v>
      </c>
      <c r="M101" s="117"/>
      <c r="N101" s="89"/>
      <c r="O101" s="804" t="s">
        <v>2114</v>
      </c>
      <c r="P101" s="277" t="s">
        <v>5018</v>
      </c>
      <c r="Q101" s="94"/>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846"/>
      <c r="L102" s="242">
        <f>AVERAGE(L103:L105)*H102</f>
        <v>0.5</v>
      </c>
      <c r="M102" s="242">
        <f>L102/H102</f>
        <v>1</v>
      </c>
      <c r="N102" s="89"/>
      <c r="O102" s="847"/>
      <c r="P102" s="848"/>
      <c r="Q102" s="25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843"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804" t="s">
        <v>5020</v>
      </c>
      <c r="P103" s="845" t="s">
        <v>5021</v>
      </c>
      <c r="Q103" s="852" t="s">
        <v>5022</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843" t="s">
        <v>190</v>
      </c>
      <c r="L104" s="117">
        <f t="shared" si="26"/>
        <v>1</v>
      </c>
      <c r="M104" s="117"/>
      <c r="N104" s="89"/>
      <c r="O104" s="850" t="s">
        <v>5023</v>
      </c>
      <c r="P104" s="851" t="s">
        <v>5021</v>
      </c>
      <c r="Q104" s="459"/>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849" t="s">
        <v>208</v>
      </c>
      <c r="L105" s="117">
        <f t="shared" si="26"/>
        <v>1</v>
      </c>
      <c r="M105" s="117"/>
      <c r="N105" s="89"/>
      <c r="O105" s="804" t="s">
        <v>5024</v>
      </c>
      <c r="P105" s="845" t="s">
        <v>5021</v>
      </c>
      <c r="Q105" s="94"/>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862"/>
      <c r="L106" s="242">
        <f>AVERAGE(L107)*H106</f>
        <v>0.3</v>
      </c>
      <c r="M106" s="242">
        <f>L106/H106</f>
        <v>1</v>
      </c>
      <c r="N106" s="89"/>
      <c r="O106" s="847"/>
      <c r="P106" s="848"/>
      <c r="Q106" s="258"/>
      <c r="R106" s="89"/>
      <c r="S106" s="89"/>
      <c r="T106" s="89"/>
      <c r="U106" s="89"/>
      <c r="V106" s="89"/>
      <c r="W106" s="89"/>
      <c r="X106" s="89"/>
      <c r="Y106" s="89"/>
      <c r="Z106" s="89"/>
    </row>
    <row r="107">
      <c r="A107" s="89">
        <v>108.0</v>
      </c>
      <c r="B107" s="113"/>
      <c r="C107" s="114"/>
      <c r="D107" s="114"/>
      <c r="E107" s="114"/>
      <c r="F107" s="328" t="s">
        <v>107</v>
      </c>
      <c r="G107" s="266" t="s">
        <v>5025</v>
      </c>
      <c r="H107" s="117"/>
      <c r="I107" s="191" t="s">
        <v>5026</v>
      </c>
      <c r="J107" s="117" t="s">
        <v>196</v>
      </c>
      <c r="K107" s="843"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489" t="s">
        <v>3631</v>
      </c>
      <c r="P107" s="489" t="s">
        <v>3632</v>
      </c>
      <c r="Q107" s="299" t="s">
        <v>5027</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862"/>
      <c r="L108" s="242">
        <f>AVERAGE(L109:L112)*H108</f>
        <v>0.3</v>
      </c>
      <c r="M108" s="242">
        <f>L108/H108</f>
        <v>1</v>
      </c>
      <c r="N108" s="89"/>
      <c r="O108" s="847"/>
      <c r="P108" s="848"/>
      <c r="Q108" s="25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843"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249" t="s">
        <v>2896</v>
      </c>
      <c r="P109" s="277" t="s">
        <v>1572</v>
      </c>
      <c r="Q109" s="852" t="s">
        <v>5028</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849" t="s">
        <v>208</v>
      </c>
      <c r="L110" s="117">
        <f t="shared" si="27"/>
        <v>1</v>
      </c>
      <c r="M110" s="117"/>
      <c r="N110" s="89"/>
      <c r="O110" s="867" t="s">
        <v>5029</v>
      </c>
      <c r="P110" s="489" t="s">
        <v>1575</v>
      </c>
      <c r="Q110" s="459"/>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843" t="s">
        <v>190</v>
      </c>
      <c r="L111" s="117">
        <f t="shared" si="27"/>
        <v>1</v>
      </c>
      <c r="M111" s="117"/>
      <c r="N111" s="89"/>
      <c r="O111" s="868" t="s">
        <v>5030</v>
      </c>
      <c r="P111" s="492" t="s">
        <v>1575</v>
      </c>
      <c r="Q111" s="459"/>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843" t="s">
        <v>190</v>
      </c>
      <c r="L112" s="117">
        <f t="shared" si="27"/>
        <v>1</v>
      </c>
      <c r="M112" s="117"/>
      <c r="N112" s="89"/>
      <c r="O112" s="868" t="s">
        <v>5031</v>
      </c>
      <c r="P112" s="492" t="s">
        <v>1575</v>
      </c>
      <c r="Q112" s="94"/>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862"/>
      <c r="L113" s="242">
        <f>AVERAGE(L114:L116)*H113</f>
        <v>0.1666666667</v>
      </c>
      <c r="M113" s="242">
        <f>L113/H113</f>
        <v>0.3333333333</v>
      </c>
      <c r="N113" s="89"/>
      <c r="O113" s="847"/>
      <c r="P113" s="848"/>
      <c r="Q113" s="25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849"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277" t="s">
        <v>4384</v>
      </c>
      <c r="P114" s="851" t="s">
        <v>5032</v>
      </c>
      <c r="Q114" s="852" t="s">
        <v>5033</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843" t="s">
        <v>386</v>
      </c>
      <c r="L115" s="117">
        <f t="shared" si="28"/>
        <v>0</v>
      </c>
      <c r="M115" s="117"/>
      <c r="N115" s="89"/>
      <c r="O115" s="489" t="s">
        <v>5034</v>
      </c>
      <c r="P115" s="856"/>
      <c r="Q115" s="459"/>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843" t="s">
        <v>386</v>
      </c>
      <c r="L116" s="117">
        <f t="shared" si="28"/>
        <v>0</v>
      </c>
      <c r="M116" s="117"/>
      <c r="N116" s="89"/>
      <c r="O116" s="489" t="s">
        <v>5035</v>
      </c>
      <c r="P116" s="856"/>
      <c r="Q116" s="94"/>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869"/>
      <c r="L117" s="37">
        <f>SUM(L118,L122,L129,L134,L138)</f>
        <v>2.324</v>
      </c>
      <c r="M117" s="53">
        <f t="shared" ref="M117:M118" si="29">L117/H117</f>
        <v>0.9296</v>
      </c>
      <c r="N117" s="89"/>
      <c r="O117" s="870"/>
      <c r="P117" s="871"/>
      <c r="Q117" s="25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862"/>
      <c r="L118" s="242">
        <f>AVERAGE(L119:L121)*H118</f>
        <v>0.356</v>
      </c>
      <c r="M118" s="242">
        <f t="shared" si="29"/>
        <v>0.89</v>
      </c>
      <c r="N118" s="89"/>
      <c r="O118" s="847"/>
      <c r="P118" s="848"/>
      <c r="Q118" s="25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872"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873" t="s">
        <v>5036</v>
      </c>
      <c r="P119" s="874" t="s">
        <v>5037</v>
      </c>
      <c r="Q119" s="852" t="s">
        <v>5038</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872" t="s">
        <v>190</v>
      </c>
      <c r="L120" s="117">
        <f t="shared" si="30"/>
        <v>1</v>
      </c>
      <c r="M120" s="117"/>
      <c r="N120" s="89"/>
      <c r="O120" s="873" t="s">
        <v>1886</v>
      </c>
      <c r="P120" s="875" t="s">
        <v>2908</v>
      </c>
      <c r="Q120" s="459"/>
      <c r="R120" s="89"/>
      <c r="S120" s="89"/>
      <c r="T120" s="520">
        <v>59.0</v>
      </c>
      <c r="U120" s="89"/>
      <c r="V120" s="89"/>
      <c r="W120" s="89"/>
      <c r="X120" s="89"/>
      <c r="Y120" s="89"/>
      <c r="Z120" s="89"/>
    </row>
    <row r="121">
      <c r="A121" s="89">
        <v>122.0</v>
      </c>
      <c r="B121" s="113"/>
      <c r="C121" s="114"/>
      <c r="D121" s="114"/>
      <c r="E121" s="114"/>
      <c r="F121" s="114" t="s">
        <v>199</v>
      </c>
      <c r="G121" s="266" t="s">
        <v>758</v>
      </c>
      <c r="H121" s="117"/>
      <c r="I121" s="191" t="s">
        <v>759</v>
      </c>
      <c r="J121" s="117" t="s">
        <v>196</v>
      </c>
      <c r="K121" s="872" t="s">
        <v>227</v>
      </c>
      <c r="L121" s="117">
        <f t="shared" si="30"/>
        <v>0.67</v>
      </c>
      <c r="M121" s="117"/>
      <c r="N121" s="89"/>
      <c r="O121" s="873" t="s">
        <v>5039</v>
      </c>
      <c r="P121" s="845" t="s">
        <v>5040</v>
      </c>
      <c r="Q121" s="94"/>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876"/>
      <c r="L122" s="242">
        <f>AVERAGE(L123:L128)*H122</f>
        <v>0.334</v>
      </c>
      <c r="M122" s="242">
        <f>L122/H122</f>
        <v>0.835</v>
      </c>
      <c r="N122" s="89"/>
      <c r="O122" s="847"/>
      <c r="P122" s="848"/>
      <c r="Q122" s="25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87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873" t="s">
        <v>5041</v>
      </c>
      <c r="P123" s="878" t="s">
        <v>5042</v>
      </c>
      <c r="Q123" s="852" t="s">
        <v>5043</v>
      </c>
      <c r="R123" s="89"/>
      <c r="S123" s="89"/>
      <c r="T123" s="89"/>
      <c r="U123" s="89"/>
      <c r="V123" s="89"/>
      <c r="W123" s="89"/>
      <c r="X123" s="89"/>
      <c r="Y123" s="89"/>
      <c r="Z123" s="89"/>
    </row>
    <row r="124">
      <c r="A124" s="89">
        <v>125.0</v>
      </c>
      <c r="B124" s="113"/>
      <c r="C124" s="114"/>
      <c r="D124" s="114"/>
      <c r="E124" s="114"/>
      <c r="F124" s="114" t="s">
        <v>193</v>
      </c>
      <c r="G124" s="266" t="s">
        <v>766</v>
      </c>
      <c r="H124" s="117"/>
      <c r="I124" s="191" t="s">
        <v>5044</v>
      </c>
      <c r="J124" s="117" t="s">
        <v>196</v>
      </c>
      <c r="K124" s="872" t="s">
        <v>227</v>
      </c>
      <c r="L124" s="117">
        <f t="shared" si="31"/>
        <v>0.67</v>
      </c>
      <c r="M124" s="117"/>
      <c r="N124" s="89"/>
      <c r="O124" s="873" t="s">
        <v>5045</v>
      </c>
      <c r="P124" s="875" t="s">
        <v>5046</v>
      </c>
      <c r="Q124" s="459"/>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872" t="s">
        <v>190</v>
      </c>
      <c r="L125" s="117">
        <f t="shared" si="31"/>
        <v>1</v>
      </c>
      <c r="M125" s="117"/>
      <c r="N125" s="89"/>
      <c r="O125" s="873" t="s">
        <v>5047</v>
      </c>
      <c r="P125" s="875" t="s">
        <v>5048</v>
      </c>
      <c r="Q125" s="459"/>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872" t="s">
        <v>190</v>
      </c>
      <c r="L126" s="117">
        <f t="shared" si="31"/>
        <v>1</v>
      </c>
      <c r="M126" s="117"/>
      <c r="N126" s="89"/>
      <c r="O126" s="873" t="s">
        <v>5049</v>
      </c>
      <c r="P126" s="875" t="s">
        <v>4837</v>
      </c>
      <c r="Q126" s="459"/>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872" t="s">
        <v>227</v>
      </c>
      <c r="L127" s="117">
        <f t="shared" si="31"/>
        <v>0.67</v>
      </c>
      <c r="M127" s="117"/>
      <c r="N127" s="89"/>
      <c r="O127" s="873" t="s">
        <v>5050</v>
      </c>
      <c r="P127" s="875" t="s">
        <v>5051</v>
      </c>
      <c r="Q127" s="459"/>
      <c r="R127" s="89"/>
      <c r="S127" s="89"/>
      <c r="T127" s="520">
        <v>64.0</v>
      </c>
      <c r="U127" s="89"/>
      <c r="V127" s="89"/>
      <c r="W127" s="89"/>
      <c r="X127" s="89"/>
      <c r="Y127" s="89"/>
      <c r="Z127" s="89"/>
    </row>
    <row r="128">
      <c r="A128" s="89">
        <v>129.0</v>
      </c>
      <c r="B128" s="113"/>
      <c r="C128" s="114"/>
      <c r="D128" s="114"/>
      <c r="E128" s="114"/>
      <c r="F128" s="114" t="s">
        <v>249</v>
      </c>
      <c r="G128" s="266" t="s">
        <v>782</v>
      </c>
      <c r="H128" s="117"/>
      <c r="I128" s="191" t="s">
        <v>783</v>
      </c>
      <c r="J128" s="117" t="s">
        <v>196</v>
      </c>
      <c r="K128" s="872" t="s">
        <v>227</v>
      </c>
      <c r="L128" s="117">
        <f t="shared" si="31"/>
        <v>0.67</v>
      </c>
      <c r="M128" s="117"/>
      <c r="N128" s="89"/>
      <c r="O128" s="873" t="s">
        <v>5052</v>
      </c>
      <c r="P128" s="875" t="s">
        <v>5053</v>
      </c>
      <c r="Q128" s="94"/>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876"/>
      <c r="L129" s="242">
        <f>AVERAGE(L130:L133)*H129</f>
        <v>0.6</v>
      </c>
      <c r="M129" s="242">
        <f>L129/H129</f>
        <v>1</v>
      </c>
      <c r="N129" s="89"/>
      <c r="O129" s="847"/>
      <c r="P129" s="848"/>
      <c r="Q129" s="25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872"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873" t="s">
        <v>2172</v>
      </c>
      <c r="P130" s="875" t="s">
        <v>2920</v>
      </c>
      <c r="Q130" s="852" t="s">
        <v>5054</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872" t="s">
        <v>190</v>
      </c>
      <c r="L131" s="117">
        <f t="shared" si="32"/>
        <v>1</v>
      </c>
      <c r="M131" s="117"/>
      <c r="N131" s="89"/>
      <c r="O131" s="873" t="s">
        <v>2175</v>
      </c>
      <c r="P131" s="875" t="s">
        <v>5055</v>
      </c>
      <c r="Q131" s="459"/>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872" t="s">
        <v>190</v>
      </c>
      <c r="L132" s="117">
        <f t="shared" si="32"/>
        <v>1</v>
      </c>
      <c r="M132" s="117"/>
      <c r="N132" s="89"/>
      <c r="O132" s="873" t="s">
        <v>794</v>
      </c>
      <c r="P132" s="875" t="s">
        <v>5056</v>
      </c>
      <c r="Q132" s="459"/>
      <c r="R132" s="89"/>
      <c r="S132" s="89"/>
      <c r="T132" s="520">
        <v>67.0</v>
      </c>
      <c r="U132" s="89"/>
      <c r="V132" s="89"/>
      <c r="W132" s="89"/>
      <c r="X132" s="89"/>
      <c r="Y132" s="89"/>
      <c r="Z132" s="89"/>
    </row>
    <row r="133">
      <c r="A133" s="89">
        <v>134.0</v>
      </c>
      <c r="B133" s="113"/>
      <c r="C133" s="114"/>
      <c r="D133" s="114"/>
      <c r="E133" s="114"/>
      <c r="F133" s="114" t="s">
        <v>219</v>
      </c>
      <c r="G133" s="266" t="s">
        <v>798</v>
      </c>
      <c r="H133" s="117"/>
      <c r="I133" s="191" t="s">
        <v>799</v>
      </c>
      <c r="J133" s="117" t="s">
        <v>189</v>
      </c>
      <c r="K133" s="872" t="s">
        <v>190</v>
      </c>
      <c r="L133" s="117">
        <f t="shared" si="32"/>
        <v>1</v>
      </c>
      <c r="M133" s="117"/>
      <c r="N133" s="89"/>
      <c r="O133" s="873" t="s">
        <v>2180</v>
      </c>
      <c r="P133" s="875" t="s">
        <v>5056</v>
      </c>
      <c r="Q133" s="94"/>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876"/>
      <c r="L134" s="242">
        <f>AVERAGE(L135:L137)*H134</f>
        <v>0.7</v>
      </c>
      <c r="M134" s="242">
        <f>L134/H134</f>
        <v>1</v>
      </c>
      <c r="N134" s="89"/>
      <c r="O134" s="847"/>
      <c r="P134" s="848"/>
      <c r="Q134" s="25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872" t="s">
        <v>190</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1</v>
      </c>
      <c r="M135" s="117"/>
      <c r="N135" s="89"/>
      <c r="O135" s="873" t="s">
        <v>2923</v>
      </c>
      <c r="P135" s="875" t="s">
        <v>5057</v>
      </c>
      <c r="Q135" s="852" t="s">
        <v>5058</v>
      </c>
      <c r="R135" s="89"/>
      <c r="S135" s="89"/>
      <c r="T135" s="89"/>
      <c r="U135" s="89"/>
      <c r="V135" s="89"/>
      <c r="W135" s="89"/>
      <c r="X135" s="89"/>
      <c r="Y135" s="89"/>
      <c r="Z135" s="89"/>
    </row>
    <row r="136">
      <c r="A136" s="89">
        <v>137.0</v>
      </c>
      <c r="B136" s="113"/>
      <c r="C136" s="114"/>
      <c r="D136" s="114"/>
      <c r="E136" s="114"/>
      <c r="F136" s="114" t="s">
        <v>193</v>
      </c>
      <c r="G136" s="266" t="s">
        <v>807</v>
      </c>
      <c r="H136" s="117"/>
      <c r="I136" s="191" t="s">
        <v>5059</v>
      </c>
      <c r="J136" s="324" t="s">
        <v>189</v>
      </c>
      <c r="K136" s="872" t="s">
        <v>190</v>
      </c>
      <c r="L136" s="117">
        <f t="shared" si="33"/>
        <v>1</v>
      </c>
      <c r="M136" s="117"/>
      <c r="N136" s="89"/>
      <c r="O136" s="873" t="s">
        <v>5060</v>
      </c>
      <c r="P136" s="875" t="s">
        <v>5061</v>
      </c>
      <c r="Q136" s="459"/>
      <c r="R136" s="89"/>
      <c r="S136" s="89"/>
      <c r="T136" s="520">
        <v>69.0</v>
      </c>
      <c r="U136" s="89"/>
      <c r="V136" s="89"/>
      <c r="W136" s="89"/>
      <c r="X136" s="89"/>
      <c r="Y136" s="89"/>
      <c r="Z136" s="89"/>
    </row>
    <row r="137">
      <c r="A137" s="89">
        <v>138.0</v>
      </c>
      <c r="B137" s="113"/>
      <c r="C137" s="114"/>
      <c r="D137" s="114"/>
      <c r="E137" s="114"/>
      <c r="F137" s="114" t="s">
        <v>199</v>
      </c>
      <c r="G137" s="266" t="s">
        <v>811</v>
      </c>
      <c r="H137" s="117"/>
      <c r="I137" s="191" t="s">
        <v>812</v>
      </c>
      <c r="J137" s="117" t="s">
        <v>196</v>
      </c>
      <c r="K137" s="872" t="s">
        <v>190</v>
      </c>
      <c r="L137" s="117">
        <f t="shared" si="33"/>
        <v>1</v>
      </c>
      <c r="M137" s="117"/>
      <c r="N137" s="89"/>
      <c r="O137" s="873" t="s">
        <v>2190</v>
      </c>
      <c r="P137" s="845" t="s">
        <v>2928</v>
      </c>
      <c r="Q137" s="94"/>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876"/>
      <c r="L138" s="242">
        <f>AVERAGE(L139:L140)*H138</f>
        <v>0.334</v>
      </c>
      <c r="M138" s="242">
        <f>L138/H138</f>
        <v>0.835</v>
      </c>
      <c r="N138" s="89"/>
      <c r="O138" s="847"/>
      <c r="P138" s="848"/>
      <c r="Q138" s="25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872" t="s">
        <v>227</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0.67</v>
      </c>
      <c r="M139" s="117"/>
      <c r="N139" s="89"/>
      <c r="O139" s="873" t="s">
        <v>5062</v>
      </c>
      <c r="P139" s="875" t="s">
        <v>5051</v>
      </c>
      <c r="Q139" s="852" t="s">
        <v>5063</v>
      </c>
      <c r="R139" s="89"/>
      <c r="S139" s="89"/>
      <c r="T139" s="520">
        <v>70.0</v>
      </c>
      <c r="U139" s="89"/>
      <c r="V139" s="89"/>
      <c r="W139" s="89"/>
      <c r="X139" s="89"/>
      <c r="Y139" s="89"/>
      <c r="Z139" s="89"/>
    </row>
    <row r="140">
      <c r="A140" s="89">
        <v>141.0</v>
      </c>
      <c r="B140" s="113"/>
      <c r="C140" s="114"/>
      <c r="D140" s="325"/>
      <c r="E140" s="325"/>
      <c r="F140" s="114" t="s">
        <v>193</v>
      </c>
      <c r="G140" s="326" t="s">
        <v>819</v>
      </c>
      <c r="H140" s="117"/>
      <c r="I140" s="272" t="s">
        <v>820</v>
      </c>
      <c r="J140" s="324" t="s">
        <v>189</v>
      </c>
      <c r="K140" s="872" t="s">
        <v>190</v>
      </c>
      <c r="L140" s="117">
        <f t="shared" si="34"/>
        <v>1</v>
      </c>
      <c r="M140" s="324"/>
      <c r="N140" s="89"/>
      <c r="O140" s="873" t="s">
        <v>2196</v>
      </c>
      <c r="P140" s="875" t="s">
        <v>2931</v>
      </c>
      <c r="Q140" s="94"/>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879"/>
      <c r="L141" s="231">
        <f>SUM(L142,L154,L160,L163,L173,L183,L204,L223)</f>
        <v>16.13893939</v>
      </c>
      <c r="M141" s="231">
        <f t="shared" ref="M141:M143" si="35">L141/H141</f>
        <v>0.743729926</v>
      </c>
      <c r="N141" s="89"/>
      <c r="O141" s="880"/>
      <c r="P141" s="881"/>
      <c r="Q141" s="25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864"/>
      <c r="L142" s="37">
        <f>SUM(L143,L150,L152)</f>
        <v>2</v>
      </c>
      <c r="M142" s="37">
        <f t="shared" si="35"/>
        <v>0.6666666667</v>
      </c>
      <c r="N142" s="89"/>
      <c r="O142" s="854"/>
      <c r="P142" s="855"/>
      <c r="Q142" s="25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862"/>
      <c r="L143" s="242">
        <f>AVERAGE(L144:L149)*H143</f>
        <v>1.25</v>
      </c>
      <c r="M143" s="242">
        <f t="shared" si="35"/>
        <v>0.8333333333</v>
      </c>
      <c r="N143" s="89"/>
      <c r="O143" s="847"/>
      <c r="P143" s="848"/>
      <c r="Q143" s="25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882">
        <f>IF(OR(K145="",K146=""),"Blm Diisi",IF(K145=0,0,IF(K146/K145&gt;1,1,K146/K145)))</f>
        <v>0.6666666667</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0.6666666667</v>
      </c>
      <c r="M144" s="117"/>
      <c r="N144" s="89"/>
      <c r="O144" s="863"/>
      <c r="P144" s="857"/>
      <c r="Q144" s="852" t="s">
        <v>5064</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883">
        <v>3.0</v>
      </c>
      <c r="L145" s="117" t="str">
        <f t="shared" si="36"/>
        <v/>
      </c>
      <c r="M145" s="117"/>
      <c r="N145" s="89"/>
      <c r="O145" s="850" t="s">
        <v>5065</v>
      </c>
      <c r="P145" s="851" t="s">
        <v>5066</v>
      </c>
      <c r="Q145" s="459"/>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883">
        <v>2.0</v>
      </c>
      <c r="L146" s="117" t="str">
        <f t="shared" si="36"/>
        <v/>
      </c>
      <c r="M146" s="117"/>
      <c r="N146" s="89"/>
      <c r="O146" s="850" t="s">
        <v>5067</v>
      </c>
      <c r="P146" s="851" t="s">
        <v>5068</v>
      </c>
      <c r="Q146" s="459"/>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882">
        <f>IF(OR(K148="",K149=""),"Blm Diisi",IF(K148=0,0,IF(K149/K148&gt;1,1,K149/K148)))</f>
        <v>1</v>
      </c>
      <c r="L147" s="117">
        <f t="shared" si="36"/>
        <v>1</v>
      </c>
      <c r="M147" s="117"/>
      <c r="N147" s="89"/>
      <c r="O147" s="863"/>
      <c r="P147" s="857"/>
      <c r="Q147" s="459"/>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849">
        <v>1.0</v>
      </c>
      <c r="L148" s="117" t="str">
        <f t="shared" si="36"/>
        <v/>
      </c>
      <c r="M148" s="117"/>
      <c r="N148" s="89"/>
      <c r="O148" s="804" t="s">
        <v>5069</v>
      </c>
      <c r="P148" s="851" t="s">
        <v>5070</v>
      </c>
      <c r="Q148" s="459"/>
      <c r="R148" s="89"/>
      <c r="S148" s="89"/>
      <c r="T148" s="520">
        <v>72.0</v>
      </c>
      <c r="U148" s="89"/>
      <c r="V148" s="89"/>
      <c r="W148" s="89"/>
      <c r="X148" s="89"/>
      <c r="Y148" s="89"/>
      <c r="Z148" s="89"/>
    </row>
    <row r="149">
      <c r="A149" s="89">
        <v>171.0</v>
      </c>
      <c r="B149" s="113"/>
      <c r="C149" s="114"/>
      <c r="D149" s="114"/>
      <c r="E149" s="114"/>
      <c r="F149" s="246"/>
      <c r="G149" s="341" t="s">
        <v>871</v>
      </c>
      <c r="H149" s="117"/>
      <c r="I149" s="191"/>
      <c r="J149" s="117" t="s">
        <v>865</v>
      </c>
      <c r="K149" s="849">
        <v>1.0</v>
      </c>
      <c r="L149" s="117" t="str">
        <f t="shared" si="36"/>
        <v/>
      </c>
      <c r="M149" s="117"/>
      <c r="N149" s="89"/>
      <c r="O149" s="804" t="s">
        <v>5069</v>
      </c>
      <c r="P149" s="851" t="s">
        <v>5071</v>
      </c>
      <c r="Q149" s="94"/>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862"/>
      <c r="L150" s="242">
        <f>AVERAGE(L151)*H150</f>
        <v>0.25</v>
      </c>
      <c r="M150" s="242">
        <f>L150/H150</f>
        <v>0.25</v>
      </c>
      <c r="N150" s="89"/>
      <c r="O150" s="847"/>
      <c r="P150" s="848"/>
      <c r="Q150" s="25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843" t="s">
        <v>804</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0.25</v>
      </c>
      <c r="M151" s="117"/>
      <c r="N151" s="89"/>
      <c r="O151" s="804" t="s">
        <v>5072</v>
      </c>
      <c r="P151" s="851" t="s">
        <v>5073</v>
      </c>
      <c r="Q151" s="299" t="s">
        <v>5074</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846"/>
      <c r="L152" s="242">
        <f>AVERAGE(L153)*H152</f>
        <v>0.5</v>
      </c>
      <c r="M152" s="242">
        <f>L152/H152</f>
        <v>1</v>
      </c>
      <c r="N152" s="89"/>
      <c r="O152" s="847"/>
      <c r="P152" s="848"/>
      <c r="Q152" s="25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843"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804" t="s">
        <v>5075</v>
      </c>
      <c r="P153" s="845" t="s">
        <v>5076</v>
      </c>
      <c r="Q153" s="299" t="s">
        <v>5077</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864"/>
      <c r="L154" s="37">
        <f>L155</f>
        <v>2</v>
      </c>
      <c r="M154" s="37">
        <f t="shared" ref="M154:M155" si="37">L154/H154</f>
        <v>1</v>
      </c>
      <c r="N154" s="89"/>
      <c r="O154" s="854"/>
      <c r="P154" s="855"/>
      <c r="Q154" s="25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862"/>
      <c r="L155" s="242">
        <f>AVERAGE(L156:L157)*H155</f>
        <v>2</v>
      </c>
      <c r="M155" s="242">
        <f t="shared" si="37"/>
        <v>1</v>
      </c>
      <c r="N155" s="89"/>
      <c r="O155" s="847"/>
      <c r="P155" s="848"/>
      <c r="Q155" s="25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843"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884" t="s">
        <v>5078</v>
      </c>
      <c r="P156" s="492" t="s">
        <v>5079</v>
      </c>
      <c r="Q156" s="852" t="s">
        <v>5080</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1</v>
      </c>
      <c r="L157" s="117">
        <f t="shared" si="38"/>
        <v>1</v>
      </c>
      <c r="M157" s="117"/>
      <c r="N157" s="89"/>
      <c r="O157" s="884" t="s">
        <v>5081</v>
      </c>
      <c r="P157" s="492" t="s">
        <v>5079</v>
      </c>
      <c r="Q157" s="459"/>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849">
        <v>34.0</v>
      </c>
      <c r="L158" s="117" t="str">
        <f t="shared" si="38"/>
        <v/>
      </c>
      <c r="M158" s="117"/>
      <c r="N158" s="89"/>
      <c r="O158" s="885"/>
      <c r="P158" s="467"/>
      <c r="Q158" s="459"/>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849">
        <v>34.0</v>
      </c>
      <c r="L159" s="117" t="str">
        <f t="shared" si="38"/>
        <v/>
      </c>
      <c r="M159" s="117"/>
      <c r="N159" s="89"/>
      <c r="O159" s="885"/>
      <c r="P159" s="467"/>
      <c r="Q159" s="94"/>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864"/>
      <c r="L160" s="37">
        <f>L161</f>
        <v>0.75</v>
      </c>
      <c r="M160" s="37">
        <f t="shared" ref="M160:M161" si="39">L160/H160</f>
        <v>0.5</v>
      </c>
      <c r="N160" s="89"/>
      <c r="O160" s="854"/>
      <c r="P160" s="855"/>
      <c r="Q160" s="25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846"/>
      <c r="L161" s="242">
        <f>AVERAGE(L162)*H161</f>
        <v>0.75</v>
      </c>
      <c r="M161" s="242">
        <f t="shared" si="39"/>
        <v>0.5</v>
      </c>
      <c r="N161" s="89"/>
      <c r="O161" s="847"/>
      <c r="P161" s="848"/>
      <c r="Q161" s="25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843" t="s">
        <v>227</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0.5</v>
      </c>
      <c r="M162" s="117"/>
      <c r="N162" s="89"/>
      <c r="O162" s="804" t="s">
        <v>5082</v>
      </c>
      <c r="P162" s="845" t="s">
        <v>5083</v>
      </c>
      <c r="Q162" s="299" t="s">
        <v>5084</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864"/>
      <c r="L163" s="37">
        <f>SUM(L164,L166,L169)</f>
        <v>2.625</v>
      </c>
      <c r="M163" s="37">
        <f t="shared" ref="M163:M164" si="40">L163/H163</f>
        <v>0.7</v>
      </c>
      <c r="N163" s="89"/>
      <c r="O163" s="854"/>
      <c r="P163" s="855"/>
      <c r="Q163" s="25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862"/>
      <c r="L164" s="242">
        <f>AVERAGE(L165)*H164</f>
        <v>0.5</v>
      </c>
      <c r="M164" s="242">
        <f t="shared" si="40"/>
        <v>1</v>
      </c>
      <c r="N164" s="89"/>
      <c r="O164" s="847"/>
      <c r="P164" s="848"/>
      <c r="Q164" s="25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843"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804" t="s">
        <v>5085</v>
      </c>
      <c r="P165" s="851" t="s">
        <v>5086</v>
      </c>
      <c r="Q165" s="299" t="s">
        <v>5087</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862"/>
      <c r="L166" s="242">
        <f>AVERAGE(L167:L168)*H166</f>
        <v>0.625</v>
      </c>
      <c r="M166" s="242">
        <f>L166/H166</f>
        <v>0.5</v>
      </c>
      <c r="N166" s="89"/>
      <c r="O166" s="847"/>
      <c r="P166" s="848"/>
      <c r="Q166" s="25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843" t="s">
        <v>227</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0.5</v>
      </c>
      <c r="M167" s="117"/>
      <c r="N167" s="89"/>
      <c r="O167" s="804" t="s">
        <v>5088</v>
      </c>
      <c r="P167" s="845" t="s">
        <v>5089</v>
      </c>
      <c r="Q167" s="852" t="s">
        <v>5090</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843" t="s">
        <v>227</v>
      </c>
      <c r="L168" s="117">
        <f t="shared" si="41"/>
        <v>0.5</v>
      </c>
      <c r="M168" s="117"/>
      <c r="N168" s="89"/>
      <c r="O168" s="804" t="s">
        <v>5091</v>
      </c>
      <c r="P168" s="856" t="s">
        <v>5092</v>
      </c>
      <c r="Q168" s="94"/>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862"/>
      <c r="L169" s="242">
        <f>AVERAGE(L170:L172)*H169</f>
        <v>1.5</v>
      </c>
      <c r="M169" s="242">
        <f>L169/H169</f>
        <v>0.75</v>
      </c>
      <c r="N169" s="89"/>
      <c r="O169" s="847"/>
      <c r="P169" s="848"/>
      <c r="Q169" s="25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843" t="s">
        <v>227</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0.75</v>
      </c>
      <c r="M170" s="117"/>
      <c r="N170" s="89"/>
      <c r="O170" s="804" t="s">
        <v>5093</v>
      </c>
      <c r="P170" s="851" t="s">
        <v>5094</v>
      </c>
      <c r="Q170" s="852" t="s">
        <v>5095</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843" t="s">
        <v>227</v>
      </c>
      <c r="L171" s="117">
        <f t="shared" si="42"/>
        <v>0.75</v>
      </c>
      <c r="M171" s="117"/>
      <c r="N171" s="89"/>
      <c r="O171" s="804" t="s">
        <v>5096</v>
      </c>
      <c r="P171" s="851" t="s">
        <v>5097</v>
      </c>
      <c r="Q171" s="459"/>
      <c r="R171" s="89"/>
      <c r="S171" s="89"/>
      <c r="T171" s="520">
        <v>77.0</v>
      </c>
      <c r="U171" s="89"/>
      <c r="V171" s="89"/>
      <c r="W171" s="89"/>
      <c r="X171" s="89"/>
      <c r="Y171" s="89"/>
      <c r="Z171" s="89"/>
    </row>
    <row r="172">
      <c r="A172" s="89">
        <v>201.0</v>
      </c>
      <c r="B172" s="113"/>
      <c r="C172" s="114"/>
      <c r="D172" s="347"/>
      <c r="E172" s="246"/>
      <c r="F172" s="114" t="s">
        <v>199</v>
      </c>
      <c r="G172" s="266" t="s">
        <v>1206</v>
      </c>
      <c r="H172" s="117"/>
      <c r="I172" s="191" t="s">
        <v>1399</v>
      </c>
      <c r="J172" s="117" t="s">
        <v>264</v>
      </c>
      <c r="K172" s="843" t="s">
        <v>227</v>
      </c>
      <c r="L172" s="117">
        <f t="shared" si="42"/>
        <v>0.75</v>
      </c>
      <c r="M172" s="117"/>
      <c r="N172" s="89"/>
      <c r="O172" s="804" t="s">
        <v>5098</v>
      </c>
      <c r="P172" s="856" t="s">
        <v>5099</v>
      </c>
      <c r="Q172" s="94"/>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864"/>
      <c r="L173" s="37">
        <f>SUM(L174,L176,L178)</f>
        <v>1.5</v>
      </c>
      <c r="M173" s="37">
        <f t="shared" ref="M173:M174" si="43">L173/H173</f>
        <v>0.75</v>
      </c>
      <c r="N173" s="89"/>
      <c r="O173" s="854"/>
      <c r="P173" s="855"/>
      <c r="Q173" s="25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862"/>
      <c r="L174" s="242">
        <f>AVERAGE(L175)*H174</f>
        <v>1</v>
      </c>
      <c r="M174" s="242">
        <f t="shared" si="43"/>
        <v>1</v>
      </c>
      <c r="N174" s="89"/>
      <c r="O174" s="847"/>
      <c r="P174" s="848"/>
      <c r="Q174" s="25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843"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489" t="s">
        <v>3707</v>
      </c>
      <c r="P175" s="497" t="s">
        <v>5100</v>
      </c>
      <c r="Q175" s="299" t="s">
        <v>5101</v>
      </c>
      <c r="R175" s="89"/>
      <c r="S175" s="89"/>
      <c r="T175" s="89"/>
      <c r="U175" s="89"/>
      <c r="V175" s="89"/>
      <c r="W175" s="89"/>
      <c r="X175" s="89"/>
      <c r="Y175" s="89"/>
      <c r="Z175" s="89"/>
    </row>
    <row r="176">
      <c r="A176" s="89">
        <v>205.0</v>
      </c>
      <c r="B176" s="257"/>
      <c r="C176" s="241"/>
      <c r="D176" s="241"/>
      <c r="E176" s="241" t="s">
        <v>12</v>
      </c>
      <c r="F176" s="28" t="s">
        <v>5102</v>
      </c>
      <c r="G176" s="4"/>
      <c r="H176" s="242">
        <v>0.5</v>
      </c>
      <c r="I176" s="243"/>
      <c r="J176" s="242"/>
      <c r="K176" s="862"/>
      <c r="L176" s="242">
        <f>AVERAGE(L177)*H176</f>
        <v>0.5</v>
      </c>
      <c r="M176" s="242">
        <f>L176/H176</f>
        <v>1</v>
      </c>
      <c r="N176" s="89"/>
      <c r="O176" s="847"/>
      <c r="P176" s="848"/>
      <c r="Q176" s="258"/>
      <c r="R176" s="89"/>
      <c r="S176" s="89"/>
      <c r="T176" s="89"/>
      <c r="U176" s="89"/>
      <c r="V176" s="89"/>
      <c r="W176" s="89"/>
      <c r="X176" s="89"/>
      <c r="Y176" s="89"/>
      <c r="Z176" s="89"/>
    </row>
    <row r="177">
      <c r="A177" s="89">
        <v>206.0</v>
      </c>
      <c r="B177" s="113"/>
      <c r="C177" s="114"/>
      <c r="D177" s="114"/>
      <c r="E177" s="114"/>
      <c r="F177" s="328" t="s">
        <v>107</v>
      </c>
      <c r="G177" s="266" t="s">
        <v>5103</v>
      </c>
      <c r="H177" s="117"/>
      <c r="I177" s="191" t="s">
        <v>5104</v>
      </c>
      <c r="J177" s="117" t="s">
        <v>189</v>
      </c>
      <c r="K177" s="843"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489" t="s">
        <v>3713</v>
      </c>
      <c r="P177" s="277" t="s">
        <v>3714</v>
      </c>
      <c r="Q177" s="299" t="s">
        <v>5105</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862"/>
      <c r="L178" s="242">
        <f>AVERAGE(L179)*H178</f>
        <v>0</v>
      </c>
      <c r="M178" s="242">
        <f>L178/H178</f>
        <v>0</v>
      </c>
      <c r="N178" s="89"/>
      <c r="O178" s="847"/>
      <c r="P178" s="848"/>
      <c r="Q178" s="25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0</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v>
      </c>
      <c r="M179" s="117"/>
      <c r="N179" s="89"/>
      <c r="O179" s="863"/>
      <c r="P179" s="857"/>
      <c r="Q179" s="852" t="s">
        <v>5106</v>
      </c>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849">
        <v>30.0</v>
      </c>
      <c r="L180" s="117" t="str">
        <f t="shared" si="44"/>
        <v/>
      </c>
      <c r="M180" s="339"/>
      <c r="N180" s="89"/>
      <c r="O180" s="804" t="s">
        <v>5107</v>
      </c>
      <c r="P180" s="625" t="s">
        <v>5108</v>
      </c>
      <c r="Q180" s="459"/>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849">
        <v>78.0</v>
      </c>
      <c r="L181" s="117" t="str">
        <f t="shared" si="44"/>
        <v/>
      </c>
      <c r="M181" s="117"/>
      <c r="N181" s="89"/>
      <c r="O181" s="804" t="s">
        <v>5107</v>
      </c>
      <c r="P181" s="625" t="s">
        <v>5109</v>
      </c>
      <c r="Q181" s="459"/>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849">
        <v>28.0</v>
      </c>
      <c r="L182" s="117" t="str">
        <f t="shared" si="44"/>
        <v/>
      </c>
      <c r="M182" s="117"/>
      <c r="N182" s="89"/>
      <c r="O182" s="804" t="s">
        <v>5110</v>
      </c>
      <c r="P182" s="845" t="s">
        <v>5111</v>
      </c>
      <c r="Q182" s="94"/>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864"/>
      <c r="L183" s="37">
        <f>SUM(L184,L198,L200,L202)</f>
        <v>2.586666667</v>
      </c>
      <c r="M183" s="37">
        <f t="shared" ref="M183:M184" si="45">L183/H183</f>
        <v>0.6897777778</v>
      </c>
      <c r="N183" s="89"/>
      <c r="O183" s="854"/>
      <c r="P183" s="855"/>
      <c r="Q183" s="25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862"/>
      <c r="L184" s="242">
        <f>AVERAGE(L185:L197)*H184</f>
        <v>0.1666666667</v>
      </c>
      <c r="M184" s="242">
        <f t="shared" si="45"/>
        <v>0.1666666667</v>
      </c>
      <c r="N184" s="89"/>
      <c r="O184" s="847"/>
      <c r="P184" s="848"/>
      <c r="Q184" s="25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886"/>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863"/>
      <c r="P185" s="857"/>
      <c r="Q185" s="852" t="s">
        <v>5112</v>
      </c>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887"/>
      <c r="L186" s="117" t="str">
        <f t="shared" si="46"/>
        <v/>
      </c>
      <c r="M186" s="117"/>
      <c r="N186" s="89"/>
      <c r="O186" s="863"/>
      <c r="P186" s="857"/>
      <c r="Q186" s="459"/>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849">
        <v>8.0</v>
      </c>
      <c r="L187" s="117" t="str">
        <f t="shared" si="46"/>
        <v/>
      </c>
      <c r="M187" s="117"/>
      <c r="N187" s="89"/>
      <c r="O187" s="804" t="s">
        <v>5113</v>
      </c>
      <c r="P187" s="845" t="s">
        <v>5114</v>
      </c>
      <c r="Q187" s="459"/>
      <c r="R187" s="89"/>
      <c r="S187" s="89"/>
      <c r="T187" s="89"/>
      <c r="U187" s="520">
        <v>3.0</v>
      </c>
      <c r="V187" s="89"/>
      <c r="W187" s="89"/>
      <c r="X187" s="89"/>
      <c r="Y187" s="89"/>
      <c r="Z187" s="89"/>
    </row>
    <row r="188">
      <c r="A188" s="89">
        <v>217.0</v>
      </c>
      <c r="B188" s="113"/>
      <c r="C188" s="114"/>
      <c r="D188" s="114"/>
      <c r="E188" s="114"/>
      <c r="F188" s="246"/>
      <c r="G188" s="341" t="s">
        <v>1014</v>
      </c>
      <c r="H188" s="117"/>
      <c r="I188" s="191"/>
      <c r="J188" s="117" t="s">
        <v>865</v>
      </c>
      <c r="K188" s="849">
        <v>12.0</v>
      </c>
      <c r="L188" s="117" t="str">
        <f t="shared" si="46"/>
        <v/>
      </c>
      <c r="M188" s="117"/>
      <c r="N188" s="89"/>
      <c r="O188" s="804" t="s">
        <v>5113</v>
      </c>
      <c r="P188" s="845" t="s">
        <v>5114</v>
      </c>
      <c r="Q188" s="459"/>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887"/>
      <c r="L189" s="117" t="str">
        <f t="shared" si="46"/>
        <v/>
      </c>
      <c r="M189" s="117"/>
      <c r="N189" s="89"/>
      <c r="O189" s="863"/>
      <c r="P189" s="857"/>
      <c r="Q189" s="459"/>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849">
        <v>7.0</v>
      </c>
      <c r="L190" s="117" t="str">
        <f t="shared" si="46"/>
        <v/>
      </c>
      <c r="M190" s="117"/>
      <c r="N190" s="89"/>
      <c r="O190" s="804" t="s">
        <v>5115</v>
      </c>
      <c r="P190" s="851" t="s">
        <v>5116</v>
      </c>
      <c r="Q190" s="459"/>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849">
        <v>8.0</v>
      </c>
      <c r="L191" s="117" t="str">
        <f t="shared" si="46"/>
        <v/>
      </c>
      <c r="M191" s="117"/>
      <c r="N191" s="89"/>
      <c r="O191" s="804" t="s">
        <v>5115</v>
      </c>
      <c r="P191" s="851" t="s">
        <v>5116</v>
      </c>
      <c r="Q191" s="459"/>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882">
        <f>IF(OR(K193="",K194=""),"Blm Diisi",IF(K193=0,0,IF(K194/K193&gt;1,1,K194/K193)))</f>
        <v>0.3333333333</v>
      </c>
      <c r="L192" s="117">
        <f t="shared" si="46"/>
        <v>0.3333333333</v>
      </c>
      <c r="M192" s="117"/>
      <c r="N192" s="89"/>
      <c r="O192" s="863"/>
      <c r="P192" s="857"/>
      <c r="Q192" s="459"/>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849">
        <v>3.0</v>
      </c>
      <c r="L193" s="117" t="str">
        <f t="shared" si="46"/>
        <v/>
      </c>
      <c r="M193" s="117"/>
      <c r="N193" s="89"/>
      <c r="O193" s="804" t="s">
        <v>5117</v>
      </c>
      <c r="P193" s="851" t="s">
        <v>5118</v>
      </c>
      <c r="Q193" s="459"/>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849">
        <v>1.0</v>
      </c>
      <c r="L194" s="117" t="str">
        <f t="shared" si="46"/>
        <v/>
      </c>
      <c r="M194" s="117"/>
      <c r="N194" s="89"/>
      <c r="O194" s="804" t="s">
        <v>5119</v>
      </c>
      <c r="P194" s="851" t="s">
        <v>5120</v>
      </c>
      <c r="Q194" s="459"/>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882">
        <f>IF(OR(K196="",K197=""),"Blm Diisi",IF(K196=0,0,IF(K197/K196&gt;1,1,K197/K196)))</f>
        <v>0</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v>
      </c>
      <c r="M195" s="117"/>
      <c r="N195" s="89"/>
      <c r="O195" s="863"/>
      <c r="P195" s="857"/>
      <c r="Q195" s="459"/>
      <c r="R195" s="89"/>
      <c r="S195" s="89"/>
      <c r="T195" s="520">
        <v>81.0</v>
      </c>
      <c r="U195" s="89"/>
      <c r="V195" s="89"/>
      <c r="W195" s="89"/>
      <c r="X195" s="89"/>
      <c r="Y195" s="89"/>
      <c r="Z195" s="89"/>
    </row>
    <row r="196">
      <c r="A196" s="89">
        <v>225.0</v>
      </c>
      <c r="B196" s="113"/>
      <c r="C196" s="114"/>
      <c r="D196" s="114"/>
      <c r="E196" s="114"/>
      <c r="F196" s="246"/>
      <c r="G196" s="341" t="s">
        <v>1033</v>
      </c>
      <c r="H196" s="117"/>
      <c r="I196" s="191"/>
      <c r="J196" s="117" t="s">
        <v>1034</v>
      </c>
      <c r="K196" s="888">
        <v>1.9054799445E10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804" t="s">
        <v>5121</v>
      </c>
      <c r="P196" s="851" t="s">
        <v>5122</v>
      </c>
      <c r="Q196" s="459"/>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889">
        <v>0.0</v>
      </c>
      <c r="L197" s="117" t="str">
        <f t="shared" si="47"/>
        <v/>
      </c>
      <c r="M197" s="117"/>
      <c r="N197" s="89"/>
      <c r="O197" s="863"/>
      <c r="P197" s="857"/>
      <c r="Q197" s="94"/>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890"/>
      <c r="L198" s="242">
        <f>AVERAGE(L199)*H198</f>
        <v>0.67</v>
      </c>
      <c r="M198" s="242">
        <f>L198/H198</f>
        <v>0.67</v>
      </c>
      <c r="N198" s="89"/>
      <c r="O198" s="847"/>
      <c r="P198" s="848"/>
      <c r="Q198" s="25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843" t="s">
        <v>227</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0.67</v>
      </c>
      <c r="M199" s="117"/>
      <c r="N199" s="89"/>
      <c r="O199" s="804" t="s">
        <v>2777</v>
      </c>
      <c r="P199" s="845" t="s">
        <v>5123</v>
      </c>
      <c r="Q199" s="299" t="s">
        <v>5124</v>
      </c>
      <c r="R199" s="89"/>
      <c r="S199" s="89"/>
      <c r="T199" s="89"/>
      <c r="U199" s="89"/>
      <c r="V199" s="89"/>
      <c r="W199" s="89"/>
      <c r="X199" s="89"/>
      <c r="Y199" s="89"/>
      <c r="Z199" s="89"/>
    </row>
    <row r="200">
      <c r="A200" s="89">
        <v>229.0</v>
      </c>
      <c r="B200" s="257"/>
      <c r="C200" s="241"/>
      <c r="D200" s="241"/>
      <c r="E200" s="241" t="s">
        <v>14</v>
      </c>
      <c r="F200" s="28" t="s">
        <v>5125</v>
      </c>
      <c r="G200" s="4"/>
      <c r="H200" s="242">
        <v>1.0</v>
      </c>
      <c r="I200" s="243"/>
      <c r="J200" s="242"/>
      <c r="K200" s="846"/>
      <c r="L200" s="242">
        <f>AVERAGE(L201)*H200</f>
        <v>1</v>
      </c>
      <c r="M200" s="242">
        <f>L200/H200</f>
        <v>1</v>
      </c>
      <c r="N200" s="89"/>
      <c r="O200" s="847"/>
      <c r="P200" s="848"/>
      <c r="Q200" s="258"/>
      <c r="R200" s="89"/>
      <c r="S200" s="89"/>
      <c r="T200" s="89"/>
      <c r="U200" s="89"/>
      <c r="V200" s="89"/>
      <c r="W200" s="89"/>
      <c r="X200" s="89"/>
      <c r="Y200" s="89"/>
      <c r="Z200" s="89"/>
    </row>
    <row r="201">
      <c r="A201" s="89">
        <v>230.0</v>
      </c>
      <c r="B201" s="113"/>
      <c r="C201" s="114"/>
      <c r="D201" s="114"/>
      <c r="E201" s="114"/>
      <c r="F201" s="361" t="s">
        <v>107</v>
      </c>
      <c r="G201" s="125" t="s">
        <v>5126</v>
      </c>
      <c r="H201" s="117"/>
      <c r="I201" s="191" t="s">
        <v>5127</v>
      </c>
      <c r="J201" s="117" t="s">
        <v>196</v>
      </c>
      <c r="K201" s="843"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804" t="s">
        <v>5128</v>
      </c>
      <c r="P201" s="845" t="s">
        <v>5129</v>
      </c>
      <c r="Q201" s="299" t="s">
        <v>5130</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862"/>
      <c r="L202" s="242">
        <f>AVERAGE(L203)*H202</f>
        <v>0.75</v>
      </c>
      <c r="M202" s="242">
        <f>L202/H202</f>
        <v>1</v>
      </c>
      <c r="N202" s="89"/>
      <c r="O202" s="847"/>
      <c r="P202" s="848"/>
      <c r="Q202" s="25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843"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804" t="s">
        <v>5131</v>
      </c>
      <c r="P203" s="845" t="s">
        <v>5132</v>
      </c>
      <c r="Q203" s="299" t="s">
        <v>5133</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864"/>
      <c r="L204" s="37">
        <f>SUM(L205,L211,L218)</f>
        <v>1.95</v>
      </c>
      <c r="M204" s="37">
        <f t="shared" ref="M204:M205" si="48">L204/H204</f>
        <v>1</v>
      </c>
      <c r="N204" s="89"/>
      <c r="O204" s="854"/>
      <c r="P204" s="855"/>
      <c r="Q204" s="25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862"/>
      <c r="L205" s="242">
        <f>AVERAGE(L206)*H205</f>
        <v>0.75</v>
      </c>
      <c r="M205" s="242">
        <f t="shared" si="48"/>
        <v>1</v>
      </c>
      <c r="N205" s="89"/>
      <c r="O205" s="847"/>
      <c r="P205" s="848"/>
      <c r="Q205" s="25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882">
        <f>IF(OR(K207="",K210=""),"Blm Diisi",IF(AND(K207=0,K210=0),0,IF(K210/K207&gt;1,1,K210/K207)))</f>
        <v>1</v>
      </c>
      <c r="L206" s="631">
        <f>IF(J206="Ya/Tidak",IF(K206="Ya",1,IF(K206="Tidak",0,"Blm Diisi")),IF(J206="A/B/C",IF(K206="A",1,IF(K206="B",0.5,IF(K206="C",0,"Blm Diisi"))),IF(J206="A/B/C/D",IF(K206="A",1,IF(K206="B",0.67,IF(K206="C",0.33,IF(K206="D",0,"Blm Diisi")))),IF(J206="A/B/C/D/E",IF(K206="A",1,IF(K206="B",0.75,IF(K206="C",0.5,IF(K206="D",0.25,IF(K206="E",0,"Blm Diisi"))))),IF(J206="%",IF(K206="","Blm Diisi",K206),IF(J206="Jumlah",IF(K206="","Blm Diisi",""),IF(J206="Rupiah",IF(K206="","Blm Diisi",""),IF(J206="","","-"))))))))</f>
        <v>1</v>
      </c>
      <c r="M206" s="117"/>
      <c r="N206" s="89"/>
      <c r="O206" s="804" t="s">
        <v>5134</v>
      </c>
      <c r="P206" s="845" t="s">
        <v>5135</v>
      </c>
      <c r="Q206" s="852" t="s">
        <v>5136</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891">
        <v>17.0</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863"/>
      <c r="P207" s="857"/>
      <c r="Q207" s="459"/>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849">
        <v>1.0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863"/>
      <c r="P208" s="857"/>
      <c r="Q208" s="459"/>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849">
        <v>16.0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863"/>
      <c r="P209" s="857"/>
      <c r="Q209" s="459"/>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849">
        <v>17.0</v>
      </c>
      <c r="L210" s="117" t="str">
        <f t="shared" si="49"/>
        <v/>
      </c>
      <c r="M210" s="117"/>
      <c r="N210" s="89"/>
      <c r="O210" s="863"/>
      <c r="P210" s="857"/>
      <c r="Q210" s="94"/>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862"/>
      <c r="L211" s="242">
        <f>AVERAGE(L212)*H211</f>
        <v>0.6</v>
      </c>
      <c r="M211" s="242">
        <f>L211/H211</f>
        <v>1</v>
      </c>
      <c r="N211" s="89"/>
      <c r="O211" s="847"/>
      <c r="P211" s="848"/>
      <c r="Q211" s="25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882">
        <f>IF(OR(K213="",K217=""),"Blm Diisi",IF(AND(K213=0,K217=0),0,IF(K217/K213&gt;1,1,K217/K213)))</f>
        <v>1</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12" s="117"/>
      <c r="N212" s="89"/>
      <c r="O212" s="804" t="s">
        <v>5137</v>
      </c>
      <c r="P212" s="845" t="s">
        <v>5138</v>
      </c>
      <c r="Q212" s="852" t="s">
        <v>5139</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892">
        <f>IF(OR(K214="",K215="",K216=""),"Blm Diisi",K214+K215+K216)</f>
        <v>12</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863"/>
      <c r="P213" s="857"/>
      <c r="Q213" s="459"/>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849">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863"/>
      <c r="P214" s="857"/>
      <c r="Q214" s="459"/>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849">
        <v>0.0</v>
      </c>
      <c r="L215" s="117" t="str">
        <f t="shared" si="50"/>
        <v/>
      </c>
      <c r="M215" s="117"/>
      <c r="N215" s="89"/>
      <c r="O215" s="863"/>
      <c r="P215" s="857"/>
      <c r="Q215" s="459"/>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849">
        <v>12.0</v>
      </c>
      <c r="L216" s="117" t="str">
        <f t="shared" si="50"/>
        <v/>
      </c>
      <c r="M216" s="117"/>
      <c r="N216" s="89"/>
      <c r="O216" s="863"/>
      <c r="P216" s="857"/>
      <c r="Q216" s="459"/>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849">
        <v>12.0</v>
      </c>
      <c r="L217" s="117" t="str">
        <f t="shared" si="50"/>
        <v/>
      </c>
      <c r="M217" s="117"/>
      <c r="N217" s="89"/>
      <c r="O217" s="863"/>
      <c r="P217" s="857"/>
      <c r="Q217" s="94"/>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862"/>
      <c r="L218" s="242">
        <f>AVERAGE(L219)*H218</f>
        <v>0.6</v>
      </c>
      <c r="M218" s="242">
        <f>L218/H218</f>
        <v>1</v>
      </c>
      <c r="N218" s="89"/>
      <c r="O218" s="847"/>
      <c r="P218" s="848"/>
      <c r="Q218" s="25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882">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804" t="s">
        <v>5140</v>
      </c>
      <c r="P219" s="492" t="s">
        <v>5021</v>
      </c>
      <c r="Q219" s="852" t="s">
        <v>5141</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849">
        <v>54.0</v>
      </c>
      <c r="L220" s="117" t="str">
        <f t="shared" si="51"/>
        <v/>
      </c>
      <c r="M220" s="117"/>
      <c r="N220" s="89"/>
      <c r="O220" s="863"/>
      <c r="P220" s="857"/>
      <c r="Q220" s="459"/>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849">
        <v>54.0</v>
      </c>
      <c r="L221" s="117" t="str">
        <f t="shared" si="51"/>
        <v/>
      </c>
      <c r="M221" s="117"/>
      <c r="N221" s="89"/>
      <c r="O221" s="863"/>
      <c r="P221" s="857"/>
      <c r="Q221" s="459"/>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849">
        <v>54.0</v>
      </c>
      <c r="L222" s="117" t="str">
        <f t="shared" si="51"/>
        <v/>
      </c>
      <c r="M222" s="117"/>
      <c r="N222" s="89"/>
      <c r="O222" s="863"/>
      <c r="P222" s="857"/>
      <c r="Q222" s="94"/>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864"/>
      <c r="L223" s="37">
        <f>SUM(L224,L229)</f>
        <v>2.727272727</v>
      </c>
      <c r="M223" s="37">
        <f t="shared" ref="M223:M224" si="52">L223/H223</f>
        <v>0.7272727273</v>
      </c>
      <c r="N223" s="89"/>
      <c r="O223" s="854"/>
      <c r="P223" s="855"/>
      <c r="Q223" s="25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862"/>
      <c r="L224" s="242">
        <f>AVERAGE(L225:L226)*H224</f>
        <v>1.477272727</v>
      </c>
      <c r="M224" s="242">
        <f t="shared" si="52"/>
        <v>0.5909090909</v>
      </c>
      <c r="N224" s="89"/>
      <c r="O224" s="847"/>
      <c r="P224" s="848"/>
      <c r="Q224" s="25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872"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873" t="s">
        <v>5050</v>
      </c>
      <c r="P225" s="875" t="s">
        <v>5051</v>
      </c>
      <c r="Q225" s="852" t="s">
        <v>5142</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893">
        <f>IF(OR(K227="",K228=""),"Blm Diisi",IF(K227=0,0,IF(K228/K227&gt;1,1,K228/K227)))</f>
        <v>0.1818181818</v>
      </c>
      <c r="L226" s="117">
        <f t="shared" si="53"/>
        <v>0.1818181818</v>
      </c>
      <c r="M226" s="117"/>
      <c r="N226" s="89"/>
      <c r="O226" s="873" t="s">
        <v>5050</v>
      </c>
      <c r="P226" s="875" t="s">
        <v>5051</v>
      </c>
      <c r="Q226" s="459"/>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894">
        <v>11.0</v>
      </c>
      <c r="L227" s="117" t="str">
        <f t="shared" si="53"/>
        <v/>
      </c>
      <c r="M227" s="117"/>
      <c r="N227" s="89"/>
      <c r="O227" s="863"/>
      <c r="P227" s="857"/>
      <c r="Q227" s="459"/>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894">
        <v>2.0</v>
      </c>
      <c r="L228" s="117" t="str">
        <f t="shared" si="53"/>
        <v/>
      </c>
      <c r="M228" s="117"/>
      <c r="N228" s="89"/>
      <c r="O228" s="863"/>
      <c r="P228" s="857"/>
      <c r="Q228" s="94"/>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876"/>
      <c r="L229" s="242">
        <f>AVERAGE(L230)*H229</f>
        <v>1.25</v>
      </c>
      <c r="M229" s="242">
        <f>L229/H229</f>
        <v>1</v>
      </c>
      <c r="N229" s="89"/>
      <c r="O229" s="847"/>
      <c r="P229" s="848"/>
      <c r="Q229" s="25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872"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804" t="s">
        <v>5143</v>
      </c>
      <c r="P230" s="845" t="s">
        <v>3987</v>
      </c>
      <c r="Q230" s="299" t="s">
        <v>5144</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COUNTA(Q7:Q230)/47</f>
        <v>1.021276596</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106">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42:G142"/>
    <mergeCell ref="F143:G143"/>
    <mergeCell ref="E117:G117"/>
    <mergeCell ref="F118:G118"/>
    <mergeCell ref="F122:G122"/>
    <mergeCell ref="F129:G129"/>
    <mergeCell ref="F134:G134"/>
    <mergeCell ref="F138:G138"/>
    <mergeCell ref="D141:G141"/>
    <mergeCell ref="F150:G150"/>
    <mergeCell ref="F152:G152"/>
    <mergeCell ref="E154:G154"/>
    <mergeCell ref="F155:G155"/>
    <mergeCell ref="E160:G160"/>
    <mergeCell ref="F161:G161"/>
    <mergeCell ref="E163:G163"/>
    <mergeCell ref="E183:G183"/>
    <mergeCell ref="F184:G184"/>
    <mergeCell ref="F164:G164"/>
    <mergeCell ref="F166:G166"/>
    <mergeCell ref="F169:G169"/>
    <mergeCell ref="E173:G173"/>
    <mergeCell ref="F174:G174"/>
    <mergeCell ref="F176:G176"/>
    <mergeCell ref="F178:G178"/>
    <mergeCell ref="Q167:Q168"/>
    <mergeCell ref="Q170:Q172"/>
    <mergeCell ref="Q179:Q182"/>
    <mergeCell ref="Q185:Q197"/>
    <mergeCell ref="F198:G198"/>
    <mergeCell ref="F200:G200"/>
    <mergeCell ref="F202:G202"/>
    <mergeCell ref="E223:G223"/>
    <mergeCell ref="F224:G224"/>
    <mergeCell ref="Q225:Q228"/>
    <mergeCell ref="F229:G229"/>
    <mergeCell ref="E204:G204"/>
    <mergeCell ref="F205:G205"/>
    <mergeCell ref="Q206:Q210"/>
    <mergeCell ref="F211:G211"/>
    <mergeCell ref="Q212:Q217"/>
    <mergeCell ref="F218:G218"/>
    <mergeCell ref="Q219:Q222"/>
    <mergeCell ref="B1:G1"/>
    <mergeCell ref="C3:G3"/>
    <mergeCell ref="D4:G4"/>
    <mergeCell ref="E5:G5"/>
    <mergeCell ref="F6:G6"/>
    <mergeCell ref="Q7:Q9"/>
    <mergeCell ref="Q11:Q13"/>
    <mergeCell ref="F10:G10"/>
    <mergeCell ref="F14:G14"/>
    <mergeCell ref="F19:G19"/>
    <mergeCell ref="E22:G22"/>
    <mergeCell ref="F23:G23"/>
    <mergeCell ref="E26:G26"/>
    <mergeCell ref="F27:G27"/>
    <mergeCell ref="Q15:Q18"/>
    <mergeCell ref="Q20:Q21"/>
    <mergeCell ref="Q24:Q25"/>
    <mergeCell ref="P28:P37"/>
    <mergeCell ref="Q28:Q37"/>
    <mergeCell ref="Q39:Q40"/>
    <mergeCell ref="Q43:Q51"/>
    <mergeCell ref="Q53:Q54"/>
    <mergeCell ref="Q57:Q59"/>
    <mergeCell ref="Q61:Q62"/>
    <mergeCell ref="Q64:Q69"/>
    <mergeCell ref="Q71:Q72"/>
    <mergeCell ref="Q74:Q75"/>
    <mergeCell ref="Q80:Q85"/>
    <mergeCell ref="Q87:Q88"/>
    <mergeCell ref="Q91:Q94"/>
    <mergeCell ref="P92:P94"/>
    <mergeCell ref="Q96:Q101"/>
    <mergeCell ref="Q103:Q105"/>
    <mergeCell ref="Q109:Q112"/>
    <mergeCell ref="Q114:Q116"/>
    <mergeCell ref="F38:G38"/>
    <mergeCell ref="E41:G41"/>
    <mergeCell ref="F42:G42"/>
    <mergeCell ref="F52:G52"/>
    <mergeCell ref="E55:G55"/>
    <mergeCell ref="F56:G56"/>
    <mergeCell ref="F60:G60"/>
    <mergeCell ref="Q119:Q121"/>
    <mergeCell ref="Q123:Q128"/>
    <mergeCell ref="Q130:Q133"/>
    <mergeCell ref="Q135:Q137"/>
    <mergeCell ref="Q139:Q140"/>
    <mergeCell ref="Q144:Q149"/>
    <mergeCell ref="Q156:Q159"/>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11"/>
    <hyperlink r:id="rId3" ref="Q15"/>
    <hyperlink r:id="rId4" ref="Q20"/>
    <hyperlink r:id="rId5" ref="Q24"/>
    <hyperlink r:id="rId6" ref="Q28"/>
    <hyperlink r:id="rId7" ref="Q39"/>
    <hyperlink r:id="rId8" ref="Q43"/>
    <hyperlink r:id="rId9" ref="Q53"/>
    <hyperlink r:id="rId10" ref="Q57"/>
    <hyperlink r:id="rId11" ref="Q61"/>
    <hyperlink r:id="rId12" ref="Q64"/>
    <hyperlink r:id="rId13" ref="Q71"/>
    <hyperlink r:id="rId14" ref="Q74"/>
    <hyperlink r:id="rId15" ref="Q77"/>
    <hyperlink r:id="rId16" ref="Q80"/>
    <hyperlink r:id="rId17" ref="O87"/>
    <hyperlink r:id="rId18" ref="Q87"/>
    <hyperlink r:id="rId19" ref="Q91"/>
    <hyperlink r:id="rId20" ref="Q96"/>
    <hyperlink r:id="rId21" ref="Q103"/>
    <hyperlink r:id="rId22" ref="Q107"/>
    <hyperlink r:id="rId23" ref="Q109"/>
    <hyperlink r:id="rId24" ref="Q114"/>
    <hyperlink r:id="rId25" ref="Q119"/>
    <hyperlink r:id="rId26" ref="Q123"/>
    <hyperlink r:id="rId27" ref="Q130"/>
    <hyperlink r:id="rId28" ref="Q135"/>
    <hyperlink r:id="rId29" ref="Q139"/>
    <hyperlink r:id="rId30" ref="Q144"/>
    <hyperlink r:id="rId31" ref="Q151"/>
    <hyperlink r:id="rId32" ref="Q153"/>
    <hyperlink r:id="rId33" ref="Q156"/>
    <hyperlink r:id="rId34" ref="Q162"/>
    <hyperlink r:id="rId35" ref="Q165"/>
    <hyperlink r:id="rId36" ref="Q167"/>
    <hyperlink r:id="rId37" ref="Q170"/>
    <hyperlink r:id="rId38" ref="Q175"/>
    <hyperlink r:id="rId39" ref="Q177"/>
    <hyperlink r:id="rId40" ref="Q179"/>
    <hyperlink r:id="rId41" ref="Q185"/>
    <hyperlink r:id="rId42" ref="Q199"/>
    <hyperlink r:id="rId43" ref="Q201"/>
    <hyperlink r:id="rId44" ref="Q203"/>
    <hyperlink r:id="rId45" ref="Q206"/>
    <hyperlink r:id="rId46" ref="Q212"/>
    <hyperlink r:id="rId47" ref="Q219"/>
    <hyperlink r:id="rId48" ref="Q225"/>
    <hyperlink r:id="rId49" ref="Q230"/>
  </hyperlinks>
  <printOptions/>
  <pageMargins bottom="0.7480314960629921" footer="0.0" header="0.0" left="0.7086614173228347" right="0.7086614173228347" top="0.7480314960629921"/>
  <pageSetup fitToHeight="0" paperSize="9" orientation="portrait"/>
  <drawing r:id="rId50"/>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2" width="7.86"/>
    <col customWidth="1" min="13" max="13" width="7.71"/>
    <col customWidth="1" min="14" max="14" width="8.86"/>
    <col customWidth="1" min="15" max="16" width="41.0"/>
    <col customWidth="1" min="17" max="17" width="54.43"/>
    <col customWidth="1" min="18" max="26" width="8.86"/>
  </cols>
  <sheetData>
    <row r="1">
      <c r="A1" s="89">
        <v>1.0</v>
      </c>
      <c r="B1" s="398" t="s">
        <v>0</v>
      </c>
      <c r="C1" s="11"/>
      <c r="D1" s="11"/>
      <c r="E1" s="11"/>
      <c r="F1" s="11"/>
      <c r="G1" s="12"/>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28.44470471</v>
      </c>
      <c r="M3" s="451">
        <f t="shared" ref="M3:M6" si="1">L3/H3</f>
        <v>0.7836006806</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12.50202778</v>
      </c>
      <c r="M4" s="231">
        <f t="shared" si="1"/>
        <v>0.8563032725</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1.634666667</v>
      </c>
      <c r="M5" s="37">
        <f t="shared" si="1"/>
        <v>0.8173333333</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0.356</v>
      </c>
      <c r="M6" s="242">
        <f t="shared" si="1"/>
        <v>0.89</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703" t="s">
        <v>5145</v>
      </c>
      <c r="P7" s="895" t="s">
        <v>5146</v>
      </c>
      <c r="Q7" s="615" t="s">
        <v>5147</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896" t="s">
        <v>5148</v>
      </c>
      <c r="P8" s="897" t="s">
        <v>4263</v>
      </c>
      <c r="Q8" s="615" t="s">
        <v>5147</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227</v>
      </c>
      <c r="L9" s="117">
        <f t="shared" si="2"/>
        <v>0.67</v>
      </c>
      <c r="M9" s="117"/>
      <c r="N9" s="248"/>
      <c r="O9" s="489" t="s">
        <v>3778</v>
      </c>
      <c r="P9" s="896" t="s">
        <v>5149</v>
      </c>
      <c r="Q9" s="615" t="s">
        <v>5147</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0.3106666667</v>
      </c>
      <c r="M10" s="242">
        <f>L10/H10</f>
        <v>0.7766666667</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703" t="s">
        <v>5150</v>
      </c>
      <c r="P11" s="898" t="s">
        <v>4263</v>
      </c>
      <c r="Q11" s="508" t="s">
        <v>5151</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386</v>
      </c>
      <c r="L12" s="117">
        <f t="shared" si="3"/>
        <v>0.33</v>
      </c>
      <c r="M12" s="117"/>
      <c r="N12" s="89"/>
      <c r="O12" s="896" t="s">
        <v>5152</v>
      </c>
      <c r="P12" s="899" t="s">
        <v>1235</v>
      </c>
      <c r="Q12" s="508" t="s">
        <v>5151</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703"/>
      <c r="P13" s="898" t="s">
        <v>5153</v>
      </c>
      <c r="Q13" s="508" t="s">
        <v>5151</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0.634</v>
      </c>
      <c r="M14" s="242">
        <f>L14/H14</f>
        <v>0.7925</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703"/>
      <c r="P15" s="898" t="s">
        <v>5154</v>
      </c>
      <c r="Q15" s="529" t="s">
        <v>5155</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896" t="s">
        <v>5156</v>
      </c>
      <c r="P16" s="900" t="s">
        <v>5157</v>
      </c>
      <c r="Q16" s="499" t="s">
        <v>5155</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227</v>
      </c>
      <c r="L17" s="117">
        <f t="shared" si="4"/>
        <v>0.5</v>
      </c>
      <c r="M17" s="117"/>
      <c r="N17" s="89"/>
      <c r="O17" s="703" t="s">
        <v>254</v>
      </c>
      <c r="P17" s="898" t="s">
        <v>5158</v>
      </c>
      <c r="Q17" s="499" t="s">
        <v>5155</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227</v>
      </c>
      <c r="L18" s="117">
        <f t="shared" si="4"/>
        <v>0.67</v>
      </c>
      <c r="M18" s="117"/>
      <c r="N18" s="89"/>
      <c r="O18" s="896" t="s">
        <v>5159</v>
      </c>
      <c r="P18" s="899" t="s">
        <v>5160</v>
      </c>
      <c r="Q18" s="499" t="s">
        <v>5155</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0.334</v>
      </c>
      <c r="M19" s="242">
        <f>L19/H19</f>
        <v>0.835</v>
      </c>
      <c r="N19" s="89"/>
      <c r="O19" s="243"/>
      <c r="P19" s="243"/>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227</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0.67</v>
      </c>
      <c r="M20" s="117"/>
      <c r="N20" s="89"/>
      <c r="O20" s="490"/>
      <c r="P20" s="490" t="s">
        <v>5161</v>
      </c>
      <c r="Q20" s="505" t="s">
        <v>5162</v>
      </c>
      <c r="R20" s="89"/>
      <c r="S20" s="89"/>
      <c r="T20" s="89"/>
      <c r="U20" s="89"/>
      <c r="V20" s="89"/>
      <c r="W20" s="89"/>
      <c r="X20" s="89"/>
      <c r="Y20" s="89"/>
      <c r="Z20" s="89"/>
    </row>
    <row r="21">
      <c r="A21" s="89">
        <v>21.0</v>
      </c>
      <c r="B21" s="113"/>
      <c r="C21" s="114"/>
      <c r="D21" s="114"/>
      <c r="E21" s="260"/>
      <c r="F21" s="114" t="s">
        <v>193</v>
      </c>
      <c r="G21" s="125" t="s">
        <v>5163</v>
      </c>
      <c r="H21" s="117"/>
      <c r="I21" s="191" t="s">
        <v>5164</v>
      </c>
      <c r="J21" s="117" t="s">
        <v>196</v>
      </c>
      <c r="K21" s="247" t="s">
        <v>190</v>
      </c>
      <c r="L21" s="117">
        <f t="shared" si="5"/>
        <v>1</v>
      </c>
      <c r="M21" s="117"/>
      <c r="N21" s="89"/>
      <c r="O21" s="490"/>
      <c r="P21" s="490" t="s">
        <v>5165</v>
      </c>
      <c r="Q21" s="505" t="s">
        <v>5162</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0.75</v>
      </c>
      <c r="M22" s="37">
        <f t="shared" ref="M22:M23" si="6">L22/H22</f>
        <v>0.75</v>
      </c>
      <c r="N22" s="89"/>
      <c r="O22" s="262"/>
      <c r="P22" s="262"/>
      <c r="Q22" s="49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0.75</v>
      </c>
      <c r="M23" s="242">
        <f t="shared" si="6"/>
        <v>0.75</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703"/>
      <c r="P24" s="532" t="s">
        <v>5166</v>
      </c>
      <c r="Q24" s="499" t="s">
        <v>5167</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227</v>
      </c>
      <c r="L25" s="117">
        <f t="shared" si="7"/>
        <v>0.5</v>
      </c>
      <c r="M25" s="117"/>
      <c r="N25" s="89"/>
      <c r="O25" s="901"/>
      <c r="P25" s="561" t="s">
        <v>5168</v>
      </c>
      <c r="Q25" s="499" t="s">
        <v>5167</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703" t="s">
        <v>5169</v>
      </c>
      <c r="P28" s="902" t="s">
        <v>5170</v>
      </c>
      <c r="Q28" s="499" t="s">
        <v>5171</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703" t="s">
        <v>5169</v>
      </c>
      <c r="P29" s="459"/>
      <c r="Q29" s="499" t="s">
        <v>5171</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703" t="s">
        <v>5169</v>
      </c>
      <c r="P30" s="459"/>
      <c r="Q30" s="499" t="s">
        <v>5171</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703" t="s">
        <v>5169</v>
      </c>
      <c r="P31" s="459"/>
      <c r="Q31" s="499" t="s">
        <v>5171</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703" t="s">
        <v>5169</v>
      </c>
      <c r="P32" s="459"/>
      <c r="Q32" s="499" t="s">
        <v>5171</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703" t="s">
        <v>5169</v>
      </c>
      <c r="P33" s="459"/>
      <c r="Q33" s="499" t="s">
        <v>5171</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703" t="s">
        <v>5169</v>
      </c>
      <c r="P34" s="459"/>
      <c r="Q34" s="499" t="s">
        <v>5171</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703" t="s">
        <v>5169</v>
      </c>
      <c r="P35" s="459"/>
      <c r="Q35" s="508" t="s">
        <v>5171</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703" t="s">
        <v>5169</v>
      </c>
      <c r="P36" s="459"/>
      <c r="Q36" s="499" t="s">
        <v>5171</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703" t="s">
        <v>5169</v>
      </c>
      <c r="P37" s="94"/>
      <c r="Q37" s="508" t="s">
        <v>5171</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903" t="s">
        <v>5172</v>
      </c>
      <c r="P39" s="904" t="s">
        <v>4297</v>
      </c>
      <c r="Q39" s="499" t="s">
        <v>5173</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905" t="s">
        <v>1272</v>
      </c>
      <c r="P40" s="906" t="s">
        <v>4300</v>
      </c>
      <c r="Q40" s="499" t="s">
        <v>5173</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0.8244444444</v>
      </c>
      <c r="M41" s="37">
        <f t="shared" ref="M41:M42" si="11">L41/H41</f>
        <v>0.8244444444</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0.3244444444</v>
      </c>
      <c r="M42" s="242">
        <f t="shared" si="11"/>
        <v>0.6488888889</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703" t="s">
        <v>5174</v>
      </c>
      <c r="P43" s="898" t="s">
        <v>5175</v>
      </c>
      <c r="Q43" s="499" t="s">
        <v>5176</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896" t="s">
        <v>5177</v>
      </c>
      <c r="P44" s="899" t="s">
        <v>5178</v>
      </c>
      <c r="Q44" s="499" t="s">
        <v>5176</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896" t="s">
        <v>1278</v>
      </c>
      <c r="P45" s="899" t="s">
        <v>5178</v>
      </c>
      <c r="Q45" s="499" t="s">
        <v>5176</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896" t="s">
        <v>1280</v>
      </c>
      <c r="P46" s="899" t="s">
        <v>5179</v>
      </c>
      <c r="Q46" s="499" t="s">
        <v>5176</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227</v>
      </c>
      <c r="L47" s="117">
        <f t="shared" si="12"/>
        <v>0.67</v>
      </c>
      <c r="M47" s="117"/>
      <c r="N47" s="89"/>
      <c r="O47" s="490" t="s">
        <v>5180</v>
      </c>
      <c r="P47" s="906" t="s">
        <v>5181</v>
      </c>
      <c r="Q47" s="499" t="s">
        <v>5176</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227</v>
      </c>
      <c r="L48" s="117">
        <f t="shared" si="12"/>
        <v>0.5</v>
      </c>
      <c r="M48" s="117"/>
      <c r="N48" s="89"/>
      <c r="O48" s="490"/>
      <c r="P48" s="907" t="s">
        <v>5182</v>
      </c>
      <c r="Q48" s="499" t="s">
        <v>5176</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227</v>
      </c>
      <c r="L49" s="117">
        <f t="shared" si="12"/>
        <v>0.67</v>
      </c>
      <c r="M49" s="117"/>
      <c r="N49" s="89"/>
      <c r="O49" s="901"/>
      <c r="P49" s="899" t="s">
        <v>1485</v>
      </c>
      <c r="Q49" s="499" t="s">
        <v>5176</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804</v>
      </c>
      <c r="L50" s="117">
        <f t="shared" si="12"/>
        <v>0</v>
      </c>
      <c r="M50" s="117"/>
      <c r="N50" s="89"/>
      <c r="O50" s="901"/>
      <c r="P50" s="899" t="s">
        <v>1286</v>
      </c>
      <c r="Q50" s="499" t="s">
        <v>5176</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386</v>
      </c>
      <c r="L51" s="117">
        <f t="shared" si="12"/>
        <v>0</v>
      </c>
      <c r="M51" s="117"/>
      <c r="N51" s="89"/>
      <c r="O51" s="901"/>
      <c r="P51" s="899" t="s">
        <v>1286</v>
      </c>
      <c r="Q51" s="499" t="s">
        <v>5176</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49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908"/>
      <c r="P53" s="909" t="s">
        <v>5183</v>
      </c>
      <c r="Q53" s="508" t="s">
        <v>5184</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910"/>
      <c r="P54" s="732" t="s">
        <v>5185</v>
      </c>
      <c r="Q54" s="508" t="s">
        <v>5184</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1.367</v>
      </c>
      <c r="M55" s="37">
        <f t="shared" ref="M55:M56" si="14">L55/H55</f>
        <v>0.9764285714</v>
      </c>
      <c r="N55" s="89"/>
      <c r="O55" s="911"/>
      <c r="P55" s="912"/>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913"/>
      <c r="P56" s="914"/>
      <c r="Q56" s="49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915"/>
      <c r="P57" s="899" t="s">
        <v>4316</v>
      </c>
      <c r="Q57" s="508" t="s">
        <v>5186</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915"/>
      <c r="P58" s="899" t="s">
        <v>5187</v>
      </c>
      <c r="Q58" s="499" t="s">
        <v>5186</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915"/>
      <c r="P59" s="899" t="s">
        <v>5187</v>
      </c>
      <c r="Q59" s="499" t="s">
        <v>5186</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0.167</v>
      </c>
      <c r="M60" s="242">
        <f>L60/H60</f>
        <v>0.835</v>
      </c>
      <c r="N60" s="89"/>
      <c r="O60" s="913"/>
      <c r="P60" s="914"/>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915"/>
      <c r="P61" s="916" t="s">
        <v>5188</v>
      </c>
      <c r="Q61" s="499" t="s">
        <v>5189</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227</v>
      </c>
      <c r="L62" s="117">
        <f t="shared" si="16"/>
        <v>0.67</v>
      </c>
      <c r="M62" s="117"/>
      <c r="N62" s="89"/>
      <c r="O62" s="910"/>
      <c r="P62" s="899" t="s">
        <v>1297</v>
      </c>
      <c r="Q62" s="499" t="s">
        <v>5189</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0.4</v>
      </c>
      <c r="M63" s="242">
        <f>L63/H63</f>
        <v>1</v>
      </c>
      <c r="N63" s="89"/>
      <c r="O63" s="917"/>
      <c r="P63" s="918"/>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910"/>
      <c r="P64" s="916" t="s">
        <v>2611</v>
      </c>
      <c r="Q64" s="499" t="s">
        <v>5190</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910"/>
      <c r="P65" s="916" t="s">
        <v>2611</v>
      </c>
      <c r="Q65" s="499" t="s">
        <v>5190</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910"/>
      <c r="P66" s="899" t="s">
        <v>1303</v>
      </c>
      <c r="Q66" s="499" t="s">
        <v>5190</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190</v>
      </c>
      <c r="L67" s="117">
        <f t="shared" si="17"/>
        <v>1</v>
      </c>
      <c r="M67" s="117"/>
      <c r="N67" s="89"/>
      <c r="O67" s="910"/>
      <c r="P67" s="916" t="s">
        <v>5191</v>
      </c>
      <c r="Q67" s="499" t="s">
        <v>5190</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190</v>
      </c>
      <c r="L68" s="117">
        <f t="shared" si="17"/>
        <v>1</v>
      </c>
      <c r="M68" s="117"/>
      <c r="N68" s="89"/>
      <c r="O68" s="910"/>
      <c r="P68" s="916" t="s">
        <v>5192</v>
      </c>
      <c r="Q68" s="508" t="s">
        <v>5190</v>
      </c>
      <c r="R68" s="89"/>
      <c r="S68" s="89"/>
      <c r="T68" s="89"/>
      <c r="U68" s="89"/>
      <c r="V68" s="89"/>
      <c r="W68" s="89"/>
      <c r="X68" s="89"/>
      <c r="Y68" s="89"/>
      <c r="Z68" s="89"/>
    </row>
    <row r="69">
      <c r="A69" s="89">
        <v>70.0</v>
      </c>
      <c r="B69" s="113"/>
      <c r="C69" s="114"/>
      <c r="D69" s="114"/>
      <c r="E69" s="114"/>
      <c r="F69" s="114" t="s">
        <v>249</v>
      </c>
      <c r="G69" s="266" t="s">
        <v>1186</v>
      </c>
      <c r="H69" s="117"/>
      <c r="I69" s="191" t="s">
        <v>5193</v>
      </c>
      <c r="J69" s="117" t="s">
        <v>196</v>
      </c>
      <c r="K69" s="247" t="s">
        <v>190</v>
      </c>
      <c r="L69" s="117">
        <f t="shared" si="17"/>
        <v>1</v>
      </c>
      <c r="M69" s="117"/>
      <c r="N69" s="89"/>
      <c r="O69" s="910"/>
      <c r="P69" s="916" t="s">
        <v>5194</v>
      </c>
      <c r="Q69" s="508" t="s">
        <v>5190</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917"/>
      <c r="P70" s="919"/>
      <c r="Q70" s="49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910"/>
      <c r="P71" s="916" t="s">
        <v>5195</v>
      </c>
      <c r="Q71" s="499" t="s">
        <v>5196</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910"/>
      <c r="P72" s="899" t="s">
        <v>1520</v>
      </c>
      <c r="Q72" s="499" t="s">
        <v>5196</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917"/>
      <c r="P73" s="919"/>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915" t="s">
        <v>5197</v>
      </c>
      <c r="P74" s="916" t="s">
        <v>4985</v>
      </c>
      <c r="Q74" s="499" t="s">
        <v>5198</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915" t="s">
        <v>1316</v>
      </c>
      <c r="P75" s="916" t="s">
        <v>2066</v>
      </c>
      <c r="Q75" s="530" t="s">
        <v>5198</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917"/>
      <c r="P76" s="919"/>
      <c r="Q76" s="49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915" t="s">
        <v>1318</v>
      </c>
      <c r="P77" s="916" t="s">
        <v>5199</v>
      </c>
      <c r="Q77" s="499" t="s">
        <v>5200</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2.5</v>
      </c>
      <c r="M78" s="37">
        <f t="shared" ref="M78:M79" si="20">L78/H78</f>
        <v>1</v>
      </c>
      <c r="N78" s="89"/>
      <c r="O78" s="911"/>
      <c r="P78" s="920"/>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917"/>
      <c r="P79" s="919"/>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910"/>
      <c r="P80" s="899" t="s">
        <v>2072</v>
      </c>
      <c r="Q80" s="499" t="s">
        <v>5201</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910"/>
      <c r="P81" s="899" t="s">
        <v>2075</v>
      </c>
      <c r="Q81" s="499" t="s">
        <v>5201</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910"/>
      <c r="P82" s="899" t="s">
        <v>2077</v>
      </c>
      <c r="Q82" s="499" t="s">
        <v>5201</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910"/>
      <c r="P83" s="899" t="s">
        <v>1326</v>
      </c>
      <c r="Q83" s="499" t="s">
        <v>5201</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910"/>
      <c r="P84" s="899" t="s">
        <v>1328</v>
      </c>
      <c r="Q84" s="499" t="s">
        <v>5201</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915" t="s">
        <v>5202</v>
      </c>
      <c r="P85" s="899" t="s">
        <v>5203</v>
      </c>
      <c r="Q85" s="499" t="s">
        <v>5201</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1.5</v>
      </c>
      <c r="M86" s="242">
        <f>L86/H86</f>
        <v>1</v>
      </c>
      <c r="N86" s="89"/>
      <c r="O86" s="917"/>
      <c r="P86" s="919"/>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910"/>
      <c r="P87" s="916" t="s">
        <v>5204</v>
      </c>
      <c r="Q87" s="499" t="s">
        <v>5205</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190</v>
      </c>
      <c r="L88" s="117">
        <f t="shared" si="22"/>
        <v>1</v>
      </c>
      <c r="M88" s="117"/>
      <c r="N88" s="89"/>
      <c r="O88" s="910"/>
      <c r="P88" s="899" t="s">
        <v>4589</v>
      </c>
      <c r="Q88" s="499" t="s">
        <v>5205</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1.688916667</v>
      </c>
      <c r="M89" s="37">
        <f t="shared" ref="M89:M90" si="23">L89/H89</f>
        <v>0.7676893939</v>
      </c>
      <c r="N89" s="89"/>
      <c r="O89" s="911"/>
      <c r="P89" s="91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917"/>
      <c r="P90" s="918"/>
      <c r="Q90" s="498"/>
      <c r="R90" s="89"/>
      <c r="S90" s="89"/>
      <c r="T90" s="89"/>
      <c r="U90" s="89"/>
      <c r="V90" s="89"/>
      <c r="W90" s="89"/>
      <c r="X90" s="89"/>
      <c r="Y90" s="89"/>
      <c r="Z90" s="89"/>
    </row>
    <row r="91">
      <c r="A91" s="89">
        <v>92.0</v>
      </c>
      <c r="B91" s="113"/>
      <c r="C91" s="114"/>
      <c r="D91" s="114"/>
      <c r="E91" s="114"/>
      <c r="F91" s="114" t="s">
        <v>186</v>
      </c>
      <c r="G91" s="266" t="s">
        <v>5206</v>
      </c>
      <c r="H91" s="117"/>
      <c r="I91" s="191" t="s">
        <v>5207</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910"/>
      <c r="P91" s="916" t="s">
        <v>5208</v>
      </c>
      <c r="Q91" s="499" t="s">
        <v>5209</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910"/>
      <c r="P92" s="921" t="s">
        <v>5210</v>
      </c>
      <c r="Q92" s="499" t="s">
        <v>5209</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910"/>
      <c r="P93" s="459"/>
      <c r="Q93" s="499" t="s">
        <v>5209</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910"/>
      <c r="P94" s="94"/>
      <c r="Q94" s="499" t="s">
        <v>5209</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0.2835</v>
      </c>
      <c r="M95" s="242">
        <f>L95/H95</f>
        <v>0.945</v>
      </c>
      <c r="N95" s="89"/>
      <c r="O95" s="917"/>
      <c r="P95" s="918"/>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910"/>
      <c r="P96" s="732" t="s">
        <v>1339</v>
      </c>
      <c r="Q96" s="499" t="s">
        <v>5211</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910"/>
      <c r="P97" s="732" t="s">
        <v>1341</v>
      </c>
      <c r="Q97" s="499" t="s">
        <v>5211</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910"/>
      <c r="P98" s="899" t="s">
        <v>1556</v>
      </c>
      <c r="Q98" s="499" t="s">
        <v>5211</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227</v>
      </c>
      <c r="L99" s="117">
        <f t="shared" si="25"/>
        <v>0.67</v>
      </c>
      <c r="M99" s="117"/>
      <c r="N99" s="89"/>
      <c r="O99" s="910"/>
      <c r="P99" s="916" t="s">
        <v>5212</v>
      </c>
      <c r="Q99" s="499" t="s">
        <v>5211</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910"/>
      <c r="P100" s="922" t="s">
        <v>5213</v>
      </c>
      <c r="Q100" s="499" t="s">
        <v>5211</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190</v>
      </c>
      <c r="L101" s="117">
        <f t="shared" si="25"/>
        <v>1</v>
      </c>
      <c r="M101" s="117"/>
      <c r="N101" s="89"/>
      <c r="O101" s="910"/>
      <c r="P101" s="94"/>
      <c r="Q101" s="499" t="s">
        <v>5211</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913"/>
      <c r="P102" s="914"/>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910"/>
      <c r="P103" s="899" t="s">
        <v>5214</v>
      </c>
      <c r="Q103" s="499" t="s">
        <v>5215</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910"/>
      <c r="P104" s="899" t="s">
        <v>1565</v>
      </c>
      <c r="Q104" s="499" t="s">
        <v>5215</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910"/>
      <c r="P105" s="899" t="s">
        <v>5214</v>
      </c>
      <c r="Q105" s="499" t="s">
        <v>5215</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0.201</v>
      </c>
      <c r="M106" s="242">
        <f>L106/H106</f>
        <v>0.67</v>
      </c>
      <c r="N106" s="89"/>
      <c r="O106" s="917"/>
      <c r="P106" s="918"/>
      <c r="Q106" s="498"/>
      <c r="R106" s="89"/>
      <c r="S106" s="89"/>
      <c r="T106" s="89"/>
      <c r="U106" s="89"/>
      <c r="V106" s="89"/>
      <c r="W106" s="89"/>
      <c r="X106" s="89"/>
      <c r="Y106" s="89"/>
      <c r="Z106" s="89"/>
    </row>
    <row r="107">
      <c r="A107" s="89">
        <v>108.0</v>
      </c>
      <c r="B107" s="113"/>
      <c r="C107" s="114"/>
      <c r="D107" s="114"/>
      <c r="E107" s="114"/>
      <c r="F107" s="328" t="s">
        <v>107</v>
      </c>
      <c r="G107" s="266" t="s">
        <v>5216</v>
      </c>
      <c r="H107" s="117"/>
      <c r="I107" s="191" t="s">
        <v>5217</v>
      </c>
      <c r="J107" s="117" t="s">
        <v>196</v>
      </c>
      <c r="K107" s="247" t="s">
        <v>227</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0.67</v>
      </c>
      <c r="M107" s="117"/>
      <c r="N107" s="89"/>
      <c r="O107" s="910"/>
      <c r="P107" s="923" t="s">
        <v>5218</v>
      </c>
      <c r="Q107" s="499" t="s">
        <v>5219</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0.23775</v>
      </c>
      <c r="M108" s="242">
        <f>L108/H108</f>
        <v>0.7925</v>
      </c>
      <c r="N108" s="89"/>
      <c r="O108" s="917"/>
      <c r="P108" s="918"/>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227</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0.67</v>
      </c>
      <c r="M109" s="117"/>
      <c r="N109" s="89"/>
      <c r="O109" s="910"/>
      <c r="P109" s="923" t="s">
        <v>5220</v>
      </c>
      <c r="Q109" s="499" t="s">
        <v>5221</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910"/>
      <c r="P110" s="732" t="s">
        <v>1326</v>
      </c>
      <c r="Q110" s="498"/>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227</v>
      </c>
      <c r="L111" s="117">
        <f t="shared" si="27"/>
        <v>0.5</v>
      </c>
      <c r="M111" s="117"/>
      <c r="N111" s="89"/>
      <c r="O111" s="910"/>
      <c r="P111" s="732" t="s">
        <v>5222</v>
      </c>
      <c r="Q111" s="499" t="s">
        <v>5221</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910"/>
      <c r="P112" s="923" t="s">
        <v>1575</v>
      </c>
      <c r="Q112" s="499" t="s">
        <v>5221</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0.1666666667</v>
      </c>
      <c r="M113" s="242">
        <f>L113/H113</f>
        <v>0.3333333333</v>
      </c>
      <c r="N113" s="89"/>
      <c r="O113" s="917"/>
      <c r="P113" s="918"/>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910"/>
      <c r="P114" s="732"/>
      <c r="Q114" s="498"/>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386</v>
      </c>
      <c r="L115" s="117">
        <f t="shared" si="28"/>
        <v>0</v>
      </c>
      <c r="M115" s="117"/>
      <c r="N115" s="89"/>
      <c r="O115" s="910"/>
      <c r="P115" s="732"/>
      <c r="Q115" s="498"/>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386</v>
      </c>
      <c r="L116" s="117">
        <f t="shared" si="28"/>
        <v>0</v>
      </c>
      <c r="M116" s="117"/>
      <c r="N116" s="89"/>
      <c r="O116" s="910"/>
      <c r="P116" s="732"/>
      <c r="Q116" s="498"/>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1.737</v>
      </c>
      <c r="M117" s="53">
        <f t="shared" ref="M117:M118" si="29">L117/H117</f>
        <v>0.6948</v>
      </c>
      <c r="N117" s="89"/>
      <c r="O117" s="924"/>
      <c r="P117" s="925"/>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0.1226666667</v>
      </c>
      <c r="M118" s="242">
        <f t="shared" si="29"/>
        <v>0.3066666667</v>
      </c>
      <c r="N118" s="89"/>
      <c r="O118" s="917"/>
      <c r="P118" s="918"/>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804</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0.25</v>
      </c>
      <c r="M119" s="117"/>
      <c r="N119" s="89"/>
      <c r="O119" s="910"/>
      <c r="P119" s="899" t="s">
        <v>1364</v>
      </c>
      <c r="Q119" s="508" t="s">
        <v>5223</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227</v>
      </c>
      <c r="L120" s="117">
        <f t="shared" si="30"/>
        <v>0.67</v>
      </c>
      <c r="M120" s="117"/>
      <c r="N120" s="89"/>
      <c r="O120" s="910"/>
      <c r="P120" s="732" t="s">
        <v>1365</v>
      </c>
      <c r="Q120" s="499" t="s">
        <v>5223</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804</v>
      </c>
      <c r="L121" s="117">
        <f t="shared" si="30"/>
        <v>0</v>
      </c>
      <c r="M121" s="117"/>
      <c r="N121" s="89"/>
      <c r="O121" s="926"/>
      <c r="P121" s="927" t="s">
        <v>1366</v>
      </c>
      <c r="Q121" s="499" t="s">
        <v>5223</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0.1553333333</v>
      </c>
      <c r="M122" s="242">
        <f>L122/H122</f>
        <v>0.3883333333</v>
      </c>
      <c r="N122" s="89"/>
      <c r="O122" s="917"/>
      <c r="P122" s="918"/>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386</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0.33</v>
      </c>
      <c r="M123" s="117"/>
      <c r="N123" s="89"/>
      <c r="O123" s="910"/>
      <c r="P123" s="732" t="s">
        <v>1367</v>
      </c>
      <c r="Q123" s="499" t="s">
        <v>5224</v>
      </c>
      <c r="R123" s="89"/>
      <c r="S123" s="89"/>
      <c r="T123" s="89"/>
      <c r="U123" s="89"/>
      <c r="V123" s="89"/>
      <c r="W123" s="89"/>
      <c r="X123" s="89"/>
      <c r="Y123" s="89"/>
      <c r="Z123" s="89"/>
    </row>
    <row r="124">
      <c r="A124" s="89">
        <v>125.0</v>
      </c>
      <c r="B124" s="113"/>
      <c r="C124" s="114"/>
      <c r="D124" s="114"/>
      <c r="E124" s="114"/>
      <c r="F124" s="114" t="s">
        <v>193</v>
      </c>
      <c r="G124" s="266" t="s">
        <v>766</v>
      </c>
      <c r="H124" s="117"/>
      <c r="I124" s="191" t="s">
        <v>5225</v>
      </c>
      <c r="J124" s="117" t="s">
        <v>196</v>
      </c>
      <c r="K124" s="247" t="s">
        <v>190</v>
      </c>
      <c r="L124" s="117">
        <f t="shared" si="31"/>
        <v>1</v>
      </c>
      <c r="M124" s="117"/>
      <c r="N124" s="89"/>
      <c r="O124" s="910"/>
      <c r="P124" s="732" t="s">
        <v>1369</v>
      </c>
      <c r="Q124" s="508" t="s">
        <v>5224</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804</v>
      </c>
      <c r="L125" s="117">
        <f t="shared" si="31"/>
        <v>0</v>
      </c>
      <c r="M125" s="117"/>
      <c r="N125" s="89"/>
      <c r="O125" s="910"/>
      <c r="P125" s="923" t="s">
        <v>5226</v>
      </c>
      <c r="Q125" s="499" t="s">
        <v>5224</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804</v>
      </c>
      <c r="L126" s="117">
        <f t="shared" si="31"/>
        <v>0</v>
      </c>
      <c r="M126" s="117"/>
      <c r="N126" s="89"/>
      <c r="O126" s="910"/>
      <c r="P126" s="923" t="s">
        <v>5227</v>
      </c>
      <c r="Q126" s="499" t="s">
        <v>5224</v>
      </c>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910"/>
      <c r="P127" s="732" t="s">
        <v>1372</v>
      </c>
      <c r="Q127" s="499" t="s">
        <v>5224</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804</v>
      </c>
      <c r="L128" s="117">
        <f t="shared" si="31"/>
        <v>0</v>
      </c>
      <c r="M128" s="117"/>
      <c r="N128" s="89"/>
      <c r="O128" s="910"/>
      <c r="P128" s="732" t="s">
        <v>1373</v>
      </c>
      <c r="Q128" s="499" t="s">
        <v>5224</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917"/>
      <c r="P129" s="918"/>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910"/>
      <c r="P130" s="732" t="s">
        <v>1375</v>
      </c>
      <c r="Q130" s="499" t="s">
        <v>5228</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910"/>
      <c r="P131" s="732" t="s">
        <v>1376</v>
      </c>
      <c r="Q131" s="499" t="s">
        <v>5228</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910"/>
      <c r="P132" s="732" t="s">
        <v>1377</v>
      </c>
      <c r="Q132" s="499" t="s">
        <v>5228</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910"/>
      <c r="P133" s="732" t="s">
        <v>1377</v>
      </c>
      <c r="Q133" s="499" t="s">
        <v>5228</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0.525</v>
      </c>
      <c r="M134" s="242">
        <f>L134/H134</f>
        <v>0.75</v>
      </c>
      <c r="N134" s="89"/>
      <c r="O134" s="917"/>
      <c r="P134" s="918"/>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804</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0.25</v>
      </c>
      <c r="M135" s="117"/>
      <c r="N135" s="89"/>
      <c r="O135" s="910"/>
      <c r="P135" s="732" t="s">
        <v>1378</v>
      </c>
      <c r="Q135" s="499" t="s">
        <v>5229</v>
      </c>
      <c r="R135" s="89"/>
      <c r="S135" s="89"/>
      <c r="T135" s="89"/>
      <c r="U135" s="89"/>
      <c r="V135" s="89"/>
      <c r="W135" s="89"/>
      <c r="X135" s="89"/>
      <c r="Y135" s="89"/>
      <c r="Z135" s="89"/>
    </row>
    <row r="136">
      <c r="A136" s="89">
        <v>137.0</v>
      </c>
      <c r="B136" s="113"/>
      <c r="C136" s="114"/>
      <c r="D136" s="114"/>
      <c r="E136" s="114"/>
      <c r="F136" s="114" t="s">
        <v>193</v>
      </c>
      <c r="G136" s="266" t="s">
        <v>807</v>
      </c>
      <c r="H136" s="117"/>
      <c r="I136" s="191" t="s">
        <v>5230</v>
      </c>
      <c r="J136" s="324" t="s">
        <v>189</v>
      </c>
      <c r="K136" s="247" t="s">
        <v>190</v>
      </c>
      <c r="L136" s="117">
        <f t="shared" si="33"/>
        <v>1</v>
      </c>
      <c r="M136" s="117"/>
      <c r="N136" s="89"/>
      <c r="O136" s="910"/>
      <c r="P136" s="732" t="s">
        <v>1380</v>
      </c>
      <c r="Q136" s="499" t="s">
        <v>5229</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190</v>
      </c>
      <c r="L137" s="117">
        <f t="shared" si="33"/>
        <v>1</v>
      </c>
      <c r="M137" s="117"/>
      <c r="N137" s="89"/>
      <c r="O137" s="910"/>
      <c r="P137" s="732" t="s">
        <v>1381</v>
      </c>
      <c r="Q137" s="499" t="s">
        <v>5229</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0.334</v>
      </c>
      <c r="M138" s="242">
        <f>L138/H138</f>
        <v>0.835</v>
      </c>
      <c r="N138" s="89"/>
      <c r="O138" s="917"/>
      <c r="P138" s="918"/>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227</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0.67</v>
      </c>
      <c r="M139" s="117"/>
      <c r="N139" s="89"/>
      <c r="O139" s="910"/>
      <c r="P139" s="928" t="s">
        <v>1382</v>
      </c>
      <c r="Q139" s="498"/>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910"/>
      <c r="P140" s="94"/>
      <c r="Q140" s="498"/>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15.94267693</v>
      </c>
      <c r="M141" s="231">
        <f t="shared" ref="M141:M143" si="35">L141/H141</f>
        <v>0.7346855727</v>
      </c>
      <c r="N141" s="89"/>
      <c r="O141" s="929"/>
      <c r="P141" s="930"/>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2.625</v>
      </c>
      <c r="M142" s="37">
        <f t="shared" si="35"/>
        <v>0.875</v>
      </c>
      <c r="N142" s="89"/>
      <c r="O142" s="911"/>
      <c r="P142" s="91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1.125</v>
      </c>
      <c r="M143" s="242">
        <f t="shared" si="35"/>
        <v>0.75</v>
      </c>
      <c r="N143" s="89"/>
      <c r="O143" s="917"/>
      <c r="P143" s="918"/>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0.5</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0.5</v>
      </c>
      <c r="M144" s="117"/>
      <c r="N144" s="89"/>
      <c r="O144" s="910"/>
      <c r="P144" s="732" t="s">
        <v>1935</v>
      </c>
      <c r="Q144" s="499" t="s">
        <v>5231</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2.0</v>
      </c>
      <c r="L145" s="117" t="str">
        <f t="shared" si="36"/>
        <v/>
      </c>
      <c r="M145" s="117"/>
      <c r="N145" s="89"/>
      <c r="O145" s="910"/>
      <c r="P145" s="931"/>
      <c r="Q145" s="498"/>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1.0</v>
      </c>
      <c r="L146" s="117" t="str">
        <f t="shared" si="36"/>
        <v/>
      </c>
      <c r="M146" s="117"/>
      <c r="N146" s="89"/>
      <c r="O146" s="910"/>
      <c r="P146" s="931"/>
      <c r="Q146" s="498"/>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910"/>
      <c r="P147" s="923" t="s">
        <v>1612</v>
      </c>
      <c r="Q147" s="499" t="s">
        <v>5231</v>
      </c>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1.0</v>
      </c>
      <c r="L148" s="117" t="str">
        <f t="shared" si="36"/>
        <v/>
      </c>
      <c r="M148" s="117"/>
      <c r="N148" s="89"/>
      <c r="O148" s="910"/>
      <c r="P148" s="931"/>
      <c r="Q148" s="498"/>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1.0</v>
      </c>
      <c r="L149" s="117" t="str">
        <f t="shared" si="36"/>
        <v/>
      </c>
      <c r="M149" s="117"/>
      <c r="N149" s="89"/>
      <c r="O149" s="910"/>
      <c r="P149" s="931"/>
      <c r="Q149" s="498"/>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917"/>
      <c r="P150" s="918"/>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910"/>
      <c r="P151" s="899" t="s">
        <v>5232</v>
      </c>
      <c r="Q151" s="499" t="s">
        <v>5233</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917"/>
      <c r="P152" s="918"/>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910"/>
      <c r="P153" s="916" t="s">
        <v>5234</v>
      </c>
      <c r="Q153" s="499" t="s">
        <v>5233</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1</v>
      </c>
      <c r="M154" s="37">
        <f t="shared" ref="M154:M155" si="37">L154/H154</f>
        <v>0.5</v>
      </c>
      <c r="N154" s="89"/>
      <c r="O154" s="911"/>
      <c r="P154" s="91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1</v>
      </c>
      <c r="M155" s="242">
        <f t="shared" si="37"/>
        <v>0.5</v>
      </c>
      <c r="N155" s="89"/>
      <c r="O155" s="917"/>
      <c r="P155" s="918"/>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915" t="s">
        <v>5235</v>
      </c>
      <c r="P156" s="931"/>
      <c r="Q156" s="498"/>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0</v>
      </c>
      <c r="L157" s="117">
        <f t="shared" si="38"/>
        <v>0</v>
      </c>
      <c r="M157" s="117"/>
      <c r="N157" s="89"/>
      <c r="O157" s="910"/>
      <c r="P157" s="931"/>
      <c r="Q157" s="498"/>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0.0</v>
      </c>
      <c r="L158" s="117" t="str">
        <f t="shared" si="38"/>
        <v/>
      </c>
      <c r="M158" s="117"/>
      <c r="N158" s="89"/>
      <c r="O158" s="910"/>
      <c r="P158" s="732" t="s">
        <v>1388</v>
      </c>
      <c r="Q158" s="498"/>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0.0</v>
      </c>
      <c r="L159" s="117" t="str">
        <f t="shared" si="38"/>
        <v/>
      </c>
      <c r="M159" s="117"/>
      <c r="N159" s="89"/>
      <c r="O159" s="910"/>
      <c r="P159" s="732" t="s">
        <v>1389</v>
      </c>
      <c r="Q159" s="498"/>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911"/>
      <c r="P160" s="91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917"/>
      <c r="P161" s="918"/>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915" t="s">
        <v>1391</v>
      </c>
      <c r="P162" s="732" t="s">
        <v>5178</v>
      </c>
      <c r="Q162" s="499" t="s">
        <v>5236</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3.75</v>
      </c>
      <c r="M163" s="37">
        <f t="shared" ref="M163:M164" si="40">L163/H163</f>
        <v>1</v>
      </c>
      <c r="N163" s="89"/>
      <c r="O163" s="911"/>
      <c r="P163" s="91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917"/>
      <c r="P164" s="918"/>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915" t="s">
        <v>5237</v>
      </c>
      <c r="P165" s="923" t="s">
        <v>5238</v>
      </c>
      <c r="Q165" s="499" t="s">
        <v>5239</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917"/>
      <c r="P166" s="918"/>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910"/>
      <c r="P167" s="928" t="s">
        <v>4427</v>
      </c>
      <c r="Q167" s="499" t="s">
        <v>5240</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910"/>
      <c r="P168" s="94"/>
      <c r="Q168" s="625"/>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2</v>
      </c>
      <c r="M169" s="242">
        <f>L169/H169</f>
        <v>1</v>
      </c>
      <c r="N169" s="89"/>
      <c r="O169" s="917"/>
      <c r="P169" s="918"/>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190</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910"/>
      <c r="P170" s="732" t="s">
        <v>1397</v>
      </c>
      <c r="Q170" s="499" t="s">
        <v>5241</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910"/>
      <c r="P171" s="732" t="s">
        <v>1397</v>
      </c>
      <c r="Q171" s="498"/>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910"/>
      <c r="P172" s="732" t="s">
        <v>1397</v>
      </c>
      <c r="Q172" s="498"/>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v>
      </c>
      <c r="M173" s="37">
        <f t="shared" ref="M173:M174" si="43">L173/H173</f>
        <v>0.5</v>
      </c>
      <c r="N173" s="89"/>
      <c r="O173" s="911"/>
      <c r="P173" s="91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0.5</v>
      </c>
      <c r="M174" s="242">
        <f t="shared" si="43"/>
        <v>0.5</v>
      </c>
      <c r="N174" s="89"/>
      <c r="O174" s="917"/>
      <c r="P174" s="918"/>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227</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0.5</v>
      </c>
      <c r="M175" s="117"/>
      <c r="N175" s="89"/>
      <c r="O175" s="910"/>
      <c r="P175" s="932" t="s">
        <v>5242</v>
      </c>
      <c r="Q175" s="499" t="s">
        <v>5243</v>
      </c>
      <c r="R175" s="89"/>
      <c r="S175" s="89"/>
      <c r="T175" s="89"/>
      <c r="U175" s="89"/>
      <c r="V175" s="89"/>
      <c r="W175" s="89"/>
      <c r="X175" s="89"/>
      <c r="Y175" s="89"/>
      <c r="Z175" s="89"/>
    </row>
    <row r="176">
      <c r="A176" s="89">
        <v>205.0</v>
      </c>
      <c r="B176" s="257"/>
      <c r="C176" s="241"/>
      <c r="D176" s="241"/>
      <c r="E176" s="241" t="s">
        <v>12</v>
      </c>
      <c r="F176" s="28" t="s">
        <v>5244</v>
      </c>
      <c r="G176" s="4"/>
      <c r="H176" s="242">
        <v>0.5</v>
      </c>
      <c r="I176" s="243"/>
      <c r="J176" s="242"/>
      <c r="K176" s="242"/>
      <c r="L176" s="242">
        <f>AVERAGE(L177)*H176</f>
        <v>0.5</v>
      </c>
      <c r="M176" s="242">
        <f>L176/H176</f>
        <v>1</v>
      </c>
      <c r="N176" s="89"/>
      <c r="O176" s="917"/>
      <c r="P176" s="918"/>
      <c r="Q176" s="498"/>
      <c r="R176" s="89"/>
      <c r="S176" s="89"/>
      <c r="T176" s="89"/>
      <c r="U176" s="89"/>
      <c r="V176" s="89"/>
      <c r="W176" s="89"/>
      <c r="X176" s="89"/>
      <c r="Y176" s="89"/>
      <c r="Z176" s="89"/>
    </row>
    <row r="177">
      <c r="A177" s="89">
        <v>206.0</v>
      </c>
      <c r="B177" s="113"/>
      <c r="C177" s="114"/>
      <c r="D177" s="114"/>
      <c r="E177" s="114"/>
      <c r="F177" s="328" t="s">
        <v>107</v>
      </c>
      <c r="G177" s="266" t="s">
        <v>5245</v>
      </c>
      <c r="H177" s="117"/>
      <c r="I177" s="191" t="s">
        <v>5246</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915" t="s">
        <v>1404</v>
      </c>
      <c r="P177" s="732" t="s">
        <v>4441</v>
      </c>
      <c r="Q177" s="499" t="s">
        <v>5247</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v>
      </c>
      <c r="M178" s="242">
        <f>L178/H178</f>
        <v>0</v>
      </c>
      <c r="N178" s="89"/>
      <c r="O178" s="917"/>
      <c r="P178" s="918"/>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0</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v>
      </c>
      <c r="M179" s="117"/>
      <c r="N179" s="89"/>
      <c r="O179" s="910"/>
      <c r="P179" s="732" t="s">
        <v>1406</v>
      </c>
      <c r="Q179" s="499" t="s">
        <v>5248</v>
      </c>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3.0</v>
      </c>
      <c r="L180" s="117" t="str">
        <f t="shared" si="44"/>
        <v/>
      </c>
      <c r="M180" s="339"/>
      <c r="N180" s="89"/>
      <c r="O180" s="910"/>
      <c r="P180" s="498" t="s">
        <v>2964</v>
      </c>
      <c r="Q180" s="498"/>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3.0</v>
      </c>
      <c r="L181" s="117" t="str">
        <f t="shared" si="44"/>
        <v/>
      </c>
      <c r="M181" s="117"/>
      <c r="N181" s="89"/>
      <c r="O181" s="910"/>
      <c r="P181" s="498" t="s">
        <v>2966</v>
      </c>
      <c r="Q181" s="498"/>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3.0</v>
      </c>
      <c r="L182" s="117" t="str">
        <f t="shared" si="44"/>
        <v/>
      </c>
      <c r="M182" s="117"/>
      <c r="N182" s="89"/>
      <c r="O182" s="910"/>
      <c r="P182" s="931"/>
      <c r="Q182" s="498"/>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3.32921539</v>
      </c>
      <c r="M183" s="37">
        <f t="shared" ref="M183:M184" si="45">L183/H183</f>
        <v>0.8877907706</v>
      </c>
      <c r="N183" s="89"/>
      <c r="O183" s="911"/>
      <c r="P183" s="91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0.5792153899</v>
      </c>
      <c r="M184" s="242">
        <f t="shared" si="45"/>
        <v>0.5792153899</v>
      </c>
      <c r="N184" s="89"/>
      <c r="O184" s="917"/>
      <c r="P184" s="918"/>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910"/>
      <c r="P185" s="931"/>
      <c r="Q185" s="498"/>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910"/>
      <c r="P186" s="931"/>
      <c r="Q186" s="498"/>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9.0</v>
      </c>
      <c r="L187" s="117" t="str">
        <f t="shared" si="46"/>
        <v/>
      </c>
      <c r="M187" s="117"/>
      <c r="N187" s="89"/>
      <c r="O187" s="910"/>
      <c r="P187" s="732" t="s">
        <v>1407</v>
      </c>
      <c r="Q187" s="499" t="s">
        <v>5249</v>
      </c>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37.0</v>
      </c>
      <c r="L188" s="117" t="str">
        <f t="shared" si="46"/>
        <v/>
      </c>
      <c r="M188" s="117"/>
      <c r="N188" s="89"/>
      <c r="O188" s="910"/>
      <c r="P188" s="732" t="s">
        <v>1407</v>
      </c>
      <c r="Q188" s="499" t="s">
        <v>5249</v>
      </c>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910"/>
      <c r="P189" s="931"/>
      <c r="Q189" s="498"/>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9.0</v>
      </c>
      <c r="L190" s="117" t="str">
        <f t="shared" si="46"/>
        <v/>
      </c>
      <c r="M190" s="117"/>
      <c r="N190" s="89"/>
      <c r="O190" s="910"/>
      <c r="P190" s="732" t="s">
        <v>1408</v>
      </c>
      <c r="Q190" s="499" t="s">
        <v>5249</v>
      </c>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37.0</v>
      </c>
      <c r="L191" s="117" t="str">
        <f t="shared" si="46"/>
        <v/>
      </c>
      <c r="M191" s="117"/>
      <c r="N191" s="89"/>
      <c r="O191" s="910"/>
      <c r="P191" s="732" t="s">
        <v>1408</v>
      </c>
      <c r="Q191" s="499" t="s">
        <v>5249</v>
      </c>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193">
        <f>IF(OR(K193="",K194=""),"Blm Diisi",IF(K193=0,0,IF(K194/K193&gt;1,1,K194/K193)))</f>
        <v>1</v>
      </c>
      <c r="L192" s="117">
        <f t="shared" si="46"/>
        <v>1</v>
      </c>
      <c r="M192" s="117"/>
      <c r="N192" s="89"/>
      <c r="O192" s="910"/>
      <c r="P192" s="931"/>
      <c r="Q192" s="498"/>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1.0</v>
      </c>
      <c r="L193" s="117" t="str">
        <f t="shared" si="46"/>
        <v/>
      </c>
      <c r="M193" s="117"/>
      <c r="N193" s="89"/>
      <c r="O193" s="910"/>
      <c r="P193" s="732" t="s">
        <v>1409</v>
      </c>
      <c r="Q193" s="499" t="s">
        <v>5249</v>
      </c>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1.0</v>
      </c>
      <c r="L194" s="117" t="str">
        <f t="shared" si="46"/>
        <v/>
      </c>
      <c r="M194" s="117"/>
      <c r="N194" s="89"/>
      <c r="O194" s="910"/>
      <c r="P194" s="732" t="s">
        <v>1410</v>
      </c>
      <c r="Q194" s="499" t="s">
        <v>5249</v>
      </c>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644">
        <f>IF(OR(K196="",K197=""),"Blm Diisi",IF(K196=0,0,IF(K197/K196&gt;1,1,K197/K196)))</f>
        <v>0.1584307797</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0.1584307797</v>
      </c>
      <c r="M195" s="117"/>
      <c r="N195" s="89"/>
      <c r="O195" s="910"/>
      <c r="P195" s="931"/>
      <c r="Q195" s="498"/>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5.41216814764E11</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910"/>
      <c r="P196" s="732" t="s">
        <v>4684</v>
      </c>
      <c r="Q196" s="499" t="s">
        <v>5249</v>
      </c>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8.574540194984E10</v>
      </c>
      <c r="L197" s="117" t="str">
        <f t="shared" si="47"/>
        <v/>
      </c>
      <c r="M197" s="117"/>
      <c r="N197" s="89"/>
      <c r="O197" s="910"/>
      <c r="P197" s="732" t="s">
        <v>4685</v>
      </c>
      <c r="Q197" s="499" t="s">
        <v>5249</v>
      </c>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917"/>
      <c r="P198" s="918"/>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910"/>
      <c r="P199" s="732" t="s">
        <v>1414</v>
      </c>
      <c r="Q199" s="499" t="s">
        <v>5250</v>
      </c>
      <c r="R199" s="89"/>
      <c r="S199" s="89"/>
      <c r="T199" s="89"/>
      <c r="U199" s="89"/>
      <c r="V199" s="89"/>
      <c r="W199" s="89"/>
      <c r="X199" s="89"/>
      <c r="Y199" s="89"/>
      <c r="Z199" s="89"/>
    </row>
    <row r="200">
      <c r="A200" s="89">
        <v>229.0</v>
      </c>
      <c r="B200" s="257"/>
      <c r="C200" s="241"/>
      <c r="D200" s="241"/>
      <c r="E200" s="241" t="s">
        <v>14</v>
      </c>
      <c r="F200" s="28" t="s">
        <v>5251</v>
      </c>
      <c r="G200" s="4"/>
      <c r="H200" s="242">
        <v>1.0</v>
      </c>
      <c r="I200" s="243"/>
      <c r="J200" s="242"/>
      <c r="K200" s="242"/>
      <c r="L200" s="242">
        <f>AVERAGE(L201)*H200</f>
        <v>1</v>
      </c>
      <c r="M200" s="242">
        <f>L200/H200</f>
        <v>1</v>
      </c>
      <c r="N200" s="89"/>
      <c r="O200" s="917"/>
      <c r="P200" s="918"/>
      <c r="Q200" s="498"/>
      <c r="R200" s="89"/>
      <c r="S200" s="89"/>
      <c r="T200" s="89"/>
      <c r="U200" s="89"/>
      <c r="V200" s="89"/>
      <c r="W200" s="89"/>
      <c r="X200" s="89"/>
      <c r="Y200" s="89"/>
      <c r="Z200" s="89"/>
    </row>
    <row r="201">
      <c r="A201" s="89">
        <v>230.0</v>
      </c>
      <c r="B201" s="113"/>
      <c r="C201" s="114"/>
      <c r="D201" s="114"/>
      <c r="E201" s="114"/>
      <c r="F201" s="361" t="s">
        <v>107</v>
      </c>
      <c r="G201" s="125" t="s">
        <v>5252</v>
      </c>
      <c r="H201" s="117"/>
      <c r="I201" s="191" t="s">
        <v>5253</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910"/>
      <c r="P201" s="923" t="s">
        <v>5254</v>
      </c>
      <c r="Q201" s="499" t="s">
        <v>5255</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917"/>
      <c r="P202" s="918"/>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910"/>
      <c r="P203" s="732" t="s">
        <v>5256</v>
      </c>
      <c r="Q203" s="508" t="s">
        <v>5257</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1.488461538</v>
      </c>
      <c r="M204" s="37">
        <f t="shared" ref="M204:M205" si="48">L204/H204</f>
        <v>0.7633136095</v>
      </c>
      <c r="N204" s="89"/>
      <c r="O204" s="911"/>
      <c r="P204" s="91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917"/>
      <c r="P205" s="918"/>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30">
        <f>IF(OR(K207="",K210=""),"Blm Diisi",IF(AND(K207=0,K210=0),0,IF(K210/K207&gt;1,1,K210/K207)))</f>
        <v>1</v>
      </c>
      <c r="L206" s="50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06" s="117"/>
      <c r="N206" s="89"/>
      <c r="O206" s="910"/>
      <c r="P206" s="923" t="s">
        <v>5258</v>
      </c>
      <c r="Q206" s="499" t="s">
        <v>5259</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933">
        <f>IF(OR(K208="",K209=""),"Blm Diisi",K208+K209)</f>
        <v>21</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910"/>
      <c r="P207" s="931"/>
      <c r="Q207" s="498"/>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934">
        <v>1.0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910"/>
      <c r="P208" s="931"/>
      <c r="Q208" s="498"/>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934">
        <v>20.0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910"/>
      <c r="P209" s="931"/>
      <c r="Q209" s="498"/>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934">
        <v>21.0</v>
      </c>
      <c r="L210" s="117" t="str">
        <f t="shared" si="49"/>
        <v/>
      </c>
      <c r="M210" s="117"/>
      <c r="N210" s="89"/>
      <c r="O210" s="910"/>
      <c r="P210" s="931"/>
      <c r="Q210" s="498"/>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0.6</v>
      </c>
      <c r="M211" s="242">
        <f>L211/H211</f>
        <v>1</v>
      </c>
      <c r="N211" s="89"/>
      <c r="O211" s="917"/>
      <c r="P211" s="918"/>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IF(OR(K213="",K217=""),"Blm Diisi",IF(AND(K213=0,K217=0),0,IF(K217/K213&gt;1,1,K217/K213)))</f>
        <v>1</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12" s="117"/>
      <c r="N212" s="89"/>
      <c r="O212" s="910"/>
      <c r="P212" s="923" t="s">
        <v>5260</v>
      </c>
      <c r="Q212" s="499" t="s">
        <v>5261</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935">
        <f>IF(OR(K214="",K215="",K216=""),"Blm Diisi",K214+K215+K216)</f>
        <v>43</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910"/>
      <c r="P213" s="931"/>
      <c r="Q213" s="498"/>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934">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910"/>
      <c r="P214" s="931"/>
      <c r="Q214" s="498"/>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934">
        <v>0.0</v>
      </c>
      <c r="L215" s="117" t="str">
        <f t="shared" si="50"/>
        <v/>
      </c>
      <c r="M215" s="117"/>
      <c r="N215" s="89"/>
      <c r="O215" s="910"/>
      <c r="P215" s="931"/>
      <c r="Q215" s="498"/>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934">
        <v>43.0</v>
      </c>
      <c r="L216" s="117" t="str">
        <f t="shared" si="50"/>
        <v/>
      </c>
      <c r="M216" s="117"/>
      <c r="N216" s="89"/>
      <c r="O216" s="910"/>
      <c r="P216" s="931"/>
      <c r="Q216" s="498"/>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934">
        <v>43.0</v>
      </c>
      <c r="L217" s="117" t="str">
        <f t="shared" si="50"/>
        <v/>
      </c>
      <c r="M217" s="117"/>
      <c r="N217" s="89"/>
      <c r="O217" s="910"/>
      <c r="P217" s="931"/>
      <c r="Q217" s="498"/>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0.1384615385</v>
      </c>
      <c r="M218" s="242">
        <f>L218/H218</f>
        <v>0.2307692308</v>
      </c>
      <c r="N218" s="89"/>
      <c r="O218" s="917"/>
      <c r="P218" s="918"/>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0.2307692308</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0.2307692308</v>
      </c>
      <c r="M219" s="117"/>
      <c r="N219" s="89"/>
      <c r="O219" s="910"/>
      <c r="P219" s="732" t="s">
        <v>1377</v>
      </c>
      <c r="Q219" s="499" t="s">
        <v>5262</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934">
        <v>13.0</v>
      </c>
      <c r="L220" s="117" t="str">
        <f t="shared" si="51"/>
        <v/>
      </c>
      <c r="M220" s="117"/>
      <c r="N220" s="89"/>
      <c r="O220" s="910"/>
      <c r="P220" s="931"/>
      <c r="Q220" s="498"/>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934">
        <v>10.0</v>
      </c>
      <c r="L221" s="117" t="str">
        <f t="shared" si="51"/>
        <v/>
      </c>
      <c r="M221" s="117"/>
      <c r="N221" s="89"/>
      <c r="O221" s="910"/>
      <c r="P221" s="931"/>
      <c r="Q221" s="498"/>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934">
        <v>3.0</v>
      </c>
      <c r="L222" s="117" t="str">
        <f t="shared" si="51"/>
        <v/>
      </c>
      <c r="M222" s="117"/>
      <c r="N222" s="89"/>
      <c r="O222" s="910"/>
      <c r="P222" s="931"/>
      <c r="Q222" s="498"/>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1.25</v>
      </c>
      <c r="M223" s="37">
        <f t="shared" ref="M223:M224" si="52">L223/H223</f>
        <v>0.3333333333</v>
      </c>
      <c r="N223" s="89"/>
      <c r="O223" s="911"/>
      <c r="P223" s="91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0</v>
      </c>
      <c r="M224" s="242">
        <f t="shared" si="52"/>
        <v>0</v>
      </c>
      <c r="N224" s="89"/>
      <c r="O224" s="917"/>
      <c r="P224" s="918"/>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804</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0</v>
      </c>
      <c r="M225" s="117"/>
      <c r="N225" s="89"/>
      <c r="O225" s="910"/>
      <c r="P225" s="732" t="s">
        <v>1423</v>
      </c>
      <c r="Q225" s="499" t="s">
        <v>5263</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0</v>
      </c>
      <c r="L226" s="117">
        <f t="shared" si="53"/>
        <v>0</v>
      </c>
      <c r="M226" s="117"/>
      <c r="N226" s="89"/>
      <c r="O226" s="910"/>
      <c r="P226" s="732" t="s">
        <v>1424</v>
      </c>
      <c r="Q226" s="499" t="s">
        <v>5263</v>
      </c>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500.0</v>
      </c>
      <c r="L227" s="117" t="str">
        <f t="shared" si="53"/>
        <v/>
      </c>
      <c r="M227" s="117"/>
      <c r="N227" s="89"/>
      <c r="O227" s="910"/>
      <c r="P227" s="931"/>
      <c r="Q227" s="498"/>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0.0</v>
      </c>
      <c r="L228" s="117" t="str">
        <f t="shared" si="53"/>
        <v/>
      </c>
      <c r="M228" s="117"/>
      <c r="N228" s="89"/>
      <c r="O228" s="910"/>
      <c r="P228" s="931"/>
      <c r="Q228" s="498"/>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917"/>
      <c r="P229" s="918"/>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910"/>
      <c r="P230" s="899" t="s">
        <v>3987</v>
      </c>
      <c r="Q230" s="499" t="s">
        <v>5264</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0.953125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73">
    <mergeCell ref="F155:G155"/>
    <mergeCell ref="E160:G160"/>
    <mergeCell ref="F161:G161"/>
    <mergeCell ref="E163:G163"/>
    <mergeCell ref="F164:G164"/>
    <mergeCell ref="F166:G166"/>
    <mergeCell ref="P167:P168"/>
    <mergeCell ref="F169:G169"/>
    <mergeCell ref="E173:G173"/>
    <mergeCell ref="F174:G174"/>
    <mergeCell ref="F176:G176"/>
    <mergeCell ref="F178:G178"/>
    <mergeCell ref="E183:G183"/>
    <mergeCell ref="F184:G184"/>
    <mergeCell ref="E223:G223"/>
    <mergeCell ref="F224:G224"/>
    <mergeCell ref="F229:G229"/>
    <mergeCell ref="F198:G198"/>
    <mergeCell ref="F200:G200"/>
    <mergeCell ref="F202:G202"/>
    <mergeCell ref="E204:G204"/>
    <mergeCell ref="F205:G205"/>
    <mergeCell ref="F211:G211"/>
    <mergeCell ref="F218:G218"/>
    <mergeCell ref="B1:G1"/>
    <mergeCell ref="C3:G3"/>
    <mergeCell ref="D4:G4"/>
    <mergeCell ref="E5:G5"/>
    <mergeCell ref="F6:G6"/>
    <mergeCell ref="F10:G10"/>
    <mergeCell ref="F14:G14"/>
    <mergeCell ref="F19:G19"/>
    <mergeCell ref="E22:G22"/>
    <mergeCell ref="F23:G23"/>
    <mergeCell ref="E26:G26"/>
    <mergeCell ref="F27:G27"/>
    <mergeCell ref="P28:P3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P92:P94"/>
    <mergeCell ref="F95:G95"/>
    <mergeCell ref="P100:P101"/>
    <mergeCell ref="F102:G102"/>
    <mergeCell ref="F106:G106"/>
    <mergeCell ref="F108:G108"/>
    <mergeCell ref="F113:G113"/>
    <mergeCell ref="E117:G117"/>
    <mergeCell ref="F118:G118"/>
    <mergeCell ref="F122:G122"/>
    <mergeCell ref="F129:G129"/>
    <mergeCell ref="F134:G134"/>
    <mergeCell ref="P139:P140"/>
    <mergeCell ref="F138:G138"/>
    <mergeCell ref="D141:G141"/>
    <mergeCell ref="E142:G142"/>
    <mergeCell ref="F143:G143"/>
    <mergeCell ref="F150:G150"/>
    <mergeCell ref="F152:G152"/>
    <mergeCell ref="E154:G15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1"/>
    <hyperlink r:id="rId5" ref="Q12"/>
    <hyperlink r:id="rId6" ref="Q13"/>
    <hyperlink r:id="rId7" ref="Q15"/>
    <hyperlink r:id="rId8" ref="Q16"/>
    <hyperlink r:id="rId9" ref="Q17"/>
    <hyperlink r:id="rId10" ref="Q18"/>
    <hyperlink r:id="rId11" ref="Q20"/>
    <hyperlink r:id="rId12" ref="Q21"/>
    <hyperlink r:id="rId13" ref="Q24"/>
    <hyperlink r:id="rId14" ref="Q25"/>
    <hyperlink r:id="rId15" ref="Q28"/>
    <hyperlink r:id="rId16" ref="Q29"/>
    <hyperlink r:id="rId17" ref="Q30"/>
    <hyperlink r:id="rId18" ref="Q31"/>
    <hyperlink r:id="rId19" ref="Q32"/>
    <hyperlink r:id="rId20" ref="Q33"/>
    <hyperlink r:id="rId21" ref="Q34"/>
    <hyperlink r:id="rId22" ref="Q35"/>
    <hyperlink r:id="rId23" ref="Q36"/>
    <hyperlink r:id="rId24" ref="Q37"/>
    <hyperlink r:id="rId25" ref="Q39"/>
    <hyperlink r:id="rId26" ref="Q40"/>
    <hyperlink r:id="rId27" ref="Q43"/>
    <hyperlink r:id="rId28" ref="Q44"/>
    <hyperlink r:id="rId29" ref="Q45"/>
    <hyperlink r:id="rId30" ref="Q46"/>
    <hyperlink r:id="rId31" ref="Q47"/>
    <hyperlink r:id="rId32" ref="Q48"/>
    <hyperlink r:id="rId33" ref="Q49"/>
    <hyperlink r:id="rId34" ref="Q50"/>
    <hyperlink r:id="rId35" ref="Q51"/>
    <hyperlink r:id="rId36" ref="Q53"/>
    <hyperlink r:id="rId37" ref="Q54"/>
    <hyperlink r:id="rId38" ref="Q57"/>
    <hyperlink r:id="rId39" ref="Q58"/>
    <hyperlink r:id="rId40" ref="Q59"/>
    <hyperlink r:id="rId41" ref="Q61"/>
    <hyperlink r:id="rId42" ref="Q62"/>
    <hyperlink r:id="rId43" ref="Q64"/>
    <hyperlink r:id="rId44" ref="Q65"/>
    <hyperlink r:id="rId45" ref="Q66"/>
    <hyperlink r:id="rId46" ref="Q67"/>
    <hyperlink r:id="rId47" ref="Q68"/>
    <hyperlink r:id="rId48" ref="Q69"/>
    <hyperlink r:id="rId49" ref="Q71"/>
    <hyperlink r:id="rId50" ref="Q72"/>
    <hyperlink r:id="rId51" ref="Q74"/>
    <hyperlink r:id="rId52" ref="Q75"/>
    <hyperlink r:id="rId53" ref="Q77"/>
    <hyperlink r:id="rId54" ref="Q80"/>
    <hyperlink r:id="rId55" ref="Q81"/>
    <hyperlink r:id="rId56" ref="Q82"/>
    <hyperlink r:id="rId57" ref="Q83"/>
    <hyperlink r:id="rId58" ref="Q84"/>
    <hyperlink r:id="rId59" ref="Q85"/>
    <hyperlink r:id="rId60" ref="Q87"/>
    <hyperlink r:id="rId61" ref="Q88"/>
    <hyperlink r:id="rId62" ref="Q91"/>
    <hyperlink r:id="rId63" ref="Q92"/>
    <hyperlink r:id="rId64" ref="Q93"/>
    <hyperlink r:id="rId65" ref="Q94"/>
    <hyperlink r:id="rId66" ref="Q96"/>
    <hyperlink r:id="rId67" ref="Q97"/>
    <hyperlink r:id="rId68" ref="Q98"/>
    <hyperlink r:id="rId69" ref="Q99"/>
    <hyperlink r:id="rId70" ref="Q100"/>
    <hyperlink r:id="rId71" ref="Q101"/>
    <hyperlink r:id="rId72" ref="Q103"/>
    <hyperlink r:id="rId73" ref="Q104"/>
    <hyperlink r:id="rId74" ref="Q105"/>
    <hyperlink r:id="rId75" ref="Q107"/>
    <hyperlink r:id="rId76" ref="Q109"/>
    <hyperlink r:id="rId77" ref="Q111"/>
    <hyperlink r:id="rId78" ref="Q112"/>
    <hyperlink r:id="rId79" ref="Q119"/>
    <hyperlink r:id="rId80" ref="Q120"/>
    <hyperlink r:id="rId81" ref="Q121"/>
    <hyperlink r:id="rId82" ref="Q123"/>
    <hyperlink r:id="rId83" ref="Q124"/>
    <hyperlink r:id="rId84" ref="Q125"/>
    <hyperlink r:id="rId85" ref="Q126"/>
    <hyperlink r:id="rId86" ref="Q127"/>
    <hyperlink r:id="rId87" ref="Q128"/>
    <hyperlink r:id="rId88" ref="Q130"/>
    <hyperlink r:id="rId89" ref="Q131"/>
    <hyperlink r:id="rId90" ref="Q132"/>
    <hyperlink r:id="rId91" ref="Q133"/>
    <hyperlink r:id="rId92" ref="Q135"/>
    <hyperlink r:id="rId93" ref="Q136"/>
    <hyperlink r:id="rId94" ref="Q137"/>
    <hyperlink r:id="rId95" ref="Q144"/>
    <hyperlink r:id="rId96" ref="Q147"/>
    <hyperlink r:id="rId97" ref="Q151"/>
    <hyperlink r:id="rId98" ref="Q153"/>
    <hyperlink r:id="rId99" ref="Q162"/>
    <hyperlink r:id="rId100" ref="Q165"/>
    <hyperlink r:id="rId101" ref="Q167"/>
    <hyperlink r:id="rId102" ref="Q170"/>
    <hyperlink r:id="rId103" ref="P175"/>
    <hyperlink r:id="rId104" ref="Q175"/>
    <hyperlink r:id="rId105" ref="Q177"/>
    <hyperlink r:id="rId106" ref="Q179"/>
    <hyperlink r:id="rId107" ref="Q187"/>
    <hyperlink r:id="rId108" ref="Q188"/>
    <hyperlink r:id="rId109" ref="Q190"/>
    <hyperlink r:id="rId110" ref="Q191"/>
    <hyperlink r:id="rId111" ref="Q193"/>
    <hyperlink r:id="rId112" ref="Q194"/>
    <hyperlink r:id="rId113" ref="Q196"/>
    <hyperlink r:id="rId114" ref="Q197"/>
    <hyperlink r:id="rId115" ref="Q199"/>
    <hyperlink r:id="rId116" ref="Q201"/>
    <hyperlink r:id="rId117" ref="Q203"/>
    <hyperlink r:id="rId118" ref="Q206"/>
    <hyperlink r:id="rId119" ref="Q212"/>
    <hyperlink r:id="rId120" ref="Q219"/>
    <hyperlink r:id="rId121" ref="Q225"/>
    <hyperlink r:id="rId122" ref="Q226"/>
    <hyperlink r:id="rId123" ref="Q230"/>
  </hyperlinks>
  <printOptions/>
  <pageMargins bottom="0.7480314960629921" footer="0.0" header="0.0" left="0.7086614173228347" right="0.7086614173228347" top="0.7480314960629921"/>
  <pageSetup fitToHeight="0" paperSize="9" orientation="portrait"/>
  <drawing r:id="rId124"/>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2" width="7.86"/>
    <col customWidth="1" min="13" max="13" width="7.71"/>
    <col customWidth="1" min="14" max="14" width="8.86"/>
    <col customWidth="1" min="15" max="16" width="41.0"/>
    <col customWidth="1" min="17" max="17" width="54.43"/>
    <col customWidth="1" min="18" max="26" width="8.86"/>
  </cols>
  <sheetData>
    <row r="1">
      <c r="A1" s="89">
        <v>1.0</v>
      </c>
      <c r="B1" s="612" t="s">
        <v>165</v>
      </c>
      <c r="C1" s="11"/>
      <c r="D1" s="11"/>
      <c r="E1" s="11"/>
      <c r="F1" s="11"/>
      <c r="G1" s="936"/>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30.28666252</v>
      </c>
      <c r="M3" s="451">
        <f t="shared" ref="M3:M6" si="1">L3/H3</f>
        <v>0.8343433201</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12.61055556</v>
      </c>
      <c r="M4" s="231">
        <f t="shared" si="1"/>
        <v>0.8637366819</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1.522666667</v>
      </c>
      <c r="M5" s="37">
        <f t="shared" si="1"/>
        <v>0.7613333333</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0.2666666667</v>
      </c>
      <c r="M6" s="242">
        <f t="shared" si="1"/>
        <v>0.6666666667</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937" t="s">
        <v>5265</v>
      </c>
      <c r="P7" s="938" t="s">
        <v>5266</v>
      </c>
      <c r="Q7" s="939" t="s">
        <v>5267</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940" t="s">
        <v>190</v>
      </c>
      <c r="L8" s="117">
        <f t="shared" si="2"/>
        <v>1</v>
      </c>
      <c r="M8" s="117"/>
      <c r="N8" s="248"/>
      <c r="O8" s="833" t="s">
        <v>5268</v>
      </c>
      <c r="P8" s="489" t="s">
        <v>5269</v>
      </c>
      <c r="Q8" s="315" t="s">
        <v>5270</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804</v>
      </c>
      <c r="L9" s="117">
        <f t="shared" si="2"/>
        <v>0</v>
      </c>
      <c r="M9" s="117"/>
      <c r="N9" s="248"/>
      <c r="O9" s="489" t="s">
        <v>5271</v>
      </c>
      <c r="P9" s="492" t="s">
        <v>5272</v>
      </c>
      <c r="Q9" s="315" t="s">
        <v>5270</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0.356</v>
      </c>
      <c r="M10" s="242">
        <f>L10/H10</f>
        <v>0.89</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89" t="s">
        <v>5273</v>
      </c>
      <c r="P11" s="941" t="s">
        <v>5269</v>
      </c>
      <c r="Q11" s="942" t="s">
        <v>5274</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940" t="s">
        <v>227</v>
      </c>
      <c r="L12" s="117">
        <f t="shared" si="3"/>
        <v>0.67</v>
      </c>
      <c r="M12" s="117"/>
      <c r="N12" s="89"/>
      <c r="O12" s="489" t="s">
        <v>5275</v>
      </c>
      <c r="P12" s="833" t="s">
        <v>5269</v>
      </c>
      <c r="Q12" s="315" t="s">
        <v>5270</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940" t="s">
        <v>190</v>
      </c>
      <c r="L13" s="117">
        <f t="shared" si="3"/>
        <v>1</v>
      </c>
      <c r="M13" s="117"/>
      <c r="N13" s="89"/>
      <c r="O13" s="489" t="s">
        <v>5276</v>
      </c>
      <c r="P13" s="833" t="s">
        <v>5277</v>
      </c>
      <c r="Q13" s="318" t="s">
        <v>5278</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0.5</v>
      </c>
      <c r="M14" s="242">
        <f>L14/H14</f>
        <v>0.625</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940"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489" t="s">
        <v>5279</v>
      </c>
      <c r="P15" s="277" t="s">
        <v>5280</v>
      </c>
      <c r="Q15" s="943" t="s">
        <v>5281</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940" t="s">
        <v>190</v>
      </c>
      <c r="L16" s="117">
        <f t="shared" si="4"/>
        <v>1</v>
      </c>
      <c r="M16" s="117"/>
      <c r="N16" s="89"/>
      <c r="O16" s="489" t="s">
        <v>5282</v>
      </c>
      <c r="P16" s="492" t="s">
        <v>5283</v>
      </c>
      <c r="Q16" s="943" t="s">
        <v>5281</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227</v>
      </c>
      <c r="L17" s="117">
        <f t="shared" si="4"/>
        <v>0.5</v>
      </c>
      <c r="M17" s="117"/>
      <c r="N17" s="89"/>
      <c r="O17" s="489" t="s">
        <v>5284</v>
      </c>
      <c r="P17" s="493" t="s">
        <v>5285</v>
      </c>
      <c r="Q17" s="944" t="s">
        <v>5281</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804</v>
      </c>
      <c r="L18" s="117">
        <f t="shared" si="4"/>
        <v>0</v>
      </c>
      <c r="M18" s="117"/>
      <c r="N18" s="89"/>
      <c r="O18" s="833" t="s">
        <v>3778</v>
      </c>
      <c r="P18" s="537" t="s">
        <v>5286</v>
      </c>
      <c r="Q18" s="491" t="s">
        <v>5281</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940"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945" t="s">
        <v>5287</v>
      </c>
      <c r="P20" s="945" t="s">
        <v>5288</v>
      </c>
      <c r="Q20" s="943" t="s">
        <v>5289</v>
      </c>
      <c r="R20" s="89"/>
      <c r="S20" s="89"/>
      <c r="T20" s="89"/>
      <c r="U20" s="89"/>
      <c r="V20" s="89"/>
      <c r="W20" s="89"/>
      <c r="X20" s="89"/>
      <c r="Y20" s="89"/>
      <c r="Z20" s="89"/>
    </row>
    <row r="21">
      <c r="A21" s="89">
        <v>21.0</v>
      </c>
      <c r="B21" s="113"/>
      <c r="C21" s="114"/>
      <c r="D21" s="114"/>
      <c r="E21" s="260"/>
      <c r="F21" s="114" t="s">
        <v>193</v>
      </c>
      <c r="G21" s="125" t="s">
        <v>5290</v>
      </c>
      <c r="H21" s="117"/>
      <c r="I21" s="191" t="s">
        <v>5291</v>
      </c>
      <c r="J21" s="117" t="s">
        <v>196</v>
      </c>
      <c r="K21" s="247" t="s">
        <v>190</v>
      </c>
      <c r="L21" s="117">
        <f t="shared" si="5"/>
        <v>1</v>
      </c>
      <c r="M21" s="117"/>
      <c r="N21" s="89"/>
      <c r="O21" s="945" t="s">
        <v>3785</v>
      </c>
      <c r="P21" s="945" t="s">
        <v>3786</v>
      </c>
      <c r="Q21" s="943" t="s">
        <v>5289</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1</v>
      </c>
      <c r="M22" s="37">
        <f t="shared" ref="M22:M23" si="6">L22/H22</f>
        <v>1</v>
      </c>
      <c r="N22" s="89"/>
      <c r="O22" s="262"/>
      <c r="P22" s="262"/>
      <c r="Q22" s="49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1</v>
      </c>
      <c r="M23" s="242">
        <f t="shared" si="6"/>
        <v>1</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489" t="s">
        <v>5292</v>
      </c>
      <c r="P24" s="249" t="s">
        <v>5293</v>
      </c>
      <c r="Q24" s="491" t="s">
        <v>5294</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190</v>
      </c>
      <c r="L25" s="117">
        <f t="shared" si="7"/>
        <v>1</v>
      </c>
      <c r="M25" s="117"/>
      <c r="N25" s="89"/>
      <c r="O25" s="489" t="s">
        <v>5295</v>
      </c>
      <c r="P25" s="249" t="s">
        <v>5293</v>
      </c>
      <c r="Q25" s="491" t="s">
        <v>5294</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946" t="s">
        <v>1723</v>
      </c>
      <c r="P28" s="947" t="s">
        <v>5296</v>
      </c>
      <c r="Q28" s="948" t="s">
        <v>5297</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949" t="s">
        <v>1723</v>
      </c>
      <c r="P29" s="459"/>
      <c r="Q29" s="459"/>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368" t="s">
        <v>314</v>
      </c>
      <c r="P30" s="459"/>
      <c r="Q30" s="459"/>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368" t="s">
        <v>320</v>
      </c>
      <c r="P31" s="459"/>
      <c r="Q31" s="459"/>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368" t="s">
        <v>1175</v>
      </c>
      <c r="P32" s="459"/>
      <c r="Q32" s="459"/>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368" t="s">
        <v>326</v>
      </c>
      <c r="P33" s="459"/>
      <c r="Q33" s="459"/>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368" t="s">
        <v>1176</v>
      </c>
      <c r="P34" s="459"/>
      <c r="Q34" s="459"/>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368" t="s">
        <v>1177</v>
      </c>
      <c r="P35" s="459"/>
      <c r="Q35" s="459"/>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368" t="s">
        <v>1178</v>
      </c>
      <c r="P36" s="459"/>
      <c r="Q36" s="459"/>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368" t="s">
        <v>341</v>
      </c>
      <c r="P37" s="94"/>
      <c r="Q37" s="94"/>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43"/>
      <c r="P38" s="283"/>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561" t="s">
        <v>5298</v>
      </c>
      <c r="P39" s="536" t="s">
        <v>5299</v>
      </c>
      <c r="Q39" s="950" t="s">
        <v>5300</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536" t="s">
        <v>5301</v>
      </c>
      <c r="P40" s="536" t="s">
        <v>5302</v>
      </c>
      <c r="Q40" s="951" t="s">
        <v>5303</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0.9072222222</v>
      </c>
      <c r="M41" s="37">
        <f t="shared" ref="M41:M42" si="11">L41/H41</f>
        <v>0.9072222222</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0.4072222222</v>
      </c>
      <c r="M42" s="242">
        <f t="shared" si="11"/>
        <v>0.8144444444</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940"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561" t="s">
        <v>5304</v>
      </c>
      <c r="P43" s="497" t="s">
        <v>5305</v>
      </c>
      <c r="Q43" s="943" t="s">
        <v>5306</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940" t="s">
        <v>190</v>
      </c>
      <c r="L44" s="117">
        <f t="shared" si="12"/>
        <v>1</v>
      </c>
      <c r="M44" s="117"/>
      <c r="N44" s="89"/>
      <c r="O44" s="561" t="s">
        <v>5307</v>
      </c>
      <c r="P44" s="277" t="s">
        <v>5308</v>
      </c>
      <c r="Q44" s="943" t="s">
        <v>5306</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940" t="s">
        <v>190</v>
      </c>
      <c r="L45" s="117">
        <f t="shared" si="12"/>
        <v>1</v>
      </c>
      <c r="M45" s="117"/>
      <c r="N45" s="89"/>
      <c r="O45" s="561" t="s">
        <v>5309</v>
      </c>
      <c r="P45" s="497" t="s">
        <v>5310</v>
      </c>
      <c r="Q45" s="943" t="s">
        <v>5306</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940" t="s">
        <v>190</v>
      </c>
      <c r="L46" s="117">
        <f t="shared" si="12"/>
        <v>1</v>
      </c>
      <c r="M46" s="117"/>
      <c r="N46" s="89"/>
      <c r="O46" s="561" t="s">
        <v>5311</v>
      </c>
      <c r="P46" s="277" t="s">
        <v>5312</v>
      </c>
      <c r="Q46" s="943" t="s">
        <v>5306</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940" t="s">
        <v>190</v>
      </c>
      <c r="L47" s="117">
        <f t="shared" si="12"/>
        <v>1</v>
      </c>
      <c r="M47" s="117"/>
      <c r="N47" s="89"/>
      <c r="O47" s="945" t="s">
        <v>3808</v>
      </c>
      <c r="P47" s="249" t="s">
        <v>5312</v>
      </c>
      <c r="Q47" s="943" t="s">
        <v>5306</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940" t="s">
        <v>190</v>
      </c>
      <c r="L48" s="117">
        <f t="shared" si="12"/>
        <v>1</v>
      </c>
      <c r="M48" s="117"/>
      <c r="N48" s="89"/>
      <c r="O48" s="945" t="s">
        <v>3808</v>
      </c>
      <c r="P48" s="249" t="s">
        <v>5312</v>
      </c>
      <c r="Q48" s="943" t="s">
        <v>5306</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940" t="s">
        <v>190</v>
      </c>
      <c r="L49" s="117">
        <f t="shared" si="12"/>
        <v>1</v>
      </c>
      <c r="M49" s="117"/>
      <c r="N49" s="89"/>
      <c r="O49" s="945" t="s">
        <v>3808</v>
      </c>
      <c r="P49" s="249" t="s">
        <v>5312</v>
      </c>
      <c r="Q49" s="943" t="s">
        <v>5306</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386</v>
      </c>
      <c r="L50" s="117">
        <f t="shared" si="12"/>
        <v>0.33</v>
      </c>
      <c r="M50" s="117"/>
      <c r="N50" s="89"/>
      <c r="O50" s="945" t="s">
        <v>3808</v>
      </c>
      <c r="P50" s="945" t="s">
        <v>3808</v>
      </c>
      <c r="Q50" s="943" t="s">
        <v>5306</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386</v>
      </c>
      <c r="L51" s="117">
        <f t="shared" si="12"/>
        <v>0</v>
      </c>
      <c r="M51" s="117"/>
      <c r="N51" s="89"/>
      <c r="O51" s="945" t="s">
        <v>3808</v>
      </c>
      <c r="P51" s="945" t="s">
        <v>3808</v>
      </c>
      <c r="Q51" s="943" t="s">
        <v>5306</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121"/>
      <c r="P52" s="121"/>
      <c r="Q52" s="49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492" t="s">
        <v>5313</v>
      </c>
      <c r="P53" s="249" t="s">
        <v>5314</v>
      </c>
      <c r="Q53" s="491" t="s">
        <v>5315</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492" t="s">
        <v>5316</v>
      </c>
      <c r="P54" s="492" t="s">
        <v>5317</v>
      </c>
      <c r="Q54" s="319" t="s">
        <v>5315</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1.4</v>
      </c>
      <c r="M55" s="37">
        <f t="shared" ref="M55:M56" si="14">L55/H55</f>
        <v>1</v>
      </c>
      <c r="N55" s="89"/>
      <c r="O55" s="262"/>
      <c r="P55" s="262"/>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9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489" t="s">
        <v>1180</v>
      </c>
      <c r="P57" s="833" t="s">
        <v>5318</v>
      </c>
      <c r="Q57" s="491" t="s">
        <v>5319</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489" t="s">
        <v>5320</v>
      </c>
      <c r="P58" s="952" t="s">
        <v>5318</v>
      </c>
      <c r="Q58" s="491" t="s">
        <v>5319</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489" t="s">
        <v>5320</v>
      </c>
      <c r="P59" s="952" t="s">
        <v>5318</v>
      </c>
      <c r="Q59" s="491" t="s">
        <v>5319</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0.2</v>
      </c>
      <c r="M60" s="242">
        <f>L60/H60</f>
        <v>1</v>
      </c>
      <c r="N60" s="89"/>
      <c r="O60" s="243"/>
      <c r="P60" s="243"/>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940"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953" t="s">
        <v>1777</v>
      </c>
      <c r="P61" s="497" t="s">
        <v>5321</v>
      </c>
      <c r="Q61" s="943" t="s">
        <v>5322</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940" t="s">
        <v>190</v>
      </c>
      <c r="L62" s="117">
        <f t="shared" si="16"/>
        <v>1</v>
      </c>
      <c r="M62" s="117"/>
      <c r="N62" s="89"/>
      <c r="O62" s="489" t="s">
        <v>5323</v>
      </c>
      <c r="P62" s="497" t="s">
        <v>5324</v>
      </c>
      <c r="Q62" s="943" t="s">
        <v>5322</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0.4</v>
      </c>
      <c r="M63" s="242">
        <f>L63/H63</f>
        <v>1</v>
      </c>
      <c r="N63" s="89"/>
      <c r="O63" s="243"/>
      <c r="P63" s="243"/>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940"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489" t="s">
        <v>5325</v>
      </c>
      <c r="P64" s="954" t="s">
        <v>5326</v>
      </c>
      <c r="Q64" s="491" t="s">
        <v>5327</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489" t="s">
        <v>5328</v>
      </c>
      <c r="P65" s="277" t="s">
        <v>5329</v>
      </c>
      <c r="Q65" s="491" t="s">
        <v>5327</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489" t="s">
        <v>5330</v>
      </c>
      <c r="P66" s="954" t="s">
        <v>5331</v>
      </c>
      <c r="Q66" s="955" t="s">
        <v>5327</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940" t="s">
        <v>190</v>
      </c>
      <c r="L67" s="117">
        <f t="shared" si="17"/>
        <v>1</v>
      </c>
      <c r="M67" s="117"/>
      <c r="N67" s="89"/>
      <c r="O67" s="489" t="s">
        <v>5328</v>
      </c>
      <c r="P67" s="277" t="s">
        <v>5332</v>
      </c>
      <c r="Q67" s="491" t="s">
        <v>5327</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940" t="s">
        <v>190</v>
      </c>
      <c r="L68" s="117">
        <f t="shared" si="17"/>
        <v>1</v>
      </c>
      <c r="M68" s="117"/>
      <c r="N68" s="89"/>
      <c r="O68" s="489" t="s">
        <v>5328</v>
      </c>
      <c r="P68" s="277" t="s">
        <v>5332</v>
      </c>
      <c r="Q68" s="491" t="s">
        <v>5327</v>
      </c>
      <c r="R68" s="89"/>
      <c r="S68" s="89"/>
      <c r="T68" s="89"/>
      <c r="U68" s="89"/>
      <c r="V68" s="89"/>
      <c r="W68" s="89"/>
      <c r="X68" s="89"/>
      <c r="Y68" s="89"/>
      <c r="Z68" s="89"/>
    </row>
    <row r="69">
      <c r="A69" s="89">
        <v>70.0</v>
      </c>
      <c r="B69" s="113"/>
      <c r="C69" s="114"/>
      <c r="D69" s="114"/>
      <c r="E69" s="114"/>
      <c r="F69" s="114" t="s">
        <v>249</v>
      </c>
      <c r="G69" s="266" t="s">
        <v>1186</v>
      </c>
      <c r="H69" s="117"/>
      <c r="I69" s="191" t="s">
        <v>5333</v>
      </c>
      <c r="J69" s="117" t="s">
        <v>196</v>
      </c>
      <c r="K69" s="940" t="s">
        <v>190</v>
      </c>
      <c r="L69" s="117">
        <f t="shared" si="17"/>
        <v>1</v>
      </c>
      <c r="M69" s="117"/>
      <c r="N69" s="89"/>
      <c r="O69" s="466" t="s">
        <v>1791</v>
      </c>
      <c r="P69" s="561" t="s">
        <v>5334</v>
      </c>
      <c r="Q69" s="943" t="s">
        <v>5322</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9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940"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466" t="s">
        <v>1794</v>
      </c>
      <c r="P71" s="536" t="s">
        <v>5335</v>
      </c>
      <c r="Q71" s="943" t="s">
        <v>5336</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940" t="s">
        <v>190</v>
      </c>
      <c r="L72" s="117">
        <f t="shared" si="18"/>
        <v>1</v>
      </c>
      <c r="M72" s="117"/>
      <c r="N72" s="89"/>
      <c r="O72" s="489" t="s">
        <v>5337</v>
      </c>
      <c r="P72" s="277" t="s">
        <v>5338</v>
      </c>
      <c r="Q72" s="491" t="s">
        <v>5336</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940"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249" t="s">
        <v>2624</v>
      </c>
      <c r="P74" s="536" t="s">
        <v>2863</v>
      </c>
      <c r="Q74" s="491" t="s">
        <v>5339</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940" t="s">
        <v>190</v>
      </c>
      <c r="L75" s="117">
        <f t="shared" si="19"/>
        <v>1</v>
      </c>
      <c r="M75" s="117"/>
      <c r="N75" s="89"/>
      <c r="O75" s="249" t="s">
        <v>551</v>
      </c>
      <c r="P75" s="489" t="s">
        <v>551</v>
      </c>
      <c r="Q75" s="491" t="s">
        <v>5339</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9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95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489" t="s">
        <v>5340</v>
      </c>
      <c r="P77" s="277" t="s">
        <v>5341</v>
      </c>
      <c r="Q77" s="499" t="s">
        <v>5342</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2.5</v>
      </c>
      <c r="M78" s="37">
        <f t="shared" ref="M78:M79" si="20">L78/H78</f>
        <v>1</v>
      </c>
      <c r="N78" s="89"/>
      <c r="O78" s="262"/>
      <c r="P78" s="262"/>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466" t="s">
        <v>1808</v>
      </c>
      <c r="P80" s="957" t="s">
        <v>5343</v>
      </c>
      <c r="Q80" s="958" t="s">
        <v>5344</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466" t="s">
        <v>2074</v>
      </c>
      <c r="P81" s="957" t="s">
        <v>5343</v>
      </c>
      <c r="Q81" s="459"/>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957" t="s">
        <v>2076</v>
      </c>
      <c r="P82" s="957" t="s">
        <v>5345</v>
      </c>
      <c r="Q82" s="459"/>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466" t="s">
        <v>2078</v>
      </c>
      <c r="P83" s="959" t="s">
        <v>5346</v>
      </c>
      <c r="Q83" s="459"/>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466" t="s">
        <v>2079</v>
      </c>
      <c r="P84" s="957" t="s">
        <v>5347</v>
      </c>
      <c r="Q84" s="459"/>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466" t="s">
        <v>2080</v>
      </c>
      <c r="P85" s="957" t="s">
        <v>5348</v>
      </c>
      <c r="Q85" s="94"/>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1.5</v>
      </c>
      <c r="M86" s="242">
        <f>L86/H86</f>
        <v>1</v>
      </c>
      <c r="N86" s="89"/>
      <c r="O86" s="243"/>
      <c r="P86" s="243"/>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940"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489" t="s">
        <v>5349</v>
      </c>
      <c r="P87" s="833" t="s">
        <v>5350</v>
      </c>
      <c r="Q87" s="491" t="s">
        <v>5351</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940" t="s">
        <v>190</v>
      </c>
      <c r="L88" s="117">
        <f t="shared" si="22"/>
        <v>1</v>
      </c>
      <c r="M88" s="117"/>
      <c r="N88" s="89"/>
      <c r="O88" s="466" t="s">
        <v>2876</v>
      </c>
      <c r="P88" s="957" t="s">
        <v>5352</v>
      </c>
      <c r="Q88" s="491" t="s">
        <v>5351</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1.733666667</v>
      </c>
      <c r="M89" s="37">
        <f t="shared" ref="M89:M90" si="23">L89/H89</f>
        <v>0.788030303</v>
      </c>
      <c r="N89" s="89"/>
      <c r="O89" s="262"/>
      <c r="P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3"/>
      <c r="P90" s="243"/>
      <c r="Q90" s="498"/>
      <c r="R90" s="89"/>
      <c r="S90" s="89"/>
      <c r="T90" s="89"/>
      <c r="U90" s="89"/>
      <c r="V90" s="89"/>
      <c r="W90" s="89"/>
      <c r="X90" s="89"/>
      <c r="Y90" s="89"/>
      <c r="Z90" s="89"/>
    </row>
    <row r="91">
      <c r="A91" s="89">
        <v>92.0</v>
      </c>
      <c r="B91" s="113"/>
      <c r="C91" s="114"/>
      <c r="D91" s="114"/>
      <c r="E91" s="114"/>
      <c r="F91" s="114" t="s">
        <v>186</v>
      </c>
      <c r="G91" s="266" t="s">
        <v>5353</v>
      </c>
      <c r="H91" s="117"/>
      <c r="I91" s="191" t="s">
        <v>5354</v>
      </c>
      <c r="J91" s="117" t="s">
        <v>189</v>
      </c>
      <c r="K91" s="940"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293" t="s">
        <v>2651</v>
      </c>
      <c r="P91" s="293" t="s">
        <v>5355</v>
      </c>
      <c r="Q91" s="960" t="s">
        <v>5356</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956" t="s">
        <v>208</v>
      </c>
      <c r="L92" s="117">
        <f t="shared" si="24"/>
        <v>1</v>
      </c>
      <c r="M92" s="117"/>
      <c r="N92" s="89"/>
      <c r="O92" s="489" t="s">
        <v>5357</v>
      </c>
      <c r="P92" s="293" t="s">
        <v>5358</v>
      </c>
      <c r="Q92" s="960" t="s">
        <v>5356</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956" t="s">
        <v>208</v>
      </c>
      <c r="L93" s="117">
        <f t="shared" si="24"/>
        <v>1</v>
      </c>
      <c r="M93" s="117"/>
      <c r="N93" s="89"/>
      <c r="O93" s="489" t="s">
        <v>5357</v>
      </c>
      <c r="P93" s="293" t="s">
        <v>5358</v>
      </c>
      <c r="Q93" s="960" t="s">
        <v>5356</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956" t="s">
        <v>208</v>
      </c>
      <c r="L94" s="117">
        <f t="shared" si="24"/>
        <v>1</v>
      </c>
      <c r="M94" s="117"/>
      <c r="N94" s="89"/>
      <c r="O94" s="489" t="s">
        <v>5357</v>
      </c>
      <c r="P94" s="293" t="s">
        <v>5358</v>
      </c>
      <c r="Q94" s="960" t="s">
        <v>5356</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0.167</v>
      </c>
      <c r="M95" s="242">
        <f>L95/H95</f>
        <v>0.5566666667</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940"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489" t="s">
        <v>5359</v>
      </c>
      <c r="P96" s="277" t="s">
        <v>5360</v>
      </c>
      <c r="Q96" s="960" t="s">
        <v>5361</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940" t="s">
        <v>227</v>
      </c>
      <c r="L97" s="117">
        <f t="shared" si="25"/>
        <v>0.67</v>
      </c>
      <c r="M97" s="117"/>
      <c r="N97" s="89"/>
      <c r="O97" s="489" t="s">
        <v>5359</v>
      </c>
      <c r="P97" s="277" t="s">
        <v>5360</v>
      </c>
      <c r="Q97" s="499" t="s">
        <v>5361</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940" t="s">
        <v>227</v>
      </c>
      <c r="L98" s="117">
        <f t="shared" si="25"/>
        <v>0.67</v>
      </c>
      <c r="M98" s="117"/>
      <c r="N98" s="89"/>
      <c r="O98" s="489" t="s">
        <v>5359</v>
      </c>
      <c r="P98" s="277" t="s">
        <v>5360</v>
      </c>
      <c r="Q98" s="499" t="s">
        <v>5361</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940" t="s">
        <v>227</v>
      </c>
      <c r="L99" s="117">
        <f t="shared" si="25"/>
        <v>0.67</v>
      </c>
      <c r="M99" s="117"/>
      <c r="N99" s="89"/>
      <c r="O99" s="489" t="s">
        <v>5362</v>
      </c>
      <c r="P99" s="277" t="s">
        <v>5360</v>
      </c>
      <c r="Q99" s="960" t="s">
        <v>5361</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940" t="s">
        <v>386</v>
      </c>
      <c r="L100" s="117">
        <f t="shared" si="25"/>
        <v>0</v>
      </c>
      <c r="M100" s="117"/>
      <c r="N100" s="89"/>
      <c r="O100" s="945" t="s">
        <v>5363</v>
      </c>
      <c r="P100" s="945" t="s">
        <v>3759</v>
      </c>
      <c r="Q100" s="499" t="s">
        <v>5361</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940" t="s">
        <v>386</v>
      </c>
      <c r="L101" s="117">
        <f t="shared" si="25"/>
        <v>0.33</v>
      </c>
      <c r="M101" s="117"/>
      <c r="N101" s="89"/>
      <c r="O101" s="945" t="s">
        <v>5364</v>
      </c>
      <c r="P101" s="945" t="s">
        <v>3759</v>
      </c>
      <c r="Q101" s="499" t="s">
        <v>5361</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940"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489" t="s">
        <v>5365</v>
      </c>
      <c r="P103" s="277" t="s">
        <v>5366</v>
      </c>
      <c r="Q103" s="491" t="s">
        <v>5367</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940" t="s">
        <v>190</v>
      </c>
      <c r="L104" s="117">
        <f t="shared" si="26"/>
        <v>1</v>
      </c>
      <c r="M104" s="117"/>
      <c r="N104" s="89"/>
      <c r="O104" s="833" t="s">
        <v>5368</v>
      </c>
      <c r="P104" s="952" t="s">
        <v>5369</v>
      </c>
      <c r="Q104" s="491" t="s">
        <v>5367</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956" t="s">
        <v>208</v>
      </c>
      <c r="L105" s="117">
        <f t="shared" si="26"/>
        <v>1</v>
      </c>
      <c r="M105" s="117"/>
      <c r="N105" s="89"/>
      <c r="O105" s="833" t="s">
        <v>5368</v>
      </c>
      <c r="P105" s="952" t="s">
        <v>5369</v>
      </c>
      <c r="Q105" s="491" t="s">
        <v>5367</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5370</v>
      </c>
      <c r="H107" s="117"/>
      <c r="I107" s="191" t="s">
        <v>5371</v>
      </c>
      <c r="J107" s="117" t="s">
        <v>196</v>
      </c>
      <c r="K107" s="940"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945" t="s">
        <v>5372</v>
      </c>
      <c r="P107" s="945" t="s">
        <v>3884</v>
      </c>
      <c r="Q107" s="944" t="s">
        <v>5373</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0.3</v>
      </c>
      <c r="M108" s="242">
        <f>L108/H108</f>
        <v>1</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940"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945" t="s">
        <v>2896</v>
      </c>
      <c r="P109" s="945" t="s">
        <v>3886</v>
      </c>
      <c r="Q109" s="491" t="s">
        <v>5374</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956" t="s">
        <v>208</v>
      </c>
      <c r="L110" s="117">
        <f t="shared" si="27"/>
        <v>1</v>
      </c>
      <c r="M110" s="117"/>
      <c r="N110" s="89"/>
      <c r="O110" s="945" t="s">
        <v>702</v>
      </c>
      <c r="P110" s="945" t="s">
        <v>3888</v>
      </c>
      <c r="Q110" s="960" t="s">
        <v>5374</v>
      </c>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940" t="s">
        <v>190</v>
      </c>
      <c r="L111" s="117">
        <f t="shared" si="27"/>
        <v>1</v>
      </c>
      <c r="M111" s="117"/>
      <c r="N111" s="89"/>
      <c r="O111" s="945" t="s">
        <v>5375</v>
      </c>
      <c r="P111" s="945" t="s">
        <v>3888</v>
      </c>
      <c r="Q111" s="943" t="s">
        <v>5374</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940" t="s">
        <v>190</v>
      </c>
      <c r="L112" s="117">
        <f t="shared" si="27"/>
        <v>1</v>
      </c>
      <c r="M112" s="117"/>
      <c r="N112" s="89"/>
      <c r="O112" s="945" t="s">
        <v>5376</v>
      </c>
      <c r="P112" s="945" t="s">
        <v>5377</v>
      </c>
      <c r="Q112" s="943" t="s">
        <v>5374</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0.1666666667</v>
      </c>
      <c r="M113" s="242">
        <f>L113/H113</f>
        <v>0.3333333333</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95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489" t="s">
        <v>5378</v>
      </c>
      <c r="P114" s="833" t="s">
        <v>3892</v>
      </c>
      <c r="Q114" s="499" t="s">
        <v>5379</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940" t="s">
        <v>386</v>
      </c>
      <c r="L115" s="117">
        <f t="shared" si="28"/>
        <v>0</v>
      </c>
      <c r="M115" s="117"/>
      <c r="N115" s="89"/>
      <c r="O115" s="833" t="s">
        <v>5380</v>
      </c>
      <c r="P115" s="490" t="s">
        <v>5286</v>
      </c>
      <c r="Q115" s="499" t="s">
        <v>5379</v>
      </c>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940" t="s">
        <v>386</v>
      </c>
      <c r="L116" s="117">
        <f t="shared" si="28"/>
        <v>0</v>
      </c>
      <c r="M116" s="117"/>
      <c r="N116" s="89"/>
      <c r="O116" s="833" t="s">
        <v>5380</v>
      </c>
      <c r="P116" s="490" t="s">
        <v>5286</v>
      </c>
      <c r="Q116" s="499" t="s">
        <v>5379</v>
      </c>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1.547</v>
      </c>
      <c r="M117" s="53">
        <f t="shared" ref="M117:M118" si="29">L117/H117</f>
        <v>0.6188</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0.2666666667</v>
      </c>
      <c r="M118" s="242">
        <f t="shared" si="29"/>
        <v>0.6666666667</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940"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945" t="s">
        <v>5381</v>
      </c>
      <c r="P119" s="945" t="s">
        <v>3895</v>
      </c>
      <c r="Q119" s="491" t="s">
        <v>5382</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940" t="s">
        <v>227</v>
      </c>
      <c r="L120" s="117">
        <f t="shared" si="30"/>
        <v>0.67</v>
      </c>
      <c r="M120" s="117"/>
      <c r="N120" s="89"/>
      <c r="O120" s="833" t="s">
        <v>5383</v>
      </c>
      <c r="P120" s="497" t="s">
        <v>5286</v>
      </c>
      <c r="Q120" s="491" t="s">
        <v>5382</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940" t="s">
        <v>386</v>
      </c>
      <c r="L121" s="117">
        <f t="shared" si="30"/>
        <v>0.33</v>
      </c>
      <c r="M121" s="117"/>
      <c r="N121" s="89"/>
      <c r="O121" s="489" t="s">
        <v>5384</v>
      </c>
      <c r="P121" s="249" t="s">
        <v>5286</v>
      </c>
      <c r="Q121" s="491" t="s">
        <v>5382</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0.222</v>
      </c>
      <c r="M122" s="242">
        <f>L122/H122</f>
        <v>0.555</v>
      </c>
      <c r="N122" s="89"/>
      <c r="O122" s="243"/>
      <c r="P122" s="243"/>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940"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945" t="s">
        <v>5385</v>
      </c>
      <c r="P123" s="945" t="s">
        <v>5386</v>
      </c>
      <c r="Q123" s="318" t="s">
        <v>5387</v>
      </c>
      <c r="R123" s="89"/>
      <c r="S123" s="89"/>
      <c r="T123" s="89"/>
      <c r="U123" s="89"/>
      <c r="V123" s="89"/>
      <c r="W123" s="89"/>
      <c r="X123" s="89"/>
      <c r="Y123" s="89"/>
      <c r="Z123" s="89"/>
    </row>
    <row r="124">
      <c r="A124" s="89">
        <v>125.0</v>
      </c>
      <c r="B124" s="113"/>
      <c r="C124" s="114"/>
      <c r="D124" s="114"/>
      <c r="E124" s="114"/>
      <c r="F124" s="114" t="s">
        <v>193</v>
      </c>
      <c r="G124" s="266" t="s">
        <v>766</v>
      </c>
      <c r="H124" s="117"/>
      <c r="I124" s="191" t="s">
        <v>5388</v>
      </c>
      <c r="J124" s="117" t="s">
        <v>196</v>
      </c>
      <c r="K124" s="247" t="s">
        <v>190</v>
      </c>
      <c r="L124" s="117">
        <f t="shared" si="31"/>
        <v>1</v>
      </c>
      <c r="M124" s="117"/>
      <c r="N124" s="89"/>
      <c r="O124" s="489" t="s">
        <v>5389</v>
      </c>
      <c r="P124" s="489" t="s">
        <v>5390</v>
      </c>
      <c r="Q124" s="491" t="s">
        <v>5387</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940" t="s">
        <v>804</v>
      </c>
      <c r="L125" s="117">
        <f t="shared" si="31"/>
        <v>0</v>
      </c>
      <c r="M125" s="117"/>
      <c r="N125" s="89"/>
      <c r="O125" s="489" t="s">
        <v>5391</v>
      </c>
      <c r="P125" s="277" t="s">
        <v>5286</v>
      </c>
      <c r="Q125" s="491" t="s">
        <v>5387</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804</v>
      </c>
      <c r="L126" s="117">
        <f t="shared" si="31"/>
        <v>0</v>
      </c>
      <c r="M126" s="117"/>
      <c r="N126" s="89"/>
      <c r="O126" s="489" t="s">
        <v>5392</v>
      </c>
      <c r="P126" s="489" t="s">
        <v>5286</v>
      </c>
      <c r="Q126" s="498"/>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489" t="s">
        <v>5393</v>
      </c>
      <c r="P127" s="833" t="s">
        <v>5394</v>
      </c>
      <c r="Q127" s="491" t="s">
        <v>5395</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940" t="s">
        <v>386</v>
      </c>
      <c r="L128" s="117">
        <f t="shared" si="31"/>
        <v>0.33</v>
      </c>
      <c r="M128" s="117"/>
      <c r="N128" s="89"/>
      <c r="O128" s="489" t="s">
        <v>5396</v>
      </c>
      <c r="P128" s="277" t="s">
        <v>5397</v>
      </c>
      <c r="Q128" s="491" t="s">
        <v>5387</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243"/>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833" t="s">
        <v>5398</v>
      </c>
      <c r="P130" s="961" t="s">
        <v>5366</v>
      </c>
      <c r="Q130" s="491" t="s">
        <v>5367</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489" t="s">
        <v>5365</v>
      </c>
      <c r="P131" s="277" t="s">
        <v>5399</v>
      </c>
      <c r="Q131" s="318" t="s">
        <v>5367</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940" t="s">
        <v>190</v>
      </c>
      <c r="L132" s="117">
        <f t="shared" si="32"/>
        <v>1</v>
      </c>
      <c r="M132" s="117"/>
      <c r="N132" s="89"/>
      <c r="O132" s="489" t="s">
        <v>5365</v>
      </c>
      <c r="P132" s="277" t="s">
        <v>5399</v>
      </c>
      <c r="Q132" s="318" t="s">
        <v>5367</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940" t="s">
        <v>190</v>
      </c>
      <c r="L133" s="117">
        <f t="shared" si="32"/>
        <v>1</v>
      </c>
      <c r="M133" s="117"/>
      <c r="N133" s="89"/>
      <c r="O133" s="489" t="s">
        <v>5365</v>
      </c>
      <c r="P133" s="277" t="s">
        <v>5399</v>
      </c>
      <c r="Q133" s="318" t="s">
        <v>5367</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0.05833333333</v>
      </c>
      <c r="M134" s="242">
        <f>L134/H134</f>
        <v>0.08333333333</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940" t="s">
        <v>804</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0.25</v>
      </c>
      <c r="M135" s="117"/>
      <c r="N135" s="89"/>
      <c r="O135" s="489" t="s">
        <v>5400</v>
      </c>
      <c r="P135" s="490" t="s">
        <v>5272</v>
      </c>
      <c r="Q135" s="498"/>
      <c r="R135" s="89"/>
      <c r="S135" s="89"/>
      <c r="T135" s="89"/>
      <c r="U135" s="89"/>
      <c r="V135" s="89"/>
      <c r="W135" s="89"/>
      <c r="X135" s="89"/>
      <c r="Y135" s="89"/>
      <c r="Z135" s="89"/>
    </row>
    <row r="136">
      <c r="A136" s="89">
        <v>137.0</v>
      </c>
      <c r="B136" s="113"/>
      <c r="C136" s="114"/>
      <c r="D136" s="114"/>
      <c r="E136" s="114"/>
      <c r="F136" s="114" t="s">
        <v>193</v>
      </c>
      <c r="G136" s="266" t="s">
        <v>807</v>
      </c>
      <c r="H136" s="117"/>
      <c r="I136" s="191" t="s">
        <v>5401</v>
      </c>
      <c r="J136" s="324" t="s">
        <v>189</v>
      </c>
      <c r="K136" s="940" t="s">
        <v>386</v>
      </c>
      <c r="L136" s="117">
        <f t="shared" si="33"/>
        <v>0</v>
      </c>
      <c r="M136" s="117"/>
      <c r="N136" s="89"/>
      <c r="O136" s="489" t="s">
        <v>5400</v>
      </c>
      <c r="P136" s="490" t="s">
        <v>5272</v>
      </c>
      <c r="Q136" s="498"/>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940" t="s">
        <v>804</v>
      </c>
      <c r="L137" s="117">
        <f t="shared" si="33"/>
        <v>0</v>
      </c>
      <c r="M137" s="117"/>
      <c r="N137" s="89"/>
      <c r="O137" s="489" t="s">
        <v>5400</v>
      </c>
      <c r="P137" s="490" t="s">
        <v>5272</v>
      </c>
      <c r="Q137" s="498"/>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489" t="s">
        <v>5402</v>
      </c>
      <c r="P139" s="277" t="s">
        <v>5403</v>
      </c>
      <c r="Q139" s="491" t="s">
        <v>5404</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490" t="s">
        <v>5405</v>
      </c>
      <c r="P140" s="649"/>
      <c r="Q140" s="491" t="s">
        <v>5404</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17.67610696</v>
      </c>
      <c r="M141" s="231">
        <f t="shared" ref="M141:M143" si="35">L141/H141</f>
        <v>0.8145671411</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3</v>
      </c>
      <c r="M142" s="37">
        <f t="shared" si="35"/>
        <v>1</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121"/>
      <c r="P144" s="121"/>
      <c r="Q144" s="498"/>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956">
        <v>1.0</v>
      </c>
      <c r="L145" s="117" t="str">
        <f t="shared" si="36"/>
        <v/>
      </c>
      <c r="M145" s="117"/>
      <c r="N145" s="89"/>
      <c r="O145" s="249" t="s">
        <v>5406</v>
      </c>
      <c r="P145" s="249" t="s">
        <v>5407</v>
      </c>
      <c r="Q145" s="491" t="s">
        <v>5408</v>
      </c>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956">
        <v>1.0</v>
      </c>
      <c r="L146" s="117" t="str">
        <f t="shared" si="36"/>
        <v/>
      </c>
      <c r="M146" s="117"/>
      <c r="N146" s="89"/>
      <c r="O146" s="249" t="s">
        <v>5406</v>
      </c>
      <c r="P146" s="249" t="s">
        <v>5407</v>
      </c>
      <c r="Q146" s="491" t="s">
        <v>5408</v>
      </c>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121"/>
      <c r="P147" s="121"/>
      <c r="Q147" s="498"/>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956">
        <v>1.0</v>
      </c>
      <c r="L148" s="117" t="str">
        <f t="shared" si="36"/>
        <v/>
      </c>
      <c r="M148" s="117"/>
      <c r="N148" s="89"/>
      <c r="O148" s="249" t="s">
        <v>5406</v>
      </c>
      <c r="P148" s="249" t="s">
        <v>5407</v>
      </c>
      <c r="Q148" s="491" t="s">
        <v>5408</v>
      </c>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956">
        <v>1.0</v>
      </c>
      <c r="L149" s="117" t="str">
        <f t="shared" si="36"/>
        <v/>
      </c>
      <c r="M149" s="117"/>
      <c r="N149" s="89"/>
      <c r="O149" s="249" t="s">
        <v>5406</v>
      </c>
      <c r="P149" s="249" t="s">
        <v>5407</v>
      </c>
      <c r="Q149" s="491" t="s">
        <v>5408</v>
      </c>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940"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466" t="s">
        <v>2202</v>
      </c>
      <c r="P151" s="561" t="s">
        <v>2935</v>
      </c>
      <c r="Q151" s="491" t="s">
        <v>5409</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940"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466" t="s">
        <v>2205</v>
      </c>
      <c r="P153" s="561" t="s">
        <v>5410</v>
      </c>
      <c r="Q153" s="943" t="s">
        <v>5411</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2</v>
      </c>
      <c r="M154" s="37">
        <f t="shared" ref="M154:M155" si="37">L154/H154</f>
        <v>1</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2</v>
      </c>
      <c r="M155" s="242">
        <f t="shared" si="37"/>
        <v>1</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940"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489" t="s">
        <v>5295</v>
      </c>
      <c r="P156" s="249" t="s">
        <v>5293</v>
      </c>
      <c r="Q156" s="491" t="s">
        <v>5294</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1</v>
      </c>
      <c r="L157" s="117">
        <f t="shared" si="38"/>
        <v>1</v>
      </c>
      <c r="M157" s="117"/>
      <c r="N157" s="89"/>
      <c r="O157" s="121"/>
      <c r="P157" s="121"/>
      <c r="Q157" s="498"/>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956">
        <v>6.0</v>
      </c>
      <c r="L158" s="117" t="str">
        <f t="shared" si="38"/>
        <v/>
      </c>
      <c r="M158" s="117"/>
      <c r="N158" s="89"/>
      <c r="O158" s="489" t="s">
        <v>5295</v>
      </c>
      <c r="P158" s="249" t="s">
        <v>5293</v>
      </c>
      <c r="Q158" s="491" t="s">
        <v>5294</v>
      </c>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956">
        <v>6.0</v>
      </c>
      <c r="L159" s="117" t="str">
        <f t="shared" si="38"/>
        <v/>
      </c>
      <c r="M159" s="117"/>
      <c r="N159" s="89"/>
      <c r="O159" s="489" t="s">
        <v>5295</v>
      </c>
      <c r="P159" s="249" t="s">
        <v>5293</v>
      </c>
      <c r="Q159" s="491" t="s">
        <v>5294</v>
      </c>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940"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121" t="s">
        <v>1391</v>
      </c>
      <c r="P162" s="489" t="s">
        <v>5412</v>
      </c>
      <c r="Q162" s="943" t="s">
        <v>5413</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1.458333333</v>
      </c>
      <c r="M163" s="37">
        <f t="shared" ref="M163:M164" si="40">L163/H163</f>
        <v>0.3888888889</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940"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249" t="s">
        <v>3441</v>
      </c>
      <c r="P165" s="489" t="s">
        <v>3934</v>
      </c>
      <c r="Q165" s="943" t="s">
        <v>5414</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0.625</v>
      </c>
      <c r="M166" s="242">
        <f>L166/H166</f>
        <v>0.5</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940" t="s">
        <v>227</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0.5</v>
      </c>
      <c r="M167" s="117"/>
      <c r="N167" s="89"/>
      <c r="O167" s="941" t="s">
        <v>937</v>
      </c>
      <c r="P167" s="962" t="s">
        <v>5415</v>
      </c>
      <c r="Q167" s="491" t="s">
        <v>5416</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940" t="s">
        <v>227</v>
      </c>
      <c r="L168" s="117">
        <f t="shared" si="41"/>
        <v>0.5</v>
      </c>
      <c r="M168" s="117"/>
      <c r="N168" s="89"/>
      <c r="O168" s="941" t="s">
        <v>937</v>
      </c>
      <c r="P168" s="962" t="s">
        <v>5415</v>
      </c>
      <c r="Q168" s="491" t="s">
        <v>5416</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0.3333333333</v>
      </c>
      <c r="M169" s="242">
        <f>L169/H169</f>
        <v>0.1666666667</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940" t="s">
        <v>804</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0.25</v>
      </c>
      <c r="M170" s="117"/>
      <c r="N170" s="89"/>
      <c r="O170" s="489" t="s">
        <v>5417</v>
      </c>
      <c r="P170" s="467"/>
      <c r="Q170" s="498"/>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940" t="s">
        <v>804</v>
      </c>
      <c r="L171" s="117">
        <f t="shared" si="42"/>
        <v>0.25</v>
      </c>
      <c r="M171" s="117"/>
      <c r="N171" s="89"/>
      <c r="O171" s="489" t="s">
        <v>5418</v>
      </c>
      <c r="P171" s="467"/>
      <c r="Q171" s="498"/>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940" t="s">
        <v>4845</v>
      </c>
      <c r="L172" s="117">
        <f t="shared" si="42"/>
        <v>0</v>
      </c>
      <c r="M172" s="117"/>
      <c r="N172" s="89"/>
      <c r="O172" s="833" t="s">
        <v>5419</v>
      </c>
      <c r="P172" s="467"/>
      <c r="Q172" s="498"/>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1.5</v>
      </c>
      <c r="M173" s="37">
        <f t="shared" ref="M173:M174" si="43">L173/H173</f>
        <v>0.75</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940"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489" t="s">
        <v>5420</v>
      </c>
      <c r="P175" s="952" t="s">
        <v>5421</v>
      </c>
      <c r="Q175" s="491" t="s">
        <v>5422</v>
      </c>
      <c r="R175" s="89"/>
      <c r="S175" s="89"/>
      <c r="T175" s="89"/>
      <c r="U175" s="89"/>
      <c r="V175" s="89"/>
      <c r="W175" s="89"/>
      <c r="X175" s="89"/>
      <c r="Y175" s="89"/>
      <c r="Z175" s="89"/>
    </row>
    <row r="176">
      <c r="A176" s="89">
        <v>205.0</v>
      </c>
      <c r="B176" s="257"/>
      <c r="C176" s="241"/>
      <c r="D176" s="241"/>
      <c r="E176" s="241" t="s">
        <v>12</v>
      </c>
      <c r="F176" s="28" t="s">
        <v>5423</v>
      </c>
      <c r="G176" s="4"/>
      <c r="H176" s="242">
        <v>0.5</v>
      </c>
      <c r="I176" s="243"/>
      <c r="J176" s="242"/>
      <c r="K176" s="242"/>
      <c r="L176" s="242">
        <f>AVERAGE(L177)*H176</f>
        <v>0.5</v>
      </c>
      <c r="M176" s="242">
        <f>L176/H176</f>
        <v>1</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5424</v>
      </c>
      <c r="H177" s="117"/>
      <c r="I177" s="191" t="s">
        <v>5425</v>
      </c>
      <c r="J177" s="117" t="s">
        <v>189</v>
      </c>
      <c r="K177" s="940"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489" t="s">
        <v>5426</v>
      </c>
      <c r="P177" s="963" t="s">
        <v>5427</v>
      </c>
      <c r="Q177" s="491" t="s">
        <v>5422</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v>
      </c>
      <c r="M178" s="242">
        <f>L178/H178</f>
        <v>0</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0</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v>
      </c>
      <c r="M179" s="117"/>
      <c r="N179" s="89"/>
      <c r="O179" s="249"/>
      <c r="P179" s="249" t="s">
        <v>5428</v>
      </c>
      <c r="Q179" s="499" t="s">
        <v>5429</v>
      </c>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956">
        <v>1.0</v>
      </c>
      <c r="L180" s="117" t="str">
        <f t="shared" si="44"/>
        <v/>
      </c>
      <c r="M180" s="339"/>
      <c r="N180" s="89"/>
      <c r="O180" s="964" t="s">
        <v>5430</v>
      </c>
      <c r="P180" s="964" t="s">
        <v>5431</v>
      </c>
      <c r="Q180" s="499" t="s">
        <v>5429</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956">
        <v>1.0</v>
      </c>
      <c r="L181" s="117" t="str">
        <f t="shared" si="44"/>
        <v/>
      </c>
      <c r="M181" s="117"/>
      <c r="N181" s="89"/>
      <c r="O181" s="964" t="s">
        <v>5430</v>
      </c>
      <c r="P181" s="964" t="s">
        <v>5432</v>
      </c>
      <c r="Q181" s="499" t="s">
        <v>5429</v>
      </c>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956">
        <v>1.0</v>
      </c>
      <c r="L182" s="117" t="str">
        <f t="shared" si="44"/>
        <v/>
      </c>
      <c r="M182" s="117"/>
      <c r="N182" s="89"/>
      <c r="O182" s="964" t="s">
        <v>5433</v>
      </c>
      <c r="P182" s="121"/>
      <c r="Q182" s="499" t="s">
        <v>5429</v>
      </c>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3.017773629</v>
      </c>
      <c r="M183" s="37">
        <f t="shared" ref="M183:M184" si="45">L183/H183</f>
        <v>0.8047396344</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0.2677736289</v>
      </c>
      <c r="M184" s="242">
        <f t="shared" si="45"/>
        <v>0.2677736289</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98"/>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498"/>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342">
        <v>6.0</v>
      </c>
      <c r="L187" s="117" t="str">
        <f t="shared" si="46"/>
        <v/>
      </c>
      <c r="M187" s="117"/>
      <c r="N187" s="89"/>
      <c r="O187" s="249" t="s">
        <v>5434</v>
      </c>
      <c r="P187" s="249" t="s">
        <v>3215</v>
      </c>
      <c r="Q187" s="960" t="s">
        <v>5435</v>
      </c>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342">
        <v>13.0</v>
      </c>
      <c r="L188" s="117" t="str">
        <f t="shared" si="46"/>
        <v/>
      </c>
      <c r="M188" s="117"/>
      <c r="N188" s="89"/>
      <c r="O188" s="249" t="s">
        <v>5436</v>
      </c>
      <c r="P188" s="249" t="s">
        <v>3215</v>
      </c>
      <c r="Q188" s="960" t="s">
        <v>5435</v>
      </c>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498"/>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2.0</v>
      </c>
      <c r="L190" s="117" t="str">
        <f t="shared" si="46"/>
        <v/>
      </c>
      <c r="M190" s="117"/>
      <c r="N190" s="89"/>
      <c r="O190" s="121"/>
      <c r="P190" s="964" t="s">
        <v>5437</v>
      </c>
      <c r="Q190" s="499" t="s">
        <v>5435</v>
      </c>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6.0</v>
      </c>
      <c r="L191" s="117" t="str">
        <f t="shared" si="46"/>
        <v/>
      </c>
      <c r="M191" s="117"/>
      <c r="N191" s="89"/>
      <c r="O191" s="121"/>
      <c r="P191" s="964" t="s">
        <v>5437</v>
      </c>
      <c r="Q191" s="499" t="s">
        <v>5435</v>
      </c>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340">
        <f>IF(OR(K193="",K194=""),"Blm Diisi",IF(K193=0,0,IF(K194/K193&gt;1,1,K194/K193)))</f>
        <v>0.5</v>
      </c>
      <c r="L192" s="117">
        <f t="shared" si="46"/>
        <v>0.5</v>
      </c>
      <c r="M192" s="117"/>
      <c r="N192" s="89"/>
      <c r="O192" s="121"/>
      <c r="P192" s="121"/>
      <c r="Q192" s="498"/>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4.0</v>
      </c>
      <c r="L193" s="117" t="str">
        <f t="shared" si="46"/>
        <v/>
      </c>
      <c r="M193" s="117"/>
      <c r="N193" s="89"/>
      <c r="O193" s="249" t="s">
        <v>5438</v>
      </c>
      <c r="P193" s="964" t="s">
        <v>3725</v>
      </c>
      <c r="Q193" s="499" t="s">
        <v>5435</v>
      </c>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2.0</v>
      </c>
      <c r="L194" s="117" t="str">
        <f t="shared" si="46"/>
        <v/>
      </c>
      <c r="M194" s="117"/>
      <c r="N194" s="89"/>
      <c r="O194" s="249" t="s">
        <v>5439</v>
      </c>
      <c r="P194" s="964" t="s">
        <v>3725</v>
      </c>
      <c r="Q194" s="499" t="s">
        <v>5435</v>
      </c>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644">
        <f>IF(OR(K196="",K197=""),"Blm Diisi",IF(K196=0,0,IF(K197/K196&gt;1,1,K197/K196)))</f>
        <v>0.03554725787</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0.03554725787</v>
      </c>
      <c r="M195" s="117"/>
      <c r="N195" s="89"/>
      <c r="O195" s="121"/>
      <c r="P195" s="121"/>
      <c r="Q195" s="498"/>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965">
        <v>1.3899949803E10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249" t="s">
        <v>5440</v>
      </c>
      <c r="P196" s="249" t="s">
        <v>5441</v>
      </c>
      <c r="Q196" s="499" t="s">
        <v>5435</v>
      </c>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4.941051E8</v>
      </c>
      <c r="L197" s="117" t="str">
        <f t="shared" si="47"/>
        <v/>
      </c>
      <c r="M197" s="117"/>
      <c r="N197" s="89"/>
      <c r="O197" s="964" t="s">
        <v>5442</v>
      </c>
      <c r="P197" s="964" t="s">
        <v>5443</v>
      </c>
      <c r="Q197" s="499" t="s">
        <v>5435</v>
      </c>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940"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966" t="s">
        <v>2243</v>
      </c>
      <c r="P199" s="967" t="s">
        <v>5444</v>
      </c>
      <c r="Q199" s="491" t="s">
        <v>5445</v>
      </c>
      <c r="R199" s="89"/>
      <c r="S199" s="89"/>
      <c r="T199" s="89"/>
      <c r="U199" s="89"/>
      <c r="V199" s="89"/>
      <c r="W199" s="89"/>
      <c r="X199" s="89"/>
      <c r="Y199" s="89"/>
      <c r="Z199" s="89"/>
    </row>
    <row r="200">
      <c r="A200" s="89">
        <v>229.0</v>
      </c>
      <c r="B200" s="257"/>
      <c r="C200" s="241"/>
      <c r="D200" s="241"/>
      <c r="E200" s="241" t="s">
        <v>14</v>
      </c>
      <c r="F200" s="28" t="s">
        <v>5446</v>
      </c>
      <c r="G200" s="4"/>
      <c r="H200" s="242">
        <v>1.0</v>
      </c>
      <c r="I200" s="243"/>
      <c r="J200" s="242"/>
      <c r="K200" s="242"/>
      <c r="L200" s="242">
        <f>AVERAGE(L201)*H200</f>
        <v>1</v>
      </c>
      <c r="M200" s="242">
        <f>L200/H200</f>
        <v>1</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5447</v>
      </c>
      <c r="H201" s="117"/>
      <c r="I201" s="191" t="s">
        <v>5448</v>
      </c>
      <c r="J201" s="117" t="s">
        <v>196</v>
      </c>
      <c r="K201" s="940"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368"/>
      <c r="P201" s="489" t="s">
        <v>5449</v>
      </c>
      <c r="Q201" s="491" t="s">
        <v>5450</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940"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966" t="s">
        <v>1213</v>
      </c>
      <c r="P203" s="967" t="s">
        <v>5451</v>
      </c>
      <c r="Q203" s="491" t="s">
        <v>5452</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1.95</v>
      </c>
      <c r="M204" s="37">
        <f t="shared" ref="M204:M205" si="48">L204/H204</f>
        <v>1</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30">
        <f>IF(OR(K207="",K210=""),"Blm Diisi",IF(AND(K207=0,K210=0),0,IF(K210/K207&gt;1,1,K210/K207)))</f>
        <v>1</v>
      </c>
      <c r="L206" s="117">
        <f t="shared" ref="L206:L210" si="49">IF(J206="Ya/Tidak",IF(K206="Ya",1,IF(K206="Tidak",0,"Blm Diisi")),IF(J206="A/B/C",IF(K206="A",1,IF(K206="B",0.5,IF(K206="C",0,"Blm Diisi"))),IF(J206="A/B/C/D",IF(K206="A",1,IF(K206="B",0.67,IF(K206="C",0.33,IF(K206="D",0,"Blm Diisi")))),IF(J206="A/B/C/D/E",IF(K206="A",1,IF(K206="B",0.75,IF(K206="C",0.5,IF(K206="D",0.25,IF(K206="E",0,"Blm Diisi"))))),IF(J206="%",IF(K206="","Blm Diisi",K206),IF(J206="Jumlah",IF(K206="","Blm Diisi",""),IF(J206="Rupiah",IF(K206="","Blm Diisi",""),IF(J206="","","-"))))))))</f>
        <v>1</v>
      </c>
      <c r="M206" s="117"/>
      <c r="N206" s="89"/>
      <c r="O206" s="277" t="s">
        <v>5453</v>
      </c>
      <c r="P206" s="497" t="s">
        <v>5454</v>
      </c>
      <c r="Q206" s="491" t="s">
        <v>5455</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9">
        <v>15.0</v>
      </c>
      <c r="L207" s="117" t="str">
        <f t="shared" si="49"/>
        <v/>
      </c>
      <c r="M207" s="117"/>
      <c r="N207" s="89"/>
      <c r="O207" s="277" t="s">
        <v>5453</v>
      </c>
      <c r="P207" s="497" t="s">
        <v>5454</v>
      </c>
      <c r="Q207" s="491" t="s">
        <v>5455</v>
      </c>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117" t="str">
        <f t="shared" si="49"/>
        <v/>
      </c>
      <c r="M208" s="117"/>
      <c r="N208" s="89"/>
      <c r="O208" s="277" t="s">
        <v>5453</v>
      </c>
      <c r="P208" s="497" t="s">
        <v>5454</v>
      </c>
      <c r="Q208" s="491" t="s">
        <v>5455</v>
      </c>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14.0</v>
      </c>
      <c r="L209" s="117" t="str">
        <f t="shared" si="49"/>
        <v/>
      </c>
      <c r="M209" s="117"/>
      <c r="N209" s="89"/>
      <c r="O209" s="277" t="s">
        <v>5453</v>
      </c>
      <c r="P209" s="497" t="s">
        <v>5454</v>
      </c>
      <c r="Q209" s="491" t="s">
        <v>5455</v>
      </c>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15.0</v>
      </c>
      <c r="L210" s="117" t="str">
        <f t="shared" si="49"/>
        <v/>
      </c>
      <c r="M210" s="117"/>
      <c r="N210" s="89"/>
      <c r="O210" s="277" t="s">
        <v>5453</v>
      </c>
      <c r="P210" s="497" t="s">
        <v>5454</v>
      </c>
      <c r="Q210" s="491" t="s">
        <v>5455</v>
      </c>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0.6</v>
      </c>
      <c r="M211" s="242">
        <f>L211/H211</f>
        <v>1</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IF(OR(K214="",K217=""),"Blm Diisi",IF(AND(K213=0,K217=0),0,IF(K217/K213&gt;1,1,K217/K213)))</f>
        <v>1</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12" s="117"/>
      <c r="N212" s="89"/>
      <c r="O212" s="497" t="s">
        <v>5456</v>
      </c>
      <c r="P212" s="497" t="s">
        <v>5457</v>
      </c>
      <c r="Q212" s="491" t="s">
        <v>5458</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367">
        <v>15.0</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277" t="s">
        <v>5456</v>
      </c>
      <c r="P213" s="497" t="s">
        <v>5457</v>
      </c>
      <c r="Q213" s="491" t="s">
        <v>5458</v>
      </c>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4.0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277" t="s">
        <v>5456</v>
      </c>
      <c r="P214" s="497" t="s">
        <v>5457</v>
      </c>
      <c r="Q214" s="491" t="s">
        <v>5458</v>
      </c>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11.0</v>
      </c>
      <c r="L215" s="117" t="str">
        <f t="shared" si="50"/>
        <v/>
      </c>
      <c r="M215" s="117"/>
      <c r="N215" s="89"/>
      <c r="O215" s="277" t="s">
        <v>5456</v>
      </c>
      <c r="P215" s="497" t="s">
        <v>5457</v>
      </c>
      <c r="Q215" s="491" t="s">
        <v>5458</v>
      </c>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16.0</v>
      </c>
      <c r="L216" s="117" t="str">
        <f t="shared" si="50"/>
        <v/>
      </c>
      <c r="M216" s="117"/>
      <c r="N216" s="89"/>
      <c r="O216" s="277" t="s">
        <v>5456</v>
      </c>
      <c r="P216" s="497" t="s">
        <v>5457</v>
      </c>
      <c r="Q216" s="491" t="s">
        <v>5458</v>
      </c>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15.0</v>
      </c>
      <c r="L217" s="117" t="str">
        <f t="shared" si="50"/>
        <v/>
      </c>
      <c r="M217" s="117"/>
      <c r="N217" s="89"/>
      <c r="O217" s="277" t="s">
        <v>5456</v>
      </c>
      <c r="P217" s="497" t="s">
        <v>5457</v>
      </c>
      <c r="Q217" s="491" t="s">
        <v>5458</v>
      </c>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121"/>
      <c r="P219" s="467"/>
      <c r="Q219" s="498"/>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135.0</v>
      </c>
      <c r="L220" s="117" t="str">
        <f t="shared" si="51"/>
        <v/>
      </c>
      <c r="M220" s="117"/>
      <c r="N220" s="89"/>
      <c r="O220" s="249" t="s">
        <v>5459</v>
      </c>
      <c r="P220" s="964" t="s">
        <v>5460</v>
      </c>
      <c r="Q220" s="499" t="s">
        <v>5461</v>
      </c>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249" t="s">
        <v>5462</v>
      </c>
      <c r="P221" s="964" t="s">
        <v>5460</v>
      </c>
      <c r="Q221" s="499" t="s">
        <v>5461</v>
      </c>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135.0</v>
      </c>
      <c r="L222" s="117" t="str">
        <f t="shared" si="51"/>
        <v/>
      </c>
      <c r="M222" s="117"/>
      <c r="N222" s="89"/>
      <c r="O222" s="249" t="s">
        <v>5463</v>
      </c>
      <c r="P222" s="964" t="s">
        <v>5460</v>
      </c>
      <c r="Q222" s="499" t="s">
        <v>5461</v>
      </c>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3.25</v>
      </c>
      <c r="M223" s="37">
        <f t="shared" ref="M223:M224" si="52">L223/H223</f>
        <v>0.8666666667</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v>
      </c>
      <c r="M224" s="242">
        <f t="shared" si="52"/>
        <v>0.8</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940"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963" t="s">
        <v>5464</v>
      </c>
      <c r="P225" s="121"/>
      <c r="Q225" s="499" t="s">
        <v>5465</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0.6</v>
      </c>
      <c r="L226" s="117">
        <f t="shared" si="53"/>
        <v>0.6</v>
      </c>
      <c r="M226" s="117"/>
      <c r="N226" s="89"/>
      <c r="O226" s="502"/>
      <c r="P226" s="467"/>
      <c r="Q226" s="499" t="s">
        <v>5465</v>
      </c>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968">
        <v>10.0</v>
      </c>
      <c r="L227" s="117" t="str">
        <f t="shared" si="53"/>
        <v/>
      </c>
      <c r="M227" s="117"/>
      <c r="N227" s="89"/>
      <c r="O227" s="121"/>
      <c r="P227" s="967"/>
      <c r="Q227" s="499" t="s">
        <v>5465</v>
      </c>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968">
        <v>6.0</v>
      </c>
      <c r="L228" s="117" t="str">
        <f t="shared" si="53"/>
        <v/>
      </c>
      <c r="M228" s="117"/>
      <c r="N228" s="89"/>
      <c r="O228" s="121"/>
      <c r="P228" s="467"/>
      <c r="Q228" s="499" t="s">
        <v>5465</v>
      </c>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940"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833" t="s">
        <v>5466</v>
      </c>
      <c r="P230" s="249" t="s">
        <v>5467</v>
      </c>
      <c r="Q230" s="491" t="s">
        <v>5468</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1.0234375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71">
    <mergeCell ref="E160:G160"/>
    <mergeCell ref="F161:G161"/>
    <mergeCell ref="E163:G163"/>
    <mergeCell ref="F164:G164"/>
    <mergeCell ref="F166:G166"/>
    <mergeCell ref="F169:G169"/>
    <mergeCell ref="E173:G173"/>
    <mergeCell ref="F202:G202"/>
    <mergeCell ref="E204:G204"/>
    <mergeCell ref="F205:G205"/>
    <mergeCell ref="F211:G211"/>
    <mergeCell ref="F218:G218"/>
    <mergeCell ref="E223:G223"/>
    <mergeCell ref="F224:G224"/>
    <mergeCell ref="F229:G229"/>
    <mergeCell ref="F174:G174"/>
    <mergeCell ref="F176:G176"/>
    <mergeCell ref="F178:G178"/>
    <mergeCell ref="E183:G183"/>
    <mergeCell ref="F184:G184"/>
    <mergeCell ref="F198:G198"/>
    <mergeCell ref="F200:G200"/>
    <mergeCell ref="B1:F1"/>
    <mergeCell ref="C3:G3"/>
    <mergeCell ref="D4:G4"/>
    <mergeCell ref="E5:G5"/>
    <mergeCell ref="F6:G6"/>
    <mergeCell ref="F10:G10"/>
    <mergeCell ref="F14:G14"/>
    <mergeCell ref="F19:G19"/>
    <mergeCell ref="E22:G22"/>
    <mergeCell ref="F23:G23"/>
    <mergeCell ref="E26:G26"/>
    <mergeCell ref="F27:G27"/>
    <mergeCell ref="P28:P37"/>
    <mergeCell ref="Q28:Q37"/>
    <mergeCell ref="F38:G38"/>
    <mergeCell ref="E41:G41"/>
    <mergeCell ref="F42:G42"/>
    <mergeCell ref="F52:G52"/>
    <mergeCell ref="E55:G55"/>
    <mergeCell ref="F56:G56"/>
    <mergeCell ref="F60:G60"/>
    <mergeCell ref="F63:G63"/>
    <mergeCell ref="F70:G70"/>
    <mergeCell ref="F73:G73"/>
    <mergeCell ref="F76:G76"/>
    <mergeCell ref="E78:G78"/>
    <mergeCell ref="F79:G79"/>
    <mergeCell ref="Q80:Q85"/>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F150:G150"/>
    <mergeCell ref="F152:G152"/>
    <mergeCell ref="E154:G154"/>
    <mergeCell ref="F155:G155"/>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P7"/>
    <hyperlink r:id="rId2" ref="Q7"/>
    <hyperlink r:id="rId3" ref="Q8"/>
    <hyperlink r:id="rId4" ref="Q9"/>
    <hyperlink r:id="rId5" ref="Q11"/>
    <hyperlink r:id="rId6" ref="Q12"/>
    <hyperlink r:id="rId7" ref="Q13"/>
    <hyperlink r:id="rId8" ref="Q15"/>
    <hyperlink r:id="rId9" ref="Q16"/>
    <hyperlink r:id="rId10" ref="Q17"/>
    <hyperlink r:id="rId11" ref="Q18"/>
    <hyperlink r:id="rId12" ref="Q20"/>
    <hyperlink r:id="rId13" ref="Q21"/>
    <hyperlink r:id="rId14" ref="Q24"/>
    <hyperlink r:id="rId15" ref="Q25"/>
    <hyperlink r:id="rId16" ref="Q28"/>
    <hyperlink r:id="rId17" ref="Q39"/>
    <hyperlink r:id="rId18" ref="Q40"/>
    <hyperlink r:id="rId19" ref="Q43"/>
    <hyperlink r:id="rId20" ref="Q44"/>
    <hyperlink r:id="rId21" ref="Q45"/>
    <hyperlink r:id="rId22" ref="Q46"/>
    <hyperlink r:id="rId23" ref="Q47"/>
    <hyperlink r:id="rId24" ref="Q48"/>
    <hyperlink r:id="rId25" ref="Q49"/>
    <hyperlink r:id="rId26" ref="Q50"/>
    <hyperlink r:id="rId27" ref="Q51"/>
    <hyperlink r:id="rId28" ref="Q53"/>
    <hyperlink r:id="rId29" ref="Q54"/>
    <hyperlink r:id="rId30" ref="Q57"/>
    <hyperlink r:id="rId31" ref="Q58"/>
    <hyperlink r:id="rId32" ref="Q59"/>
    <hyperlink r:id="rId33" ref="Q61"/>
    <hyperlink r:id="rId34" ref="Q62"/>
    <hyperlink r:id="rId35" ref="Q64"/>
    <hyperlink r:id="rId36" ref="Q65"/>
    <hyperlink r:id="rId37" ref="P66"/>
    <hyperlink r:id="rId38" ref="Q66"/>
    <hyperlink r:id="rId39" ref="Q67"/>
    <hyperlink r:id="rId40" ref="Q68"/>
    <hyperlink r:id="rId41" ref="Q69"/>
    <hyperlink r:id="rId42" ref="Q71"/>
    <hyperlink r:id="rId43" ref="Q72"/>
    <hyperlink r:id="rId44" ref="Q74"/>
    <hyperlink r:id="rId45" ref="Q75"/>
    <hyperlink r:id="rId46" ref="Q77"/>
    <hyperlink r:id="rId47" ref="Q80"/>
    <hyperlink r:id="rId48" ref="Q87"/>
    <hyperlink r:id="rId49" ref="Q88"/>
    <hyperlink r:id="rId50" ref="Q91"/>
    <hyperlink r:id="rId51" ref="Q92"/>
    <hyperlink r:id="rId52" ref="Q93"/>
    <hyperlink r:id="rId53" ref="Q94"/>
    <hyperlink r:id="rId54" ref="Q96"/>
    <hyperlink r:id="rId55" ref="Q97"/>
    <hyperlink r:id="rId56" ref="Q98"/>
    <hyperlink r:id="rId57" ref="Q99"/>
    <hyperlink r:id="rId58" ref="Q100"/>
    <hyperlink r:id="rId59" ref="Q101"/>
    <hyperlink r:id="rId60" ref="Q103"/>
    <hyperlink r:id="rId61" ref="Q104"/>
    <hyperlink r:id="rId62" ref="Q105"/>
    <hyperlink r:id="rId63" ref="Q107"/>
    <hyperlink r:id="rId64" ref="Q109"/>
    <hyperlink r:id="rId65" ref="Q110"/>
    <hyperlink r:id="rId66" ref="Q111"/>
    <hyperlink r:id="rId67" ref="Q112"/>
    <hyperlink r:id="rId68" ref="Q114"/>
    <hyperlink r:id="rId69" ref="Q115"/>
    <hyperlink r:id="rId70" ref="Q116"/>
    <hyperlink r:id="rId71" ref="Q119"/>
    <hyperlink r:id="rId72" ref="Q120"/>
    <hyperlink r:id="rId73" ref="Q121"/>
    <hyperlink r:id="rId74" ref="Q123"/>
    <hyperlink r:id="rId75" ref="Q124"/>
    <hyperlink r:id="rId76" ref="Q125"/>
    <hyperlink r:id="rId77" ref="Q127"/>
    <hyperlink r:id="rId78" ref="Q128"/>
    <hyperlink r:id="rId79" ref="Q130"/>
    <hyperlink r:id="rId80" ref="Q131"/>
    <hyperlink r:id="rId81" ref="Q132"/>
    <hyperlink r:id="rId82" ref="Q133"/>
    <hyperlink r:id="rId83" ref="Q139"/>
    <hyperlink r:id="rId84" ref="Q140"/>
    <hyperlink r:id="rId85" ref="Q145"/>
    <hyperlink r:id="rId86" ref="Q146"/>
    <hyperlink r:id="rId87" ref="Q148"/>
    <hyperlink r:id="rId88" ref="Q149"/>
    <hyperlink r:id="rId89" ref="Q151"/>
    <hyperlink r:id="rId90" ref="Q153"/>
    <hyperlink r:id="rId91" ref="Q156"/>
    <hyperlink r:id="rId92" ref="Q158"/>
    <hyperlink r:id="rId93" ref="Q159"/>
    <hyperlink r:id="rId94" ref="Q162"/>
    <hyperlink r:id="rId95" ref="Q165"/>
    <hyperlink r:id="rId96" ref="Q167"/>
    <hyperlink r:id="rId97" ref="Q168"/>
    <hyperlink r:id="rId98" ref="Q175"/>
    <hyperlink r:id="rId99" ref="Q177"/>
    <hyperlink r:id="rId100" ref="Q179"/>
    <hyperlink r:id="rId101" ref="Q180"/>
    <hyperlink r:id="rId102" ref="Q181"/>
    <hyperlink r:id="rId103" ref="Q182"/>
    <hyperlink r:id="rId104" ref="Q187"/>
    <hyperlink r:id="rId105" ref="Q188"/>
    <hyperlink r:id="rId106" ref="Q190"/>
    <hyperlink r:id="rId107" ref="Q191"/>
    <hyperlink r:id="rId108" ref="Q193"/>
    <hyperlink r:id="rId109" ref="Q194"/>
    <hyperlink r:id="rId110" ref="Q196"/>
    <hyperlink r:id="rId111" ref="Q197"/>
    <hyperlink r:id="rId112" ref="Q199"/>
    <hyperlink r:id="rId113" ref="Q201"/>
    <hyperlink r:id="rId114" ref="Q203"/>
    <hyperlink r:id="rId115" ref="Q206"/>
    <hyperlink r:id="rId116" ref="Q207"/>
    <hyperlink r:id="rId117" ref="Q208"/>
    <hyperlink r:id="rId118" ref="Q209"/>
    <hyperlink r:id="rId119" ref="Q210"/>
    <hyperlink r:id="rId120" ref="Q212"/>
    <hyperlink r:id="rId121" ref="Q213"/>
    <hyperlink r:id="rId122" ref="Q214"/>
    <hyperlink r:id="rId123" ref="Q215"/>
    <hyperlink r:id="rId124" ref="Q216"/>
    <hyperlink r:id="rId125" ref="Q217"/>
    <hyperlink r:id="rId126" ref="Q220"/>
    <hyperlink r:id="rId127" ref="Q221"/>
    <hyperlink r:id="rId128" ref="Q222"/>
    <hyperlink r:id="rId129" ref="Q225"/>
    <hyperlink r:id="rId130" ref="Q226"/>
    <hyperlink r:id="rId131" ref="Q227"/>
    <hyperlink r:id="rId132" ref="Q228"/>
    <hyperlink r:id="rId133" ref="Q230"/>
  </hyperlinks>
  <printOptions/>
  <pageMargins bottom="0.7480314960629921" footer="0.0" header="0.0" left="0.7086614173228347" right="0.7086614173228347" top="0.7480314960629921"/>
  <pageSetup fitToHeight="0" paperSize="9" orientation="portrait"/>
  <drawing r:id="rId134"/>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2" width="7.86"/>
    <col customWidth="1" min="13" max="13" width="7.71"/>
    <col customWidth="1" min="14" max="14" width="8.86"/>
    <col customWidth="1" min="15" max="16" width="41.0"/>
    <col customWidth="1" min="17" max="17" width="54.43"/>
    <col customWidth="1" min="18" max="26" width="8.86"/>
  </cols>
  <sheetData>
    <row r="1">
      <c r="A1" s="89">
        <v>1.0</v>
      </c>
      <c r="B1" s="398" t="s">
        <v>0</v>
      </c>
      <c r="C1" s="11"/>
      <c r="D1" s="11"/>
      <c r="E1" s="11"/>
      <c r="F1" s="11"/>
      <c r="G1" s="12"/>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31.19199768</v>
      </c>
      <c r="M3" s="451">
        <f t="shared" ref="M3:M6" si="1">L3/H3</f>
        <v>0.8592836825</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13.42088889</v>
      </c>
      <c r="M4" s="231">
        <f t="shared" si="1"/>
        <v>0.919238965</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1.934</v>
      </c>
      <c r="M5" s="37">
        <f t="shared" si="1"/>
        <v>0.967</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0.4</v>
      </c>
      <c r="M6" s="242">
        <f t="shared" si="1"/>
        <v>1</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249" t="s">
        <v>5469</v>
      </c>
      <c r="P7" s="277" t="s">
        <v>5470</v>
      </c>
      <c r="Q7" s="969" t="s">
        <v>5471</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489" t="s">
        <v>5472</v>
      </c>
      <c r="P8" s="277" t="s">
        <v>5473</v>
      </c>
      <c r="Q8" s="970" t="s">
        <v>5474</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190</v>
      </c>
      <c r="L9" s="117">
        <f t="shared" si="2"/>
        <v>1</v>
      </c>
      <c r="M9" s="117"/>
      <c r="N9" s="248"/>
      <c r="O9" s="489" t="s">
        <v>5475</v>
      </c>
      <c r="P9" s="249" t="s">
        <v>5476</v>
      </c>
      <c r="Q9" s="970" t="s">
        <v>5477</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89" t="s">
        <v>1166</v>
      </c>
      <c r="P11" s="497" t="s">
        <v>5478</v>
      </c>
      <c r="Q11" s="499" t="s">
        <v>5479</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489" t="s">
        <v>5480</v>
      </c>
      <c r="P12" s="277" t="s">
        <v>5481</v>
      </c>
      <c r="Q12" s="529" t="s">
        <v>5482</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489" t="s">
        <v>5483</v>
      </c>
      <c r="P13" s="277" t="s">
        <v>5484</v>
      </c>
      <c r="Q13" s="318" t="s">
        <v>5485</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0.734</v>
      </c>
      <c r="M14" s="242">
        <f>L14/H14</f>
        <v>0.9175</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227</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0.67</v>
      </c>
      <c r="M15" s="117"/>
      <c r="N15" s="89"/>
      <c r="O15" s="489" t="s">
        <v>5486</v>
      </c>
      <c r="P15" s="277" t="s">
        <v>5487</v>
      </c>
      <c r="Q15" s="491" t="s">
        <v>5488</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89" t="s">
        <v>1999</v>
      </c>
      <c r="P16" s="249" t="s">
        <v>5489</v>
      </c>
      <c r="Q16" s="313" t="s">
        <v>5490</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489" t="s">
        <v>1704</v>
      </c>
      <c r="P17" s="971" t="s">
        <v>5491</v>
      </c>
      <c r="Q17" s="529" t="s">
        <v>5492</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190</v>
      </c>
      <c r="L18" s="117">
        <f t="shared" si="4"/>
        <v>1</v>
      </c>
      <c r="M18" s="117"/>
      <c r="N18" s="89"/>
      <c r="O18" s="489" t="s">
        <v>5493</v>
      </c>
      <c r="P18" s="537" t="s">
        <v>5494</v>
      </c>
      <c r="Q18" s="529" t="s">
        <v>5495</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489" t="s">
        <v>5496</v>
      </c>
      <c r="P20" s="489" t="s">
        <v>5497</v>
      </c>
      <c r="Q20" s="491" t="s">
        <v>5498</v>
      </c>
      <c r="R20" s="89"/>
      <c r="S20" s="89"/>
      <c r="T20" s="89"/>
      <c r="U20" s="89"/>
      <c r="V20" s="89"/>
      <c r="W20" s="89"/>
      <c r="X20" s="89"/>
      <c r="Y20" s="89"/>
      <c r="Z20" s="89"/>
    </row>
    <row r="21">
      <c r="A21" s="89">
        <v>21.0</v>
      </c>
      <c r="B21" s="113"/>
      <c r="C21" s="114"/>
      <c r="D21" s="114"/>
      <c r="E21" s="260"/>
      <c r="F21" s="114" t="s">
        <v>193</v>
      </c>
      <c r="G21" s="125" t="s">
        <v>5499</v>
      </c>
      <c r="H21" s="117"/>
      <c r="I21" s="191" t="s">
        <v>5500</v>
      </c>
      <c r="J21" s="117" t="s">
        <v>196</v>
      </c>
      <c r="K21" s="247" t="s">
        <v>190</v>
      </c>
      <c r="L21" s="117">
        <f t="shared" si="5"/>
        <v>1</v>
      </c>
      <c r="M21" s="117"/>
      <c r="N21" s="89"/>
      <c r="O21" s="489" t="s">
        <v>5501</v>
      </c>
      <c r="P21" s="277" t="s">
        <v>5502</v>
      </c>
      <c r="Q21" s="491" t="s">
        <v>5503</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1</v>
      </c>
      <c r="M22" s="37">
        <f t="shared" ref="M22:M23" si="6">L22/H22</f>
        <v>1</v>
      </c>
      <c r="N22" s="89"/>
      <c r="O22" s="262"/>
      <c r="P22" s="262"/>
      <c r="Q22" s="49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1</v>
      </c>
      <c r="M23" s="242">
        <f t="shared" si="6"/>
        <v>1</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489" t="s">
        <v>5504</v>
      </c>
      <c r="P24" s="249" t="s">
        <v>5505</v>
      </c>
      <c r="Q24" s="491" t="s">
        <v>5506</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190</v>
      </c>
      <c r="L25" s="117">
        <f t="shared" si="7"/>
        <v>1</v>
      </c>
      <c r="M25" s="117"/>
      <c r="N25" s="89"/>
      <c r="O25" s="489" t="s">
        <v>5507</v>
      </c>
      <c r="P25" s="249" t="s">
        <v>5505</v>
      </c>
      <c r="Q25" s="491" t="s">
        <v>5506</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489" t="s">
        <v>1723</v>
      </c>
      <c r="P28" s="277" t="s">
        <v>5508</v>
      </c>
      <c r="Q28" s="491" t="s">
        <v>5509</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89" t="s">
        <v>1726</v>
      </c>
      <c r="P29" s="277" t="s">
        <v>5508</v>
      </c>
      <c r="Q29" s="491" t="s">
        <v>5509</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489" t="s">
        <v>1727</v>
      </c>
      <c r="P30" s="277" t="s">
        <v>5508</v>
      </c>
      <c r="Q30" s="491" t="s">
        <v>5509</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489" t="s">
        <v>5510</v>
      </c>
      <c r="P31" s="277" t="s">
        <v>5508</v>
      </c>
      <c r="Q31" s="491" t="s">
        <v>5509</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489" t="s">
        <v>1729</v>
      </c>
      <c r="P32" s="277" t="s">
        <v>5508</v>
      </c>
      <c r="Q32" s="491" t="s">
        <v>5509</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489" t="s">
        <v>1730</v>
      </c>
      <c r="P33" s="277" t="s">
        <v>5508</v>
      </c>
      <c r="Q33" s="491" t="s">
        <v>5509</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489" t="s">
        <v>1732</v>
      </c>
      <c r="P34" s="277" t="s">
        <v>5508</v>
      </c>
      <c r="Q34" s="491" t="s">
        <v>5509</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489" t="s">
        <v>5511</v>
      </c>
      <c r="P35" s="277" t="s">
        <v>5508</v>
      </c>
      <c r="Q35" s="491" t="s">
        <v>5509</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489" t="s">
        <v>1734</v>
      </c>
      <c r="P36" s="277" t="s">
        <v>5508</v>
      </c>
      <c r="Q36" s="491" t="s">
        <v>5509</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489" t="s">
        <v>1735</v>
      </c>
      <c r="P37" s="277" t="s">
        <v>5508</v>
      </c>
      <c r="Q37" s="491" t="s">
        <v>5509</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561" t="s">
        <v>5512</v>
      </c>
      <c r="P39" s="489" t="s">
        <v>5513</v>
      </c>
      <c r="Q39" s="491" t="s">
        <v>5506</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536" t="s">
        <v>5514</v>
      </c>
      <c r="P40" s="502"/>
      <c r="Q40" s="491" t="s">
        <v>5515</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0.9072222222</v>
      </c>
      <c r="M41" s="37">
        <f t="shared" ref="M41:M42" si="11">L41/H41</f>
        <v>0.9072222222</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0.4072222222</v>
      </c>
      <c r="M42" s="242">
        <f t="shared" si="11"/>
        <v>0.8144444444</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227</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0.5</v>
      </c>
      <c r="M43" s="117"/>
      <c r="N43" s="89"/>
      <c r="O43" s="489" t="s">
        <v>5516</v>
      </c>
      <c r="P43" s="497" t="s">
        <v>3442</v>
      </c>
      <c r="Q43" s="491" t="s">
        <v>5517</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489" t="s">
        <v>2026</v>
      </c>
      <c r="P44" s="277" t="s">
        <v>3442</v>
      </c>
      <c r="Q44" s="491" t="s">
        <v>5517</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489" t="s">
        <v>2028</v>
      </c>
      <c r="P45" s="497" t="s">
        <v>5518</v>
      </c>
      <c r="Q45" s="313" t="s">
        <v>5519</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489" t="s">
        <v>2029</v>
      </c>
      <c r="P46" s="277" t="s">
        <v>3063</v>
      </c>
      <c r="Q46" s="529" t="s">
        <v>5520</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489" t="s">
        <v>2030</v>
      </c>
      <c r="P47" s="277" t="s">
        <v>3063</v>
      </c>
      <c r="Q47" s="313" t="s">
        <v>5520</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190</v>
      </c>
      <c r="L48" s="117">
        <f t="shared" si="12"/>
        <v>1</v>
      </c>
      <c r="M48" s="117"/>
      <c r="N48" s="89"/>
      <c r="O48" s="489" t="s">
        <v>5521</v>
      </c>
      <c r="P48" s="277" t="s">
        <v>3063</v>
      </c>
      <c r="Q48" s="318" t="s">
        <v>5520</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489" t="s">
        <v>1755</v>
      </c>
      <c r="P49" s="277" t="s">
        <v>3063</v>
      </c>
      <c r="Q49" s="313" t="s">
        <v>5520</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386</v>
      </c>
      <c r="L50" s="117">
        <f t="shared" si="12"/>
        <v>0.33</v>
      </c>
      <c r="M50" s="117"/>
      <c r="N50" s="89"/>
      <c r="O50" s="277" t="s">
        <v>5522</v>
      </c>
      <c r="P50" s="688"/>
      <c r="Q50" s="508" t="s">
        <v>5517</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227</v>
      </c>
      <c r="L51" s="117">
        <f t="shared" si="12"/>
        <v>0.5</v>
      </c>
      <c r="M51" s="117"/>
      <c r="N51" s="89"/>
      <c r="O51" s="277" t="s">
        <v>5523</v>
      </c>
      <c r="P51" s="688"/>
      <c r="Q51" s="508" t="s">
        <v>5517</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49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489" t="s">
        <v>422</v>
      </c>
      <c r="P53" s="277" t="s">
        <v>3069</v>
      </c>
      <c r="Q53" s="505" t="s">
        <v>5524</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489" t="s">
        <v>2041</v>
      </c>
      <c r="P54" s="497" t="s">
        <v>5525</v>
      </c>
      <c r="Q54" s="491" t="s">
        <v>5526</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1.244333333</v>
      </c>
      <c r="M55" s="37">
        <f t="shared" ref="M55:M56" si="14">L55/H55</f>
        <v>0.8888095238</v>
      </c>
      <c r="N55" s="89"/>
      <c r="O55" s="262"/>
      <c r="P55" s="262"/>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9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489" t="s">
        <v>5527</v>
      </c>
      <c r="P57" s="497" t="s">
        <v>5528</v>
      </c>
      <c r="Q57" s="491" t="s">
        <v>5529</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489" t="s">
        <v>5530</v>
      </c>
      <c r="P58" s="497" t="s">
        <v>5531</v>
      </c>
      <c r="Q58" s="491" t="s">
        <v>5532</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489" t="s">
        <v>1775</v>
      </c>
      <c r="P59" s="497" t="s">
        <v>5531</v>
      </c>
      <c r="Q59" s="491" t="s">
        <v>5532</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0.133</v>
      </c>
      <c r="M60" s="242">
        <f>L60/H60</f>
        <v>0.665</v>
      </c>
      <c r="N60" s="89"/>
      <c r="O60" s="243"/>
      <c r="P60" s="243"/>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489" t="s">
        <v>5533</v>
      </c>
      <c r="P61" s="497" t="s">
        <v>5534</v>
      </c>
      <c r="Q61" s="491" t="s">
        <v>5535</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386</v>
      </c>
      <c r="L62" s="117">
        <f t="shared" si="16"/>
        <v>0.33</v>
      </c>
      <c r="M62" s="117"/>
      <c r="N62" s="89"/>
      <c r="O62" s="489" t="s">
        <v>5536</v>
      </c>
      <c r="P62" s="497" t="s">
        <v>5537</v>
      </c>
      <c r="Q62" s="491" t="s">
        <v>5538</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0.3113333333</v>
      </c>
      <c r="M63" s="242">
        <f>L63/H63</f>
        <v>0.7783333333</v>
      </c>
      <c r="N63" s="89"/>
      <c r="O63" s="243"/>
      <c r="P63" s="972"/>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249" t="s">
        <v>4085</v>
      </c>
      <c r="P64" s="249" t="s">
        <v>5539</v>
      </c>
      <c r="Q64" s="491" t="s">
        <v>5540</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249" t="s">
        <v>4088</v>
      </c>
      <c r="P65" s="249" t="s">
        <v>5541</v>
      </c>
      <c r="Q65" s="313" t="s">
        <v>5542</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249" t="s">
        <v>1786</v>
      </c>
      <c r="P66" s="249" t="s">
        <v>5543</v>
      </c>
      <c r="Q66" s="312" t="s">
        <v>5544</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386</v>
      </c>
      <c r="L67" s="117">
        <f t="shared" si="17"/>
        <v>0.5</v>
      </c>
      <c r="M67" s="117"/>
      <c r="N67" s="89"/>
      <c r="O67" s="489" t="s">
        <v>5545</v>
      </c>
      <c r="P67" s="497" t="s">
        <v>5546</v>
      </c>
      <c r="Q67" s="491" t="s">
        <v>5540</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386</v>
      </c>
      <c r="L68" s="117">
        <f t="shared" si="17"/>
        <v>0.5</v>
      </c>
      <c r="M68" s="117"/>
      <c r="N68" s="89"/>
      <c r="O68" s="249" t="s">
        <v>5547</v>
      </c>
      <c r="P68" s="249" t="s">
        <v>5548</v>
      </c>
      <c r="Q68" s="491" t="s">
        <v>5540</v>
      </c>
      <c r="R68" s="89"/>
      <c r="S68" s="89"/>
      <c r="T68" s="89"/>
      <c r="U68" s="89"/>
      <c r="V68" s="89"/>
      <c r="W68" s="89"/>
      <c r="X68" s="89"/>
      <c r="Y68" s="89"/>
      <c r="Z68" s="89"/>
    </row>
    <row r="69">
      <c r="A69" s="89">
        <v>70.0</v>
      </c>
      <c r="B69" s="113"/>
      <c r="C69" s="114"/>
      <c r="D69" s="114"/>
      <c r="E69" s="114"/>
      <c r="F69" s="114" t="s">
        <v>249</v>
      </c>
      <c r="G69" s="266" t="s">
        <v>1186</v>
      </c>
      <c r="H69" s="117"/>
      <c r="I69" s="191" t="s">
        <v>5549</v>
      </c>
      <c r="J69" s="117" t="s">
        <v>196</v>
      </c>
      <c r="K69" s="247" t="s">
        <v>227</v>
      </c>
      <c r="L69" s="117">
        <f t="shared" si="17"/>
        <v>0.67</v>
      </c>
      <c r="M69" s="117"/>
      <c r="N69" s="89"/>
      <c r="O69" s="249" t="s">
        <v>5550</v>
      </c>
      <c r="P69" s="249" t="s">
        <v>5551</v>
      </c>
      <c r="Q69" s="313" t="s">
        <v>5552</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75"/>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489" t="s">
        <v>1794</v>
      </c>
      <c r="P71" s="249" t="s">
        <v>5553</v>
      </c>
      <c r="Q71" s="313" t="s">
        <v>5554</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249" t="s">
        <v>5555</v>
      </c>
      <c r="P72" s="249" t="s">
        <v>5556</v>
      </c>
      <c r="Q72" s="491" t="s">
        <v>5557</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249" t="s">
        <v>5558</v>
      </c>
      <c r="P74" s="314" t="s">
        <v>5559</v>
      </c>
      <c r="Q74" s="313" t="s">
        <v>5560</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489" t="s">
        <v>2068</v>
      </c>
      <c r="P75" s="277" t="s">
        <v>5561</v>
      </c>
      <c r="Q75" s="491" t="s">
        <v>5562</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75"/>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489" t="s">
        <v>5563</v>
      </c>
      <c r="P77" s="277" t="s">
        <v>5564</v>
      </c>
      <c r="Q77" s="491" t="s">
        <v>5565</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2.065</v>
      </c>
      <c r="M78" s="37">
        <f t="shared" ref="M78:M79" si="20">L78/H78</f>
        <v>0.826</v>
      </c>
      <c r="N78" s="89"/>
      <c r="O78" s="262"/>
      <c r="P78" s="262"/>
      <c r="Q78" s="475"/>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75"/>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249" t="s">
        <v>4113</v>
      </c>
      <c r="P80" s="314" t="s">
        <v>5566</v>
      </c>
      <c r="Q80" s="495" t="s">
        <v>5567</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489" t="s">
        <v>1811</v>
      </c>
      <c r="P81" s="277" t="s">
        <v>5568</v>
      </c>
      <c r="Q81" s="491" t="s">
        <v>5569</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249" t="s">
        <v>4119</v>
      </c>
      <c r="P82" s="635" t="s">
        <v>5570</v>
      </c>
      <c r="Q82" s="491" t="s">
        <v>5571</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249" t="s">
        <v>5572</v>
      </c>
      <c r="P83" s="249" t="s">
        <v>5573</v>
      </c>
      <c r="Q83" s="313" t="s">
        <v>5574</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249" t="s">
        <v>5575</v>
      </c>
      <c r="P84" s="249" t="s">
        <v>5576</v>
      </c>
      <c r="Q84" s="491" t="s">
        <v>5569</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249" t="s">
        <v>5577</v>
      </c>
      <c r="P85" s="841" t="s">
        <v>5578</v>
      </c>
      <c r="Q85" s="313" t="s">
        <v>5579</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1.065</v>
      </c>
      <c r="M86" s="242">
        <f>L86/H86</f>
        <v>0.71</v>
      </c>
      <c r="N86" s="89"/>
      <c r="O86" s="243"/>
      <c r="P86" s="243"/>
      <c r="Q86" s="475"/>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227</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0.67</v>
      </c>
      <c r="M87" s="117"/>
      <c r="N87" s="89"/>
      <c r="O87" s="249" t="s">
        <v>5580</v>
      </c>
      <c r="P87" s="249" t="s">
        <v>5581</v>
      </c>
      <c r="Q87" s="491" t="s">
        <v>5582</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227</v>
      </c>
      <c r="L88" s="117">
        <f t="shared" si="22"/>
        <v>0.75</v>
      </c>
      <c r="M88" s="117"/>
      <c r="N88" s="89"/>
      <c r="O88" s="489" t="s">
        <v>1820</v>
      </c>
      <c r="P88" s="490" t="s">
        <v>5583</v>
      </c>
      <c r="Q88" s="491" t="s">
        <v>5584</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1.995833333</v>
      </c>
      <c r="M89" s="37">
        <f t="shared" ref="M89:M90" si="23">L89/H89</f>
        <v>0.9071969697</v>
      </c>
      <c r="N89" s="89"/>
      <c r="O89" s="262"/>
      <c r="P89" s="262"/>
      <c r="Q89" s="475"/>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3"/>
      <c r="P90" s="243"/>
      <c r="Q90" s="475"/>
      <c r="R90" s="89"/>
      <c r="S90" s="89"/>
      <c r="T90" s="89"/>
      <c r="U90" s="89"/>
      <c r="V90" s="89"/>
      <c r="W90" s="89"/>
      <c r="X90" s="89"/>
      <c r="Y90" s="89"/>
      <c r="Z90" s="89"/>
    </row>
    <row r="91">
      <c r="A91" s="89">
        <v>92.0</v>
      </c>
      <c r="B91" s="113"/>
      <c r="C91" s="114"/>
      <c r="D91" s="114"/>
      <c r="E91" s="114"/>
      <c r="F91" s="114" t="s">
        <v>186</v>
      </c>
      <c r="G91" s="266" t="s">
        <v>5585</v>
      </c>
      <c r="H91" s="117"/>
      <c r="I91" s="191" t="s">
        <v>5586</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249" t="s">
        <v>5587</v>
      </c>
      <c r="P91" s="249" t="s">
        <v>5588</v>
      </c>
      <c r="Q91" s="491" t="s">
        <v>5589</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249" t="s">
        <v>5590</v>
      </c>
      <c r="P92" s="249" t="s">
        <v>5591</v>
      </c>
      <c r="Q92" s="491" t="s">
        <v>5592</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867" t="s">
        <v>5593</v>
      </c>
      <c r="P93" s="304" t="s">
        <v>5594</v>
      </c>
      <c r="Q93" s="313" t="s">
        <v>5595</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868" t="s">
        <v>5596</v>
      </c>
      <c r="P94" s="306" t="s">
        <v>5597</v>
      </c>
      <c r="Q94" s="318" t="s">
        <v>5598</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0.3</v>
      </c>
      <c r="M95" s="242">
        <f>L95/H95</f>
        <v>1</v>
      </c>
      <c r="N95" s="89"/>
      <c r="O95" s="243"/>
      <c r="P95" s="243"/>
      <c r="Q95" s="475"/>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249" t="s">
        <v>5599</v>
      </c>
      <c r="P96" s="249" t="s">
        <v>5600</v>
      </c>
      <c r="Q96" s="313" t="s">
        <v>5601</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249" t="s">
        <v>5602</v>
      </c>
      <c r="P97" s="249" t="s">
        <v>5603</v>
      </c>
      <c r="Q97" s="491" t="s">
        <v>5604</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249" t="s">
        <v>2105</v>
      </c>
      <c r="P98" s="249" t="s">
        <v>5605</v>
      </c>
      <c r="Q98" s="491" t="s">
        <v>5604</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489" t="s">
        <v>2108</v>
      </c>
      <c r="P99" s="277" t="s">
        <v>5606</v>
      </c>
      <c r="Q99" s="491" t="s">
        <v>5607</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249" t="s">
        <v>2111</v>
      </c>
      <c r="P100" s="867" t="s">
        <v>5608</v>
      </c>
      <c r="Q100" s="491" t="s">
        <v>5609</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190</v>
      </c>
      <c r="L101" s="117">
        <f t="shared" si="25"/>
        <v>1</v>
      </c>
      <c r="M101" s="117"/>
      <c r="N101" s="89"/>
      <c r="O101" s="249" t="s">
        <v>2114</v>
      </c>
      <c r="P101" s="867" t="s">
        <v>5608</v>
      </c>
      <c r="Q101" s="491" t="s">
        <v>5609</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75"/>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489" t="s">
        <v>2116</v>
      </c>
      <c r="P103" s="249" t="s">
        <v>1563</v>
      </c>
      <c r="Q103" s="491" t="s">
        <v>5610</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489" t="s">
        <v>5611</v>
      </c>
      <c r="P104" s="249" t="s">
        <v>1563</v>
      </c>
      <c r="Q104" s="491" t="s">
        <v>5610</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249" t="s">
        <v>5612</v>
      </c>
      <c r="P105" s="249" t="s">
        <v>1563</v>
      </c>
      <c r="Q105" s="491" t="s">
        <v>5610</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3"/>
      <c r="P106" s="243"/>
      <c r="Q106" s="475"/>
      <c r="R106" s="89"/>
      <c r="S106" s="89"/>
      <c r="T106" s="89"/>
      <c r="U106" s="89"/>
      <c r="V106" s="89"/>
      <c r="W106" s="89"/>
      <c r="X106" s="89"/>
      <c r="Y106" s="89"/>
      <c r="Z106" s="89"/>
    </row>
    <row r="107">
      <c r="A107" s="89">
        <v>108.0</v>
      </c>
      <c r="B107" s="113"/>
      <c r="C107" s="114"/>
      <c r="D107" s="114"/>
      <c r="E107" s="114"/>
      <c r="F107" s="328" t="s">
        <v>107</v>
      </c>
      <c r="G107" s="266" t="s">
        <v>5613</v>
      </c>
      <c r="H107" s="117"/>
      <c r="I107" s="191" t="s">
        <v>5614</v>
      </c>
      <c r="J107" s="117" t="s">
        <v>196</v>
      </c>
      <c r="K107" s="247"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489" t="s">
        <v>2125</v>
      </c>
      <c r="P107" s="502"/>
      <c r="Q107" s="491" t="s">
        <v>5615</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0.2625</v>
      </c>
      <c r="M108" s="242">
        <f>L108/H108</f>
        <v>0.875</v>
      </c>
      <c r="N108" s="89"/>
      <c r="O108" s="243"/>
      <c r="P108" s="243"/>
      <c r="Q108" s="475"/>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489" t="s">
        <v>50</v>
      </c>
      <c r="P109" s="489" t="s">
        <v>5616</v>
      </c>
      <c r="Q109" s="491" t="s">
        <v>5617</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867" t="s">
        <v>5029</v>
      </c>
      <c r="P110" s="249" t="s">
        <v>3888</v>
      </c>
      <c r="Q110" s="491" t="s">
        <v>5618</v>
      </c>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227</v>
      </c>
      <c r="L111" s="117">
        <f t="shared" si="27"/>
        <v>0.5</v>
      </c>
      <c r="M111" s="117"/>
      <c r="N111" s="89"/>
      <c r="O111" s="489" t="s">
        <v>5375</v>
      </c>
      <c r="P111" s="249" t="s">
        <v>3888</v>
      </c>
      <c r="Q111" s="491" t="s">
        <v>5618</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868" t="s">
        <v>5031</v>
      </c>
      <c r="P112" s="249" t="s">
        <v>3888</v>
      </c>
      <c r="Q112" s="491" t="s">
        <v>5618</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0.3333333333</v>
      </c>
      <c r="M113" s="242">
        <f>L113/H113</f>
        <v>0.6666666667</v>
      </c>
      <c r="N113" s="89"/>
      <c r="O113" s="243"/>
      <c r="P113" s="243"/>
      <c r="Q113" s="475"/>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489" t="s">
        <v>2901</v>
      </c>
      <c r="P114" s="489" t="s">
        <v>5619</v>
      </c>
      <c r="Q114" s="491" t="s">
        <v>5620</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227</v>
      </c>
      <c r="L115" s="117">
        <f t="shared" si="28"/>
        <v>0.5</v>
      </c>
      <c r="M115" s="117"/>
      <c r="N115" s="89"/>
      <c r="O115" s="489" t="s">
        <v>5621</v>
      </c>
      <c r="P115" s="490" t="s">
        <v>5622</v>
      </c>
      <c r="Q115" s="491" t="s">
        <v>5623</v>
      </c>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227</v>
      </c>
      <c r="L116" s="117">
        <f t="shared" si="28"/>
        <v>0.5</v>
      </c>
      <c r="M116" s="117"/>
      <c r="N116" s="89"/>
      <c r="O116" s="489" t="s">
        <v>5624</v>
      </c>
      <c r="P116" s="490" t="s">
        <v>5622</v>
      </c>
      <c r="Q116" s="491" t="s">
        <v>5623</v>
      </c>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2.2745</v>
      </c>
      <c r="M117" s="53">
        <f t="shared" ref="M117:M118" si="29">L117/H117</f>
        <v>0.9098</v>
      </c>
      <c r="N117" s="89"/>
      <c r="O117" s="321"/>
      <c r="P117" s="321"/>
      <c r="Q117" s="475"/>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0.4</v>
      </c>
      <c r="M118" s="242">
        <f t="shared" si="29"/>
        <v>1</v>
      </c>
      <c r="N118" s="89"/>
      <c r="O118" s="243"/>
      <c r="P118" s="243"/>
      <c r="Q118" s="475"/>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489" t="s">
        <v>1883</v>
      </c>
      <c r="P119" s="277" t="s">
        <v>5625</v>
      </c>
      <c r="Q119" s="491" t="s">
        <v>5626</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489" t="s">
        <v>1886</v>
      </c>
      <c r="P120" s="497" t="s">
        <v>5627</v>
      </c>
      <c r="Q120" s="491" t="s">
        <v>5628</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190</v>
      </c>
      <c r="L121" s="117">
        <f t="shared" si="30"/>
        <v>1</v>
      </c>
      <c r="M121" s="117"/>
      <c r="N121" s="89"/>
      <c r="O121" s="489" t="s">
        <v>4389</v>
      </c>
      <c r="P121" s="249" t="s">
        <v>5625</v>
      </c>
      <c r="Q121" s="491" t="s">
        <v>5626</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0.3333333333</v>
      </c>
      <c r="M122" s="242">
        <f>L122/H122</f>
        <v>0.8333333333</v>
      </c>
      <c r="N122" s="89"/>
      <c r="O122" s="243"/>
      <c r="P122" s="243"/>
      <c r="Q122" s="475"/>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489" t="s">
        <v>5629</v>
      </c>
      <c r="P123" s="497" t="s">
        <v>5630</v>
      </c>
      <c r="Q123" s="491" t="s">
        <v>5631</v>
      </c>
      <c r="R123" s="89"/>
      <c r="S123" s="89"/>
      <c r="T123" s="89"/>
      <c r="U123" s="89"/>
      <c r="V123" s="89"/>
      <c r="W123" s="89"/>
      <c r="X123" s="89"/>
      <c r="Y123" s="89"/>
      <c r="Z123" s="89"/>
    </row>
    <row r="124">
      <c r="A124" s="89">
        <v>125.0</v>
      </c>
      <c r="B124" s="113"/>
      <c r="C124" s="114"/>
      <c r="D124" s="114"/>
      <c r="E124" s="114"/>
      <c r="F124" s="114" t="s">
        <v>193</v>
      </c>
      <c r="G124" s="266" t="s">
        <v>766</v>
      </c>
      <c r="H124" s="117"/>
      <c r="I124" s="191" t="s">
        <v>5632</v>
      </c>
      <c r="J124" s="117" t="s">
        <v>196</v>
      </c>
      <c r="K124" s="247" t="s">
        <v>190</v>
      </c>
      <c r="L124" s="117">
        <f t="shared" si="31"/>
        <v>1</v>
      </c>
      <c r="M124" s="117"/>
      <c r="N124" s="89"/>
      <c r="O124" s="489" t="s">
        <v>2157</v>
      </c>
      <c r="P124" s="277" t="s">
        <v>5633</v>
      </c>
      <c r="Q124" s="318" t="s">
        <v>5634</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190</v>
      </c>
      <c r="L125" s="117">
        <f t="shared" si="31"/>
        <v>1</v>
      </c>
      <c r="M125" s="117"/>
      <c r="N125" s="89"/>
      <c r="O125" s="489" t="s">
        <v>5635</v>
      </c>
      <c r="P125" s="277" t="s">
        <v>5636</v>
      </c>
      <c r="Q125" s="313" t="s">
        <v>5637</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804</v>
      </c>
      <c r="L126" s="117">
        <f t="shared" si="31"/>
        <v>0</v>
      </c>
      <c r="M126" s="117"/>
      <c r="N126" s="89"/>
      <c r="O126" s="489" t="s">
        <v>5638</v>
      </c>
      <c r="P126" s="502"/>
      <c r="Q126" s="475"/>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489" t="s">
        <v>2916</v>
      </c>
      <c r="P127" s="277" t="s">
        <v>5639</v>
      </c>
      <c r="Q127" s="491" t="s">
        <v>5640</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190</v>
      </c>
      <c r="L128" s="117">
        <f t="shared" si="31"/>
        <v>1</v>
      </c>
      <c r="M128" s="117"/>
      <c r="N128" s="89"/>
      <c r="O128" s="489" t="s">
        <v>5641</v>
      </c>
      <c r="P128" s="277" t="s">
        <v>5642</v>
      </c>
      <c r="Q128" s="491" t="s">
        <v>5643</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0.4995</v>
      </c>
      <c r="M129" s="242">
        <f>L129/H129</f>
        <v>0.8325</v>
      </c>
      <c r="N129" s="89"/>
      <c r="O129" s="243"/>
      <c r="P129" s="243"/>
      <c r="Q129" s="475"/>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489" t="s">
        <v>2172</v>
      </c>
      <c r="P130" s="277" t="s">
        <v>5644</v>
      </c>
      <c r="Q130" s="313" t="s">
        <v>5645</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386</v>
      </c>
      <c r="L131" s="117">
        <f t="shared" si="32"/>
        <v>0.33</v>
      </c>
      <c r="M131" s="117"/>
      <c r="N131" s="89"/>
      <c r="O131" s="489" t="s">
        <v>5646</v>
      </c>
      <c r="P131" s="277" t="s">
        <v>5647</v>
      </c>
      <c r="Q131" s="491" t="s">
        <v>5648</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489" t="s">
        <v>4401</v>
      </c>
      <c r="P132" s="497" t="s">
        <v>5649</v>
      </c>
      <c r="Q132" s="491" t="s">
        <v>5650</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489" t="s">
        <v>2180</v>
      </c>
      <c r="P133" s="497" t="s">
        <v>5649</v>
      </c>
      <c r="Q133" s="491" t="s">
        <v>5651</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0.6416666667</v>
      </c>
      <c r="M134" s="242">
        <f>L134/H134</f>
        <v>0.9166666667</v>
      </c>
      <c r="N134" s="89"/>
      <c r="O134" s="243"/>
      <c r="P134" s="243"/>
      <c r="Q134" s="475"/>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227</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0.75</v>
      </c>
      <c r="M135" s="117"/>
      <c r="N135" s="89"/>
      <c r="O135" s="489" t="s">
        <v>5652</v>
      </c>
      <c r="P135" s="490" t="s">
        <v>5653</v>
      </c>
      <c r="Q135" s="491" t="s">
        <v>5654</v>
      </c>
      <c r="R135" s="89"/>
      <c r="S135" s="89"/>
      <c r="T135" s="89"/>
      <c r="U135" s="89"/>
      <c r="V135" s="89"/>
      <c r="W135" s="89"/>
      <c r="X135" s="89"/>
      <c r="Y135" s="89"/>
      <c r="Z135" s="89"/>
    </row>
    <row r="136">
      <c r="A136" s="89">
        <v>137.0</v>
      </c>
      <c r="B136" s="113"/>
      <c r="C136" s="114"/>
      <c r="D136" s="114"/>
      <c r="E136" s="114"/>
      <c r="F136" s="114" t="s">
        <v>193</v>
      </c>
      <c r="G136" s="266" t="s">
        <v>807</v>
      </c>
      <c r="H136" s="117"/>
      <c r="I136" s="191" t="s">
        <v>5655</v>
      </c>
      <c r="J136" s="324" t="s">
        <v>189</v>
      </c>
      <c r="K136" s="247" t="s">
        <v>190</v>
      </c>
      <c r="L136" s="117">
        <f t="shared" si="33"/>
        <v>1</v>
      </c>
      <c r="M136" s="117"/>
      <c r="N136" s="89"/>
      <c r="O136" s="489" t="s">
        <v>2187</v>
      </c>
      <c r="P136" s="489" t="s">
        <v>5656</v>
      </c>
      <c r="Q136" s="491" t="s">
        <v>5657</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190</v>
      </c>
      <c r="L137" s="117">
        <f t="shared" si="33"/>
        <v>1</v>
      </c>
      <c r="M137" s="117"/>
      <c r="N137" s="89"/>
      <c r="O137" s="489" t="s">
        <v>2190</v>
      </c>
      <c r="P137" s="467"/>
      <c r="Q137" s="475"/>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3"/>
      <c r="P138" s="243"/>
      <c r="Q138" s="475"/>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489" t="s">
        <v>2193</v>
      </c>
      <c r="P139" s="277" t="s">
        <v>5658</v>
      </c>
      <c r="Q139" s="491" t="s">
        <v>5659</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490" t="s">
        <v>5660</v>
      </c>
      <c r="P140" s="497" t="s">
        <v>5661</v>
      </c>
      <c r="Q140" s="491" t="s">
        <v>5662</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17.77110879</v>
      </c>
      <c r="M141" s="231">
        <f t="shared" ref="M141:M143" si="35">L141/H141</f>
        <v>0.8189451054</v>
      </c>
      <c r="N141" s="89"/>
      <c r="O141" s="453"/>
      <c r="P141" s="453"/>
      <c r="Q141" s="475"/>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3</v>
      </c>
      <c r="M142" s="37">
        <f t="shared" si="35"/>
        <v>1</v>
      </c>
      <c r="N142" s="89"/>
      <c r="O142" s="262"/>
      <c r="P142" s="262"/>
      <c r="Q142" s="475"/>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3"/>
      <c r="P143" s="243"/>
      <c r="Q143" s="475"/>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249" t="s">
        <v>859</v>
      </c>
      <c r="P144" s="249" t="s">
        <v>5663</v>
      </c>
      <c r="Q144" s="313" t="s">
        <v>5664</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4.0</v>
      </c>
      <c r="L145" s="117" t="str">
        <f t="shared" si="36"/>
        <v/>
      </c>
      <c r="M145" s="117"/>
      <c r="N145" s="89"/>
      <c r="O145" s="121"/>
      <c r="P145" s="121"/>
      <c r="Q145" s="475"/>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4.0</v>
      </c>
      <c r="L146" s="117" t="str">
        <f t="shared" si="36"/>
        <v/>
      </c>
      <c r="M146" s="117"/>
      <c r="N146" s="89"/>
      <c r="O146" s="121"/>
      <c r="P146" s="121"/>
      <c r="Q146" s="475"/>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249" t="s">
        <v>868</v>
      </c>
      <c r="P147" s="249" t="s">
        <v>5663</v>
      </c>
      <c r="Q147" s="313" t="s">
        <v>5665</v>
      </c>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4.0</v>
      </c>
      <c r="L148" s="117" t="str">
        <f t="shared" si="36"/>
        <v/>
      </c>
      <c r="M148" s="117"/>
      <c r="N148" s="89"/>
      <c r="O148" s="121"/>
      <c r="P148" s="467"/>
      <c r="Q148" s="475"/>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4.0</v>
      </c>
      <c r="L149" s="117" t="str">
        <f t="shared" si="36"/>
        <v/>
      </c>
      <c r="M149" s="117"/>
      <c r="N149" s="89"/>
      <c r="O149" s="121"/>
      <c r="P149" s="121"/>
      <c r="Q149" s="475"/>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75"/>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489" t="s">
        <v>3923</v>
      </c>
      <c r="P151" s="249" t="s">
        <v>5666</v>
      </c>
      <c r="Q151" s="313" t="s">
        <v>5667</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75"/>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489" t="s">
        <v>5668</v>
      </c>
      <c r="P153" s="249" t="s">
        <v>5669</v>
      </c>
      <c r="Q153" s="491" t="s">
        <v>5670</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2</v>
      </c>
      <c r="M154" s="37">
        <f t="shared" ref="M154:M155" si="37">L154/H154</f>
        <v>1</v>
      </c>
      <c r="N154" s="89"/>
      <c r="O154" s="262"/>
      <c r="P154" s="262"/>
      <c r="Q154" s="475"/>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2</v>
      </c>
      <c r="M155" s="242">
        <f t="shared" si="37"/>
        <v>1</v>
      </c>
      <c r="N155" s="89"/>
      <c r="O155" s="243"/>
      <c r="P155" s="243"/>
      <c r="Q155" s="475"/>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489" t="s">
        <v>2210</v>
      </c>
      <c r="P156" s="249" t="s">
        <v>5671</v>
      </c>
      <c r="Q156" s="491" t="s">
        <v>5672</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1</v>
      </c>
      <c r="L157" s="117">
        <f t="shared" si="38"/>
        <v>1</v>
      </c>
      <c r="M157" s="117"/>
      <c r="N157" s="89"/>
      <c r="O157" s="249" t="s">
        <v>1203</v>
      </c>
      <c r="P157" s="249" t="s">
        <v>5671</v>
      </c>
      <c r="Q157" s="491" t="s">
        <v>5672</v>
      </c>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1.0</v>
      </c>
      <c r="L158" s="117" t="str">
        <f t="shared" si="38"/>
        <v/>
      </c>
      <c r="M158" s="117"/>
      <c r="N158" s="89"/>
      <c r="O158" s="502"/>
      <c r="P158" s="467"/>
      <c r="Q158" s="475"/>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1.0</v>
      </c>
      <c r="L159" s="117" t="str">
        <f t="shared" si="38"/>
        <v/>
      </c>
      <c r="M159" s="117"/>
      <c r="N159" s="89"/>
      <c r="O159" s="502"/>
      <c r="P159" s="467"/>
      <c r="Q159" s="475"/>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75"/>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75"/>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489" t="s">
        <v>5673</v>
      </c>
      <c r="P162" s="277" t="s">
        <v>5513</v>
      </c>
      <c r="Q162" s="491" t="s">
        <v>5674</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3.75</v>
      </c>
      <c r="M163" s="37">
        <f t="shared" ref="M163:M164" si="40">L163/H163</f>
        <v>1</v>
      </c>
      <c r="N163" s="89"/>
      <c r="O163" s="262"/>
      <c r="P163" s="262"/>
      <c r="Q163" s="475"/>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475"/>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489" t="s">
        <v>2214</v>
      </c>
      <c r="P165" s="277" t="s">
        <v>3442</v>
      </c>
      <c r="Q165" s="491" t="s">
        <v>5675</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475"/>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489" t="s">
        <v>3199</v>
      </c>
      <c r="P167" s="249" t="s">
        <v>5676</v>
      </c>
      <c r="Q167" s="491" t="s">
        <v>5677</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489" t="s">
        <v>3202</v>
      </c>
      <c r="P168" s="249" t="s">
        <v>5676</v>
      </c>
      <c r="Q168" s="491" t="s">
        <v>5677</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2</v>
      </c>
      <c r="M169" s="242">
        <f>L169/H169</f>
        <v>1</v>
      </c>
      <c r="N169" s="89"/>
      <c r="O169" s="243"/>
      <c r="P169" s="243"/>
      <c r="Q169" s="475"/>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190</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489" t="s">
        <v>5678</v>
      </c>
      <c r="P170" s="249" t="s">
        <v>5679</v>
      </c>
      <c r="Q170" s="491" t="s">
        <v>5680</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489" t="s">
        <v>5681</v>
      </c>
      <c r="P171" s="249" t="s">
        <v>5682</v>
      </c>
      <c r="Q171" s="491" t="s">
        <v>5683</v>
      </c>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489" t="s">
        <v>5684</v>
      </c>
      <c r="P172" s="249" t="s">
        <v>5682</v>
      </c>
      <c r="Q172" s="491" t="s">
        <v>5683</v>
      </c>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1.65</v>
      </c>
      <c r="M173" s="37">
        <f t="shared" ref="M173:M174" si="43">L173/H173</f>
        <v>0.825</v>
      </c>
      <c r="N173" s="89"/>
      <c r="O173" s="262"/>
      <c r="P173" s="262"/>
      <c r="Q173" s="475"/>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75"/>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489" t="s">
        <v>2224</v>
      </c>
      <c r="P175" s="497" t="s">
        <v>5561</v>
      </c>
      <c r="Q175" s="491" t="s">
        <v>5685</v>
      </c>
      <c r="R175" s="89"/>
      <c r="S175" s="89"/>
      <c r="T175" s="89"/>
      <c r="U175" s="89"/>
      <c r="V175" s="89"/>
      <c r="W175" s="89"/>
      <c r="X175" s="89"/>
      <c r="Y175" s="89"/>
      <c r="Z175" s="89"/>
    </row>
    <row r="176">
      <c r="A176" s="89">
        <v>205.0</v>
      </c>
      <c r="B176" s="257"/>
      <c r="C176" s="241"/>
      <c r="D176" s="241"/>
      <c r="E176" s="241" t="s">
        <v>12</v>
      </c>
      <c r="F176" s="28" t="s">
        <v>5686</v>
      </c>
      <c r="G176" s="4"/>
      <c r="H176" s="242">
        <v>0.5</v>
      </c>
      <c r="I176" s="243"/>
      <c r="J176" s="242"/>
      <c r="K176" s="242"/>
      <c r="L176" s="242">
        <f>AVERAGE(L177)*H176</f>
        <v>0.25</v>
      </c>
      <c r="M176" s="242">
        <f>L176/H176</f>
        <v>0.5</v>
      </c>
      <c r="N176" s="89"/>
      <c r="O176" s="243"/>
      <c r="P176" s="243"/>
      <c r="Q176" s="475"/>
      <c r="R176" s="89"/>
      <c r="S176" s="89"/>
      <c r="T176" s="89"/>
      <c r="U176" s="89"/>
      <c r="V176" s="89"/>
      <c r="W176" s="89"/>
      <c r="X176" s="89"/>
      <c r="Y176" s="89"/>
      <c r="Z176" s="89"/>
    </row>
    <row r="177">
      <c r="A177" s="89">
        <v>206.0</v>
      </c>
      <c r="B177" s="113"/>
      <c r="C177" s="114"/>
      <c r="D177" s="114"/>
      <c r="E177" s="114"/>
      <c r="F177" s="328" t="s">
        <v>107</v>
      </c>
      <c r="G177" s="266" t="s">
        <v>5687</v>
      </c>
      <c r="H177" s="117"/>
      <c r="I177" s="191" t="s">
        <v>5688</v>
      </c>
      <c r="J177" s="117" t="s">
        <v>189</v>
      </c>
      <c r="K177" s="247" t="s">
        <v>227</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0.5</v>
      </c>
      <c r="M177" s="117"/>
      <c r="N177" s="89"/>
      <c r="O177" s="489" t="s">
        <v>5689</v>
      </c>
      <c r="P177" s="368"/>
      <c r="Q177" s="475"/>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0.4</v>
      </c>
      <c r="M178" s="242">
        <f>L178/H178</f>
        <v>0.8</v>
      </c>
      <c r="N178" s="89"/>
      <c r="O178" s="243"/>
      <c r="P178" s="243"/>
      <c r="Q178" s="475"/>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0.8</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0.8</v>
      </c>
      <c r="M179" s="117"/>
      <c r="N179" s="89"/>
      <c r="O179" s="121"/>
      <c r="P179" s="121"/>
      <c r="Q179" s="491" t="s">
        <v>5690</v>
      </c>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5.0</v>
      </c>
      <c r="L180" s="117" t="str">
        <f t="shared" si="44"/>
        <v/>
      </c>
      <c r="M180" s="339"/>
      <c r="N180" s="89"/>
      <c r="O180" s="121"/>
      <c r="P180" s="467"/>
      <c r="Q180" s="475"/>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1.0</v>
      </c>
      <c r="L181" s="117" t="str">
        <f t="shared" si="44"/>
        <v/>
      </c>
      <c r="M181" s="117"/>
      <c r="N181" s="89"/>
      <c r="O181" s="121"/>
      <c r="P181" s="121"/>
      <c r="Q181" s="475"/>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6.0</v>
      </c>
      <c r="L182" s="117" t="str">
        <f t="shared" si="44"/>
        <v/>
      </c>
      <c r="M182" s="117"/>
      <c r="N182" s="89"/>
      <c r="O182" s="121"/>
      <c r="P182" s="121"/>
      <c r="Q182" s="475"/>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2.33</v>
      </c>
      <c r="M183" s="37">
        <f t="shared" ref="M183:M184" si="45">L183/H183</f>
        <v>0.6213333333</v>
      </c>
      <c r="N183" s="89"/>
      <c r="O183" s="262"/>
      <c r="P183" s="262"/>
      <c r="Q183" s="475"/>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0.25</v>
      </c>
      <c r="M184" s="242">
        <f t="shared" si="45"/>
        <v>0.25</v>
      </c>
      <c r="N184" s="89"/>
      <c r="O184" s="243"/>
      <c r="P184" s="243"/>
      <c r="Q184" s="475"/>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75"/>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249" t="s">
        <v>5691</v>
      </c>
      <c r="Q186" s="491" t="s">
        <v>5692</v>
      </c>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5.0</v>
      </c>
      <c r="L187" s="117" t="str">
        <f t="shared" si="46"/>
        <v/>
      </c>
      <c r="M187" s="117"/>
      <c r="N187" s="89"/>
      <c r="O187" s="121"/>
      <c r="P187" s="121"/>
      <c r="Q187" s="475"/>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21.0</v>
      </c>
      <c r="L188" s="117" t="str">
        <f t="shared" si="46"/>
        <v/>
      </c>
      <c r="M188" s="117"/>
      <c r="N188" s="89"/>
      <c r="O188" s="121"/>
      <c r="P188" s="121"/>
      <c r="Q188" s="475"/>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249" t="s">
        <v>5691</v>
      </c>
      <c r="Q189" s="491" t="s">
        <v>5692</v>
      </c>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4.0</v>
      </c>
      <c r="L190" s="117" t="str">
        <f t="shared" si="46"/>
        <v/>
      </c>
      <c r="M190" s="117"/>
      <c r="N190" s="89"/>
      <c r="O190" s="121"/>
      <c r="P190" s="121"/>
      <c r="Q190" s="475"/>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16.0</v>
      </c>
      <c r="L191" s="117" t="str">
        <f t="shared" si="46"/>
        <v/>
      </c>
      <c r="M191" s="117"/>
      <c r="N191" s="89"/>
      <c r="O191" s="121"/>
      <c r="P191" s="121"/>
      <c r="Q191" s="475"/>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193">
        <f>IF(OR(K193="",K194=""),"Blm Diisi",IF(K193=0,0,IF(K194/K193&gt;1,1,K194/K193)))</f>
        <v>0.5</v>
      </c>
      <c r="L192" s="117">
        <f t="shared" si="46"/>
        <v>0.5</v>
      </c>
      <c r="M192" s="117"/>
      <c r="N192" s="89"/>
      <c r="O192" s="121"/>
      <c r="P192" s="249" t="s">
        <v>5693</v>
      </c>
      <c r="Q192" s="491" t="s">
        <v>5694</v>
      </c>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16.0</v>
      </c>
      <c r="L193" s="117" t="str">
        <f t="shared" si="46"/>
        <v/>
      </c>
      <c r="M193" s="117"/>
      <c r="N193" s="89"/>
      <c r="O193" s="121"/>
      <c r="P193" s="121"/>
      <c r="Q193" s="475"/>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8.0</v>
      </c>
      <c r="L194" s="117" t="str">
        <f t="shared" si="46"/>
        <v/>
      </c>
      <c r="M194" s="117"/>
      <c r="N194" s="89"/>
      <c r="O194" s="121"/>
      <c r="P194" s="121"/>
      <c r="Q194" s="475"/>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506">
        <f>IF(OR(K196="",K197=""),"Blm Diisi",IF(K196=0,0,IF(K197/K196&gt;1,1,K197/K196)))</f>
        <v>0</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v>
      </c>
      <c r="M195" s="117"/>
      <c r="N195" s="89"/>
      <c r="O195" s="121"/>
      <c r="P195" s="249" t="s">
        <v>5691</v>
      </c>
      <c r="Q195" s="491" t="s">
        <v>5692</v>
      </c>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2.15678267274E11</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121"/>
      <c r="P196" s="121"/>
      <c r="Q196" s="475"/>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0.0</v>
      </c>
      <c r="L197" s="117" t="str">
        <f t="shared" si="47"/>
        <v/>
      </c>
      <c r="M197" s="117"/>
      <c r="N197" s="89"/>
      <c r="O197" s="249" t="s">
        <v>5695</v>
      </c>
      <c r="P197" s="121"/>
      <c r="Q197" s="475"/>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0.33</v>
      </c>
      <c r="M198" s="242">
        <f>L198/H198</f>
        <v>0.33</v>
      </c>
      <c r="N198" s="89"/>
      <c r="O198" s="243"/>
      <c r="P198" s="243"/>
      <c r="Q198" s="475"/>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386</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0.33</v>
      </c>
      <c r="M199" s="117"/>
      <c r="N199" s="89"/>
      <c r="O199" s="277" t="s">
        <v>5696</v>
      </c>
      <c r="P199" s="249" t="s">
        <v>5697</v>
      </c>
      <c r="Q199" s="491" t="s">
        <v>5698</v>
      </c>
      <c r="R199" s="89"/>
      <c r="S199" s="89"/>
      <c r="T199" s="89"/>
      <c r="U199" s="89"/>
      <c r="V199" s="89"/>
      <c r="W199" s="89"/>
      <c r="X199" s="89"/>
      <c r="Y199" s="89"/>
      <c r="Z199" s="89"/>
    </row>
    <row r="200">
      <c r="A200" s="89">
        <v>229.0</v>
      </c>
      <c r="B200" s="257"/>
      <c r="C200" s="241"/>
      <c r="D200" s="241"/>
      <c r="E200" s="241" t="s">
        <v>14</v>
      </c>
      <c r="F200" s="28" t="s">
        <v>5699</v>
      </c>
      <c r="G200" s="4"/>
      <c r="H200" s="242">
        <v>1.0</v>
      </c>
      <c r="I200" s="243"/>
      <c r="J200" s="242"/>
      <c r="K200" s="242"/>
      <c r="L200" s="242">
        <f>AVERAGE(L201)*H200</f>
        <v>1</v>
      </c>
      <c r="M200" s="242">
        <f>L200/H200</f>
        <v>1</v>
      </c>
      <c r="N200" s="89"/>
      <c r="O200" s="243"/>
      <c r="P200" s="243"/>
      <c r="Q200" s="475"/>
      <c r="R200" s="89"/>
      <c r="S200" s="89"/>
      <c r="T200" s="89"/>
      <c r="U200" s="89"/>
      <c r="V200" s="89"/>
      <c r="W200" s="89"/>
      <c r="X200" s="89"/>
      <c r="Y200" s="89"/>
      <c r="Z200" s="89"/>
    </row>
    <row r="201">
      <c r="A201" s="89">
        <v>230.0</v>
      </c>
      <c r="B201" s="113"/>
      <c r="C201" s="114"/>
      <c r="D201" s="114"/>
      <c r="E201" s="114"/>
      <c r="F201" s="361" t="s">
        <v>107</v>
      </c>
      <c r="G201" s="125" t="s">
        <v>5700</v>
      </c>
      <c r="H201" s="117"/>
      <c r="I201" s="191" t="s">
        <v>5701</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277" t="s">
        <v>5702</v>
      </c>
      <c r="P201" s="277" t="s">
        <v>5703</v>
      </c>
      <c r="Q201" s="313" t="s">
        <v>5704</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75"/>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277" t="s">
        <v>5705</v>
      </c>
      <c r="P203" s="249" t="s">
        <v>5706</v>
      </c>
      <c r="Q203" s="491" t="s">
        <v>5707</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1.041108787</v>
      </c>
      <c r="M204" s="37">
        <f t="shared" ref="M204:M205" si="48">L204/H204</f>
        <v>0.5339019419</v>
      </c>
      <c r="N204" s="89"/>
      <c r="O204" s="262"/>
      <c r="P204" s="262"/>
      <c r="Q204" s="475"/>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0.3561715481</v>
      </c>
      <c r="M205" s="242">
        <f t="shared" si="48"/>
        <v>0.4748953975</v>
      </c>
      <c r="N205" s="89"/>
      <c r="O205" s="243"/>
      <c r="P205" s="243"/>
      <c r="Q205" s="475"/>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30">
        <f>IF(OR(K207="",K210=""),"Blm Diisi",IF(AND(K207=0,K210=0),0,IF(K210/K207&gt;1,1,K210/K207)))</f>
        <v>1</v>
      </c>
      <c r="L206" s="631">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0.4748953975</v>
      </c>
      <c r="M206" s="117"/>
      <c r="N206" s="89"/>
      <c r="O206" s="277" t="s">
        <v>5708</v>
      </c>
      <c r="P206" s="497" t="s">
        <v>5709</v>
      </c>
      <c r="Q206" s="491" t="s">
        <v>5710</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6">
        <f>IF(OR(K208="",K209=""),"Blm Diisi",K208+K209)</f>
        <v>77</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121"/>
      <c r="P207" s="121"/>
      <c r="Q207" s="475"/>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475"/>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76.0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121"/>
      <c r="P209" s="121"/>
      <c r="Q209" s="475"/>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77.0</v>
      </c>
      <c r="L210" s="117" t="str">
        <f t="shared" si="49"/>
        <v/>
      </c>
      <c r="M210" s="117"/>
      <c r="N210" s="89"/>
      <c r="O210" s="121"/>
      <c r="P210" s="121"/>
      <c r="Q210" s="475"/>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0.2849372385</v>
      </c>
      <c r="M211" s="242">
        <f>L211/H211</f>
        <v>0.4748953975</v>
      </c>
      <c r="N211" s="89"/>
      <c r="O211" s="243"/>
      <c r="P211" s="243"/>
      <c r="Q211" s="475"/>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IF(OR(K214="",K217=""),"Blm Diisi",IF(AND(K213=0,K217=0),0,IF(K217/K213&gt;1,1,K217/K213)))</f>
        <v>0.4748953975</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0.4748953975</v>
      </c>
      <c r="M212" s="117"/>
      <c r="N212" s="89"/>
      <c r="O212" s="497" t="s">
        <v>5711</v>
      </c>
      <c r="P212" s="649"/>
      <c r="Q212" s="491" t="s">
        <v>5712</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478</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75"/>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5.0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75"/>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66.0</v>
      </c>
      <c r="L215" s="117" t="str">
        <f t="shared" si="50"/>
        <v/>
      </c>
      <c r="M215" s="117"/>
      <c r="N215" s="89"/>
      <c r="O215" s="121"/>
      <c r="P215" s="121"/>
      <c r="Q215" s="475"/>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407.0</v>
      </c>
      <c r="L216" s="117" t="str">
        <f t="shared" si="50"/>
        <v/>
      </c>
      <c r="M216" s="117"/>
      <c r="N216" s="89"/>
      <c r="O216" s="121"/>
      <c r="P216" s="121"/>
      <c r="Q216" s="475"/>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227.0</v>
      </c>
      <c r="L217" s="117" t="str">
        <f t="shared" si="50"/>
        <v/>
      </c>
      <c r="M217" s="117"/>
      <c r="N217" s="89"/>
      <c r="O217" s="121"/>
      <c r="P217" s="121"/>
      <c r="Q217" s="475"/>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0.4</v>
      </c>
      <c r="M218" s="242">
        <f>L218/H218</f>
        <v>0.6666666667</v>
      </c>
      <c r="N218" s="89"/>
      <c r="O218" s="243"/>
      <c r="P218" s="243"/>
      <c r="Q218" s="475"/>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0.6666666667</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0.6666666667</v>
      </c>
      <c r="M219" s="117"/>
      <c r="N219" s="89"/>
      <c r="O219" s="249" t="s">
        <v>5713</v>
      </c>
      <c r="P219" s="492" t="s">
        <v>5714</v>
      </c>
      <c r="Q219" s="491" t="s">
        <v>5715</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3.0</v>
      </c>
      <c r="L220" s="117" t="str">
        <f t="shared" si="51"/>
        <v/>
      </c>
      <c r="M220" s="117"/>
      <c r="N220" s="89"/>
      <c r="O220" s="121"/>
      <c r="P220" s="503"/>
      <c r="Q220" s="475"/>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1.0</v>
      </c>
      <c r="L221" s="117" t="str">
        <f t="shared" si="51"/>
        <v/>
      </c>
      <c r="M221" s="117"/>
      <c r="N221" s="89"/>
      <c r="O221" s="121"/>
      <c r="P221" s="121"/>
      <c r="Q221" s="475"/>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2.0</v>
      </c>
      <c r="L222" s="117" t="str">
        <f t="shared" si="51"/>
        <v/>
      </c>
      <c r="M222" s="117"/>
      <c r="N222" s="89"/>
      <c r="O222" s="121"/>
      <c r="P222" s="121"/>
      <c r="Q222" s="475"/>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2.5</v>
      </c>
      <c r="M223" s="37">
        <f t="shared" ref="M223:M224" si="52">L223/H223</f>
        <v>0.6666666667</v>
      </c>
      <c r="N223" s="89"/>
      <c r="O223" s="262"/>
      <c r="P223" s="262"/>
      <c r="Q223" s="475"/>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1.25</v>
      </c>
      <c r="M224" s="242">
        <f t="shared" si="52"/>
        <v>0.5</v>
      </c>
      <c r="N224" s="89"/>
      <c r="O224" s="243"/>
      <c r="P224" s="243"/>
      <c r="Q224" s="475"/>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277" t="s">
        <v>4699</v>
      </c>
      <c r="P225" s="249" t="s">
        <v>5716</v>
      </c>
      <c r="Q225" s="491" t="s">
        <v>5717</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0</v>
      </c>
      <c r="L226" s="117">
        <f t="shared" si="53"/>
        <v>0</v>
      </c>
      <c r="M226" s="117"/>
      <c r="N226" s="89"/>
      <c r="O226" s="489" t="s">
        <v>5718</v>
      </c>
      <c r="P226" s="467"/>
      <c r="Q226" s="475"/>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0.0</v>
      </c>
      <c r="L227" s="117" t="str">
        <f t="shared" si="53"/>
        <v/>
      </c>
      <c r="M227" s="117"/>
      <c r="N227" s="89"/>
      <c r="O227" s="121"/>
      <c r="P227" s="467"/>
      <c r="Q227" s="475"/>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0.0</v>
      </c>
      <c r="L228" s="117" t="str">
        <f t="shared" si="53"/>
        <v/>
      </c>
      <c r="M228" s="117"/>
      <c r="N228" s="89"/>
      <c r="O228" s="121"/>
      <c r="P228" s="467"/>
      <c r="Q228" s="475"/>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75"/>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489" t="s">
        <v>5719</v>
      </c>
      <c r="P230" s="249" t="s">
        <v>5720</v>
      </c>
      <c r="Q230" s="318" t="s">
        <v>5721</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0.9765625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G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1"/>
    <hyperlink r:id="rId5" ref="Q12"/>
    <hyperlink r:id="rId6" ref="Q13"/>
    <hyperlink r:id="rId7" ref="Q15"/>
    <hyperlink r:id="rId8" ref="Q16"/>
    <hyperlink r:id="rId9" ref="Q17"/>
    <hyperlink r:id="rId10" ref="Q18"/>
    <hyperlink r:id="rId11" ref="Q20"/>
    <hyperlink r:id="rId12" ref="Q21"/>
    <hyperlink r:id="rId13" ref="Q24"/>
    <hyperlink r:id="rId14" ref="Q25"/>
    <hyperlink r:id="rId15" ref="Q28"/>
    <hyperlink r:id="rId16" ref="Q29"/>
    <hyperlink r:id="rId17" ref="Q30"/>
    <hyperlink r:id="rId18" ref="Q31"/>
    <hyperlink r:id="rId19" ref="Q32"/>
    <hyperlink r:id="rId20" ref="Q33"/>
    <hyperlink r:id="rId21" ref="Q34"/>
    <hyperlink r:id="rId22" ref="Q35"/>
    <hyperlink r:id="rId23" ref="Q36"/>
    <hyperlink r:id="rId24" ref="Q37"/>
    <hyperlink r:id="rId25" ref="Q39"/>
    <hyperlink r:id="rId26" ref="Q40"/>
    <hyperlink r:id="rId27" ref="Q43"/>
    <hyperlink r:id="rId28" ref="Q44"/>
    <hyperlink r:id="rId29" ref="Q45"/>
    <hyperlink r:id="rId30" ref="Q46"/>
    <hyperlink r:id="rId31" ref="Q47"/>
    <hyperlink r:id="rId32" ref="Q48"/>
    <hyperlink r:id="rId33" ref="Q49"/>
    <hyperlink r:id="rId34" ref="Q50"/>
    <hyperlink r:id="rId35" ref="Q51"/>
    <hyperlink r:id="rId36" ref="Q53"/>
    <hyperlink r:id="rId37" ref="Q54"/>
    <hyperlink r:id="rId38" ref="Q57"/>
    <hyperlink r:id="rId39" ref="Q58"/>
    <hyperlink r:id="rId40" ref="Q59"/>
    <hyperlink r:id="rId41" ref="Q61"/>
    <hyperlink r:id="rId42" ref="Q62"/>
    <hyperlink r:id="rId43" ref="Q64"/>
    <hyperlink r:id="rId44" ref="Q65"/>
    <hyperlink r:id="rId45" ref="Q66"/>
    <hyperlink r:id="rId46" ref="Q67"/>
    <hyperlink r:id="rId47" ref="Q68"/>
    <hyperlink r:id="rId48" ref="Q69"/>
    <hyperlink r:id="rId49" ref="Q71"/>
    <hyperlink r:id="rId50" ref="Q72"/>
    <hyperlink r:id="rId51" ref="Q74"/>
    <hyperlink r:id="rId52" ref="Q75"/>
    <hyperlink r:id="rId53" ref="Q77"/>
    <hyperlink r:id="rId54" ref="Q80"/>
    <hyperlink r:id="rId55" ref="Q81"/>
    <hyperlink r:id="rId56" ref="Q82"/>
    <hyperlink r:id="rId57" ref="Q83"/>
    <hyperlink r:id="rId58" ref="Q84"/>
    <hyperlink r:id="rId59" ref="Q85"/>
    <hyperlink r:id="rId60" ref="Q87"/>
    <hyperlink r:id="rId61" ref="Q88"/>
    <hyperlink r:id="rId62" ref="Q91"/>
    <hyperlink r:id="rId63" ref="Q92"/>
    <hyperlink r:id="rId64" ref="Q93"/>
    <hyperlink r:id="rId65" ref="Q94"/>
    <hyperlink r:id="rId66" ref="Q96"/>
    <hyperlink r:id="rId67" ref="Q97"/>
    <hyperlink r:id="rId68" ref="Q98"/>
    <hyperlink r:id="rId69" ref="Q99"/>
    <hyperlink r:id="rId70" ref="Q100"/>
    <hyperlink r:id="rId71" ref="Q101"/>
    <hyperlink r:id="rId72" ref="Q103"/>
    <hyperlink r:id="rId73" ref="Q104"/>
    <hyperlink r:id="rId74" ref="Q105"/>
    <hyperlink r:id="rId75" ref="Q107"/>
    <hyperlink r:id="rId76" ref="Q109"/>
    <hyperlink r:id="rId77" ref="Q110"/>
    <hyperlink r:id="rId78" ref="Q111"/>
    <hyperlink r:id="rId79" ref="Q112"/>
    <hyperlink r:id="rId80" ref="Q114"/>
    <hyperlink r:id="rId81" ref="Q115"/>
    <hyperlink r:id="rId82" ref="Q116"/>
    <hyperlink r:id="rId83" ref="Q119"/>
    <hyperlink r:id="rId84" ref="Q120"/>
    <hyperlink r:id="rId85" ref="Q121"/>
    <hyperlink r:id="rId86" ref="Q123"/>
    <hyperlink r:id="rId87" ref="Q124"/>
    <hyperlink r:id="rId88" ref="Q125"/>
    <hyperlink r:id="rId89" ref="Q127"/>
    <hyperlink r:id="rId90" ref="Q128"/>
    <hyperlink r:id="rId91" ref="Q130"/>
    <hyperlink r:id="rId92" ref="Q131"/>
    <hyperlink r:id="rId93" ref="Q132"/>
    <hyperlink r:id="rId94" ref="Q133"/>
    <hyperlink r:id="rId95" ref="Q135"/>
    <hyperlink r:id="rId96" ref="Q136"/>
    <hyperlink r:id="rId97" ref="Q139"/>
    <hyperlink r:id="rId98" ref="Q140"/>
    <hyperlink r:id="rId99" ref="Q144"/>
    <hyperlink r:id="rId100" ref="Q147"/>
    <hyperlink r:id="rId101" ref="Q151"/>
    <hyperlink r:id="rId102" ref="Q153"/>
    <hyperlink r:id="rId103" ref="Q156"/>
    <hyperlink r:id="rId104" ref="Q157"/>
    <hyperlink r:id="rId105" ref="Q162"/>
    <hyperlink r:id="rId106" ref="Q165"/>
    <hyperlink r:id="rId107" ref="Q167"/>
    <hyperlink r:id="rId108" ref="Q168"/>
    <hyperlink r:id="rId109" ref="Q170"/>
    <hyperlink r:id="rId110" ref="Q171"/>
    <hyperlink r:id="rId111" ref="Q172"/>
    <hyperlink r:id="rId112" ref="Q175"/>
    <hyperlink r:id="rId113" ref="Q179"/>
    <hyperlink r:id="rId114" ref="Q186"/>
    <hyperlink r:id="rId115" ref="Q189"/>
    <hyperlink r:id="rId116" ref="Q192"/>
    <hyperlink r:id="rId117" ref="Q195"/>
    <hyperlink r:id="rId118" ref="Q199"/>
    <hyperlink r:id="rId119" ref="Q201"/>
    <hyperlink r:id="rId120" ref="Q203"/>
    <hyperlink r:id="rId121" ref="Q206"/>
    <hyperlink r:id="rId122" ref="Q212"/>
    <hyperlink r:id="rId123" ref="Q219"/>
    <hyperlink r:id="rId124" ref="Q225"/>
    <hyperlink r:id="rId125" ref="Q230"/>
  </hyperlinks>
  <printOptions/>
  <pageMargins bottom="0.7480314960629921" footer="0.0" header="0.0" left="0.7086614173228347" right="0.7086614173228347" top="0.7480314960629921"/>
  <pageSetup fitToHeight="0" paperSize="9" orientation="portrait"/>
  <drawing r:id="rId126"/>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2" width="7.86"/>
    <col customWidth="1" min="13" max="13" width="7.71"/>
    <col customWidth="1" min="14" max="14" width="8.86"/>
    <col customWidth="1" min="15" max="16" width="41.0"/>
    <col customWidth="1" min="17" max="17" width="54.43"/>
    <col customWidth="1" min="18" max="26" width="8.86"/>
  </cols>
  <sheetData>
    <row r="1" ht="36.0" customHeight="1">
      <c r="A1" s="89">
        <v>1.0</v>
      </c>
      <c r="B1" s="612" t="s">
        <v>135</v>
      </c>
      <c r="C1" s="11"/>
      <c r="D1" s="11"/>
      <c r="E1" s="11"/>
      <c r="F1" s="11"/>
      <c r="G1" s="936"/>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33.46014519</v>
      </c>
      <c r="M3" s="451">
        <f t="shared" ref="M3:M6" si="1">L3/H3</f>
        <v>0.9217670851</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13.66016667</v>
      </c>
      <c r="M4" s="231">
        <f t="shared" si="1"/>
        <v>0.9356278539</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1.868</v>
      </c>
      <c r="M5" s="37">
        <f t="shared" si="1"/>
        <v>0.934</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0.312</v>
      </c>
      <c r="M6" s="242">
        <f t="shared" si="1"/>
        <v>0.78</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249" t="s">
        <v>5722</v>
      </c>
      <c r="P7" s="277" t="s">
        <v>5723</v>
      </c>
      <c r="Q7" s="973" t="s">
        <v>5724</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227</v>
      </c>
      <c r="L8" s="117">
        <f t="shared" si="2"/>
        <v>0.67</v>
      </c>
      <c r="M8" s="117"/>
      <c r="N8" s="248"/>
      <c r="O8" s="489" t="s">
        <v>5725</v>
      </c>
      <c r="P8" s="489" t="s">
        <v>5726</v>
      </c>
      <c r="Q8" s="974" t="s">
        <v>5724</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227</v>
      </c>
      <c r="L9" s="117">
        <f t="shared" si="2"/>
        <v>0.67</v>
      </c>
      <c r="M9" s="117"/>
      <c r="N9" s="248"/>
      <c r="O9" s="489" t="s">
        <v>5727</v>
      </c>
      <c r="P9" s="492" t="s">
        <v>5728</v>
      </c>
      <c r="Q9" s="974" t="s">
        <v>5724</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0.356</v>
      </c>
      <c r="M10" s="242">
        <f>L10/H10</f>
        <v>0.89</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89" t="s">
        <v>5729</v>
      </c>
      <c r="P11" s="975" t="s">
        <v>5730</v>
      </c>
      <c r="Q11" s="976" t="s">
        <v>5731</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227</v>
      </c>
      <c r="L12" s="117">
        <f t="shared" si="3"/>
        <v>0.67</v>
      </c>
      <c r="M12" s="117"/>
      <c r="N12" s="89"/>
      <c r="O12" s="489" t="s">
        <v>5732</v>
      </c>
      <c r="P12" s="489" t="s">
        <v>5733</v>
      </c>
      <c r="Q12" s="976" t="s">
        <v>5731</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489" t="s">
        <v>4912</v>
      </c>
      <c r="P13" s="492" t="s">
        <v>5734</v>
      </c>
      <c r="Q13" s="976" t="s">
        <v>5731</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0.8</v>
      </c>
      <c r="M14" s="242">
        <f>L14/H14</f>
        <v>1</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489" t="s">
        <v>5735</v>
      </c>
      <c r="P15" s="277" t="s">
        <v>5736</v>
      </c>
      <c r="Q15" s="495" t="s">
        <v>5737</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92" t="s">
        <v>5738</v>
      </c>
      <c r="P16" s="492" t="s">
        <v>5739</v>
      </c>
      <c r="Q16" s="495" t="s">
        <v>5740</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489" t="s">
        <v>5741</v>
      </c>
      <c r="P17" s="493" t="s">
        <v>5742</v>
      </c>
      <c r="Q17" s="977" t="s">
        <v>5743</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190</v>
      </c>
      <c r="L18" s="117">
        <f t="shared" si="4"/>
        <v>1</v>
      </c>
      <c r="M18" s="117"/>
      <c r="N18" s="89"/>
      <c r="O18" s="489" t="s">
        <v>1706</v>
      </c>
      <c r="P18" s="537" t="s">
        <v>5744</v>
      </c>
      <c r="Q18" s="495" t="s">
        <v>5745</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489" t="s">
        <v>5746</v>
      </c>
      <c r="P20" s="489" t="s">
        <v>5747</v>
      </c>
      <c r="Q20" s="495" t="s">
        <v>5748</v>
      </c>
      <c r="R20" s="89"/>
      <c r="S20" s="89"/>
      <c r="T20" s="89"/>
      <c r="U20" s="89"/>
      <c r="V20" s="89"/>
      <c r="W20" s="89"/>
      <c r="X20" s="89"/>
      <c r="Y20" s="89"/>
      <c r="Z20" s="89"/>
    </row>
    <row r="21">
      <c r="A21" s="89">
        <v>21.0</v>
      </c>
      <c r="B21" s="113"/>
      <c r="C21" s="114"/>
      <c r="D21" s="114"/>
      <c r="E21" s="260"/>
      <c r="F21" s="114" t="s">
        <v>193</v>
      </c>
      <c r="G21" s="125" t="s">
        <v>5749</v>
      </c>
      <c r="H21" s="117"/>
      <c r="I21" s="191" t="s">
        <v>5750</v>
      </c>
      <c r="J21" s="117" t="s">
        <v>196</v>
      </c>
      <c r="K21" s="247" t="s">
        <v>190</v>
      </c>
      <c r="L21" s="117">
        <f t="shared" si="5"/>
        <v>1</v>
      </c>
      <c r="M21" s="117"/>
      <c r="N21" s="89"/>
      <c r="O21" s="489" t="s">
        <v>5751</v>
      </c>
      <c r="P21" s="277" t="s">
        <v>5752</v>
      </c>
      <c r="Q21" s="977" t="s">
        <v>5748</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1</v>
      </c>
      <c r="M22" s="37">
        <f t="shared" ref="M22:M23" si="6">L22/H22</f>
        <v>1</v>
      </c>
      <c r="N22" s="89"/>
      <c r="O22" s="262"/>
      <c r="P22" s="262"/>
      <c r="Q22" s="49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1</v>
      </c>
      <c r="M23" s="242">
        <f t="shared" si="6"/>
        <v>1</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489" t="s">
        <v>5753</v>
      </c>
      <c r="P24" s="121"/>
      <c r="Q24" s="977" t="s">
        <v>5754</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190</v>
      </c>
      <c r="L25" s="117">
        <f t="shared" si="7"/>
        <v>1</v>
      </c>
      <c r="M25" s="117"/>
      <c r="N25" s="89"/>
      <c r="O25" s="489" t="s">
        <v>5755</v>
      </c>
      <c r="P25" s="121"/>
      <c r="Q25" s="974" t="s">
        <v>5756</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489" t="s">
        <v>5757</v>
      </c>
      <c r="P28" s="489" t="s">
        <v>5758</v>
      </c>
      <c r="Q28" s="495" t="s">
        <v>5759</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89" t="s">
        <v>5760</v>
      </c>
      <c r="P29" s="489" t="s">
        <v>5758</v>
      </c>
      <c r="Q29" s="495" t="s">
        <v>5759</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489" t="s">
        <v>5761</v>
      </c>
      <c r="P30" s="489" t="s">
        <v>5758</v>
      </c>
      <c r="Q30" s="495" t="s">
        <v>5759</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489" t="s">
        <v>5762</v>
      </c>
      <c r="P31" s="489" t="s">
        <v>5758</v>
      </c>
      <c r="Q31" s="495" t="s">
        <v>5759</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489" t="s">
        <v>5763</v>
      </c>
      <c r="P32" s="489" t="s">
        <v>5758</v>
      </c>
      <c r="Q32" s="495" t="s">
        <v>5759</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489" t="s">
        <v>5764</v>
      </c>
      <c r="P33" s="489" t="s">
        <v>5758</v>
      </c>
      <c r="Q33" s="495" t="s">
        <v>5759</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489" t="s">
        <v>5765</v>
      </c>
      <c r="P34" s="489" t="s">
        <v>5758</v>
      </c>
      <c r="Q34" s="495" t="s">
        <v>5759</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489" t="s">
        <v>5766</v>
      </c>
      <c r="P35" s="489" t="s">
        <v>5758</v>
      </c>
      <c r="Q35" s="495" t="s">
        <v>5759</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489" t="s">
        <v>5767</v>
      </c>
      <c r="P36" s="489" t="s">
        <v>5758</v>
      </c>
      <c r="Q36" s="495" t="s">
        <v>5759</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489" t="s">
        <v>5768</v>
      </c>
      <c r="P37" s="489" t="s">
        <v>5758</v>
      </c>
      <c r="Q37" s="495" t="s">
        <v>5759</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561" t="s">
        <v>5769</v>
      </c>
      <c r="P39" s="489" t="s">
        <v>5770</v>
      </c>
      <c r="Q39" s="977" t="s">
        <v>5771</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536" t="s">
        <v>5772</v>
      </c>
      <c r="P40" s="489" t="s">
        <v>5773</v>
      </c>
      <c r="Q40" s="977" t="s">
        <v>5771</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1</v>
      </c>
      <c r="M41" s="37">
        <f t="shared" ref="M41:M42" si="11">L41/H41</f>
        <v>1</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0.5</v>
      </c>
      <c r="M42" s="242">
        <f t="shared" si="11"/>
        <v>1</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489" t="s">
        <v>5774</v>
      </c>
      <c r="P43" s="489" t="s">
        <v>5775</v>
      </c>
      <c r="Q43" s="978" t="s">
        <v>5776</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489" t="s">
        <v>5777</v>
      </c>
      <c r="P44" s="489" t="s">
        <v>5778</v>
      </c>
      <c r="Q44" s="978" t="s">
        <v>5776</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489" t="s">
        <v>5779</v>
      </c>
      <c r="P45" s="489" t="s">
        <v>5780</v>
      </c>
      <c r="Q45" s="978" t="s">
        <v>5776</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489" t="s">
        <v>5781</v>
      </c>
      <c r="P46" s="368"/>
      <c r="Q46" s="978" t="s">
        <v>5776</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489" t="s">
        <v>5782</v>
      </c>
      <c r="P47" s="368"/>
      <c r="Q47" s="979" t="s">
        <v>5783</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190</v>
      </c>
      <c r="L48" s="117">
        <f t="shared" si="12"/>
        <v>1</v>
      </c>
      <c r="M48" s="117"/>
      <c r="N48" s="89"/>
      <c r="O48" s="489" t="s">
        <v>5782</v>
      </c>
      <c r="P48" s="368"/>
      <c r="Q48" s="979" t="s">
        <v>5783</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489" t="s">
        <v>5782</v>
      </c>
      <c r="P49" s="368"/>
      <c r="Q49" s="980" t="s">
        <v>5783</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190</v>
      </c>
      <c r="L50" s="117">
        <f t="shared" si="12"/>
        <v>1</v>
      </c>
      <c r="M50" s="117"/>
      <c r="N50" s="89"/>
      <c r="O50" s="489" t="s">
        <v>5784</v>
      </c>
      <c r="P50" s="368"/>
      <c r="Q50" s="980" t="s">
        <v>5785</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190</v>
      </c>
      <c r="L51" s="117">
        <f t="shared" si="12"/>
        <v>1</v>
      </c>
      <c r="M51" s="117"/>
      <c r="N51" s="89"/>
      <c r="O51" s="489" t="s">
        <v>5786</v>
      </c>
      <c r="P51" s="368"/>
      <c r="Q51" s="980" t="s">
        <v>5787</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981"/>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489" t="s">
        <v>5788</v>
      </c>
      <c r="P53" s="277" t="s">
        <v>1489</v>
      </c>
      <c r="Q53" s="980" t="s">
        <v>5789</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502"/>
      <c r="P54" s="490" t="s">
        <v>5790</v>
      </c>
      <c r="Q54" s="981"/>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1.212</v>
      </c>
      <c r="M55" s="37">
        <f t="shared" ref="M55:M56" si="14">L55/H55</f>
        <v>0.8657142857</v>
      </c>
      <c r="N55" s="89"/>
      <c r="O55" s="262"/>
      <c r="P55" s="262"/>
      <c r="Q55" s="981"/>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981"/>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489" t="s">
        <v>5791</v>
      </c>
      <c r="P57" s="489" t="s">
        <v>5792</v>
      </c>
      <c r="Q57" s="495" t="s">
        <v>5793</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489" t="s">
        <v>5794</v>
      </c>
      <c r="P58" s="277" t="s">
        <v>5795</v>
      </c>
      <c r="Q58" s="495" t="s">
        <v>5796</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489" t="s">
        <v>5797</v>
      </c>
      <c r="P59" s="277" t="s">
        <v>5795</v>
      </c>
      <c r="Q59" s="495" t="s">
        <v>5796</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0.134</v>
      </c>
      <c r="M60" s="242">
        <f>L60/H60</f>
        <v>0.67</v>
      </c>
      <c r="N60" s="89"/>
      <c r="O60" s="243"/>
      <c r="P60" s="243"/>
      <c r="Q60" s="981"/>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227</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0.67</v>
      </c>
      <c r="M61" s="117"/>
      <c r="N61" s="89"/>
      <c r="O61" s="489" t="s">
        <v>5798</v>
      </c>
      <c r="P61" s="277" t="s">
        <v>5799</v>
      </c>
      <c r="Q61" s="495" t="s">
        <v>5800</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227</v>
      </c>
      <c r="L62" s="117">
        <f t="shared" si="16"/>
        <v>0.67</v>
      </c>
      <c r="M62" s="117"/>
      <c r="N62" s="89"/>
      <c r="O62" s="489" t="s">
        <v>5801</v>
      </c>
      <c r="P62" s="277" t="s">
        <v>5802</v>
      </c>
      <c r="Q62" s="495" t="s">
        <v>5803</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0.378</v>
      </c>
      <c r="M63" s="242">
        <f>L63/H63</f>
        <v>0.945</v>
      </c>
      <c r="N63" s="89"/>
      <c r="O63" s="243"/>
      <c r="P63" s="243"/>
      <c r="Q63" s="981"/>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489" t="s">
        <v>5804</v>
      </c>
      <c r="P64" s="277" t="s">
        <v>5805</v>
      </c>
      <c r="Q64" s="495" t="s">
        <v>5806</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489" t="s">
        <v>5807</v>
      </c>
      <c r="P65" s="277" t="s">
        <v>5805</v>
      </c>
      <c r="Q65" s="495" t="s">
        <v>5806</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489" t="s">
        <v>5808</v>
      </c>
      <c r="P66" s="277" t="s">
        <v>5809</v>
      </c>
      <c r="Q66" s="495" t="s">
        <v>5806</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190</v>
      </c>
      <c r="L67" s="117">
        <f t="shared" si="17"/>
        <v>1</v>
      </c>
      <c r="M67" s="117"/>
      <c r="N67" s="89"/>
      <c r="O67" s="489" t="s">
        <v>5810</v>
      </c>
      <c r="P67" s="277" t="s">
        <v>5811</v>
      </c>
      <c r="Q67" s="495" t="s">
        <v>5806</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190</v>
      </c>
      <c r="L68" s="117">
        <f t="shared" si="17"/>
        <v>1</v>
      </c>
      <c r="M68" s="117"/>
      <c r="N68" s="89"/>
      <c r="O68" s="489" t="s">
        <v>5812</v>
      </c>
      <c r="P68" s="277" t="s">
        <v>5813</v>
      </c>
      <c r="Q68" s="495" t="s">
        <v>5806</v>
      </c>
      <c r="R68" s="89"/>
      <c r="S68" s="89"/>
      <c r="T68" s="89"/>
      <c r="U68" s="89"/>
      <c r="V68" s="89"/>
      <c r="W68" s="89"/>
      <c r="X68" s="89"/>
      <c r="Y68" s="89"/>
      <c r="Z68" s="89"/>
    </row>
    <row r="69">
      <c r="A69" s="89">
        <v>70.0</v>
      </c>
      <c r="B69" s="113"/>
      <c r="C69" s="114"/>
      <c r="D69" s="114"/>
      <c r="E69" s="114"/>
      <c r="F69" s="114" t="s">
        <v>249</v>
      </c>
      <c r="G69" s="266" t="s">
        <v>1186</v>
      </c>
      <c r="H69" s="117"/>
      <c r="I69" s="191" t="s">
        <v>5814</v>
      </c>
      <c r="J69" s="117" t="s">
        <v>196</v>
      </c>
      <c r="K69" s="247" t="s">
        <v>227</v>
      </c>
      <c r="L69" s="117">
        <f t="shared" si="17"/>
        <v>0.67</v>
      </c>
      <c r="M69" s="117"/>
      <c r="N69" s="89"/>
      <c r="O69" s="489" t="s">
        <v>5815</v>
      </c>
      <c r="P69" s="492" t="s">
        <v>5816</v>
      </c>
      <c r="Q69" s="495" t="s">
        <v>5806</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9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489" t="s">
        <v>4337</v>
      </c>
      <c r="P71" s="489" t="s">
        <v>5817</v>
      </c>
      <c r="Q71" s="495" t="s">
        <v>5818</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502"/>
      <c r="P72" s="277" t="s">
        <v>5819</v>
      </c>
      <c r="Q72" s="498"/>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0.1</v>
      </c>
      <c r="M73" s="242">
        <f>L73/H73</f>
        <v>0.5</v>
      </c>
      <c r="N73" s="89"/>
      <c r="O73" s="243"/>
      <c r="P73" s="243"/>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502"/>
      <c r="P74" s="489" t="s">
        <v>1522</v>
      </c>
      <c r="Q74" s="498"/>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4845</v>
      </c>
      <c r="L75" s="117">
        <f t="shared" si="19"/>
        <v>0</v>
      </c>
      <c r="M75" s="117"/>
      <c r="N75" s="89"/>
      <c r="O75" s="502"/>
      <c r="P75" s="489"/>
      <c r="Q75" s="258"/>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9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502"/>
      <c r="P77" s="277" t="s">
        <v>5820</v>
      </c>
      <c r="Q77" s="498"/>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2.5</v>
      </c>
      <c r="M78" s="37">
        <f t="shared" ref="M78:M79" si="20">L78/H78</f>
        <v>1</v>
      </c>
      <c r="N78" s="89"/>
      <c r="O78" s="262"/>
      <c r="P78" s="262"/>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535" t="s">
        <v>1808</v>
      </c>
      <c r="P80" s="492" t="s">
        <v>5821</v>
      </c>
      <c r="Q80" s="498"/>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466" t="s">
        <v>2074</v>
      </c>
      <c r="P81" s="492" t="s">
        <v>5821</v>
      </c>
      <c r="Q81" s="498"/>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466" t="s">
        <v>2076</v>
      </c>
      <c r="P82" s="492" t="s">
        <v>5822</v>
      </c>
      <c r="Q82" s="498"/>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466" t="s">
        <v>2078</v>
      </c>
      <c r="P83" s="982" t="s">
        <v>5823</v>
      </c>
      <c r="Q83" s="498"/>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466" t="s">
        <v>2079</v>
      </c>
      <c r="P84" s="301" t="s">
        <v>1536</v>
      </c>
      <c r="Q84" s="498"/>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466" t="s">
        <v>2080</v>
      </c>
      <c r="P85" s="492" t="s">
        <v>5824</v>
      </c>
      <c r="Q85" s="498"/>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1.5</v>
      </c>
      <c r="M86" s="242">
        <f>L86/H86</f>
        <v>1</v>
      </c>
      <c r="N86" s="89"/>
      <c r="O86" s="243"/>
      <c r="P86" s="243"/>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489" t="s">
        <v>5825</v>
      </c>
      <c r="P87" s="983" t="s">
        <v>5826</v>
      </c>
      <c r="Q87" s="980" t="s">
        <v>5827</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190</v>
      </c>
      <c r="L88" s="117">
        <f t="shared" si="22"/>
        <v>1</v>
      </c>
      <c r="M88" s="117"/>
      <c r="N88" s="89"/>
      <c r="O88" s="489" t="s">
        <v>2876</v>
      </c>
      <c r="P88" s="492" t="s">
        <v>5828</v>
      </c>
      <c r="Q88" s="498"/>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1.821166667</v>
      </c>
      <c r="M89" s="37">
        <f t="shared" ref="M89:M90" si="23">L89/H89</f>
        <v>0.8278030303</v>
      </c>
      <c r="N89" s="89"/>
      <c r="O89" s="262"/>
      <c r="P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0.0375</v>
      </c>
      <c r="M90" s="242">
        <f t="shared" si="23"/>
        <v>0.125</v>
      </c>
      <c r="N90" s="89"/>
      <c r="O90" s="243"/>
      <c r="P90" s="243"/>
      <c r="Q90" s="498"/>
      <c r="R90" s="89"/>
      <c r="S90" s="89"/>
      <c r="T90" s="89"/>
      <c r="U90" s="89"/>
      <c r="V90" s="89"/>
      <c r="W90" s="89"/>
      <c r="X90" s="89"/>
      <c r="Y90" s="89"/>
      <c r="Z90" s="89"/>
    </row>
    <row r="91">
      <c r="A91" s="89">
        <v>92.0</v>
      </c>
      <c r="B91" s="113"/>
      <c r="C91" s="114"/>
      <c r="D91" s="114"/>
      <c r="E91" s="114"/>
      <c r="F91" s="114" t="s">
        <v>186</v>
      </c>
      <c r="G91" s="266" t="s">
        <v>5829</v>
      </c>
      <c r="H91" s="117"/>
      <c r="I91" s="191" t="s">
        <v>5830</v>
      </c>
      <c r="J91" s="117" t="s">
        <v>189</v>
      </c>
      <c r="K91" s="247" t="s">
        <v>227</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0.5</v>
      </c>
      <c r="M91" s="117"/>
      <c r="N91" s="89"/>
      <c r="O91" s="984" t="s">
        <v>5831</v>
      </c>
      <c r="P91" s="277" t="s">
        <v>5832</v>
      </c>
      <c r="Q91" s="495" t="s">
        <v>5833</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4799</v>
      </c>
      <c r="L92" s="117">
        <f t="shared" si="24"/>
        <v>0</v>
      </c>
      <c r="M92" s="117"/>
      <c r="N92" s="89"/>
      <c r="O92" s="489" t="s">
        <v>5834</v>
      </c>
      <c r="P92" s="467"/>
      <c r="Q92" s="498"/>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4799</v>
      </c>
      <c r="L93" s="117">
        <f t="shared" si="24"/>
        <v>0</v>
      </c>
      <c r="M93" s="117"/>
      <c r="N93" s="89"/>
      <c r="O93" s="489" t="s">
        <v>5835</v>
      </c>
      <c r="P93" s="467"/>
      <c r="Q93" s="498"/>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4799</v>
      </c>
      <c r="L94" s="117">
        <f t="shared" si="24"/>
        <v>0</v>
      </c>
      <c r="M94" s="117"/>
      <c r="N94" s="89"/>
      <c r="O94" s="489" t="s">
        <v>5836</v>
      </c>
      <c r="P94" s="467"/>
      <c r="Q94" s="498"/>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0.267</v>
      </c>
      <c r="M95" s="242">
        <f>L95/H95</f>
        <v>0.89</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352" t="s">
        <v>5837</v>
      </c>
      <c r="P96" s="249" t="s">
        <v>5838</v>
      </c>
      <c r="Q96" s="495" t="s">
        <v>5839</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352" t="s">
        <v>5840</v>
      </c>
      <c r="P97" s="277" t="s">
        <v>5841</v>
      </c>
      <c r="Q97" s="495" t="s">
        <v>5842</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227</v>
      </c>
      <c r="L98" s="117">
        <f t="shared" si="25"/>
        <v>0.67</v>
      </c>
      <c r="M98" s="117"/>
      <c r="N98" s="89"/>
      <c r="O98" s="352" t="s">
        <v>5843</v>
      </c>
      <c r="P98" s="277" t="s">
        <v>5841</v>
      </c>
      <c r="Q98" s="495" t="s">
        <v>5842</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227</v>
      </c>
      <c r="L99" s="117">
        <f t="shared" si="25"/>
        <v>0.67</v>
      </c>
      <c r="M99" s="117"/>
      <c r="N99" s="89"/>
      <c r="O99" s="352" t="s">
        <v>5844</v>
      </c>
      <c r="P99" s="277" t="s">
        <v>5845</v>
      </c>
      <c r="Q99" s="495" t="s">
        <v>5842</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489" t="s">
        <v>5846</v>
      </c>
      <c r="P100" s="277" t="s">
        <v>5841</v>
      </c>
      <c r="Q100" s="495" t="s">
        <v>5842</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190</v>
      </c>
      <c r="L101" s="117">
        <f t="shared" si="25"/>
        <v>1</v>
      </c>
      <c r="M101" s="117"/>
      <c r="N101" s="89"/>
      <c r="O101" s="489" t="s">
        <v>5847</v>
      </c>
      <c r="P101" s="277" t="s">
        <v>5841</v>
      </c>
      <c r="Q101" s="495" t="s">
        <v>5842</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489" t="s">
        <v>5848</v>
      </c>
      <c r="P103" s="277" t="s">
        <v>5849</v>
      </c>
      <c r="Q103" s="495" t="s">
        <v>5850</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489" t="s">
        <v>5851</v>
      </c>
      <c r="P104" s="277" t="s">
        <v>5852</v>
      </c>
      <c r="Q104" s="495" t="s">
        <v>5850</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489" t="s">
        <v>5853</v>
      </c>
      <c r="P105" s="277" t="s">
        <v>5849</v>
      </c>
      <c r="Q105" s="495" t="s">
        <v>5850</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5854</v>
      </c>
      <c r="H107" s="117"/>
      <c r="I107" s="191" t="s">
        <v>5855</v>
      </c>
      <c r="J107" s="117" t="s">
        <v>196</v>
      </c>
      <c r="K107" s="247"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984" t="s">
        <v>5856</v>
      </c>
      <c r="P107" s="489" t="s">
        <v>5857</v>
      </c>
      <c r="Q107" s="495" t="s">
        <v>5858</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0.3</v>
      </c>
      <c r="M108" s="242">
        <f>L108/H108</f>
        <v>1</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489" t="s">
        <v>5859</v>
      </c>
      <c r="P109" s="489" t="s">
        <v>5860</v>
      </c>
      <c r="Q109" s="495" t="s">
        <v>5861</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489" t="s">
        <v>5862</v>
      </c>
      <c r="P110" s="502"/>
      <c r="Q110" s="498"/>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489" t="s">
        <v>5863</v>
      </c>
      <c r="P111" s="492" t="s">
        <v>5864</v>
      </c>
      <c r="Q111" s="495" t="s">
        <v>5861</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489" t="s">
        <v>5865</v>
      </c>
      <c r="P112" s="492" t="s">
        <v>5864</v>
      </c>
      <c r="Q112" s="495" t="s">
        <v>5861</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0.4166666667</v>
      </c>
      <c r="M113" s="242">
        <f>L113/H113</f>
        <v>0.8333333333</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489" t="s">
        <v>5866</v>
      </c>
      <c r="P114" s="489" t="s">
        <v>1577</v>
      </c>
      <c r="Q114" s="505" t="s">
        <v>5867</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190</v>
      </c>
      <c r="L115" s="117">
        <f t="shared" si="28"/>
        <v>1</v>
      </c>
      <c r="M115" s="117"/>
      <c r="N115" s="89"/>
      <c r="O115" s="489" t="s">
        <v>5868</v>
      </c>
      <c r="P115" s="489" t="s">
        <v>5869</v>
      </c>
      <c r="Q115" s="495" t="s">
        <v>5867</v>
      </c>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227</v>
      </c>
      <c r="L116" s="117">
        <f t="shared" si="28"/>
        <v>0.5</v>
      </c>
      <c r="M116" s="117"/>
      <c r="N116" s="89"/>
      <c r="O116" s="489" t="s">
        <v>5870</v>
      </c>
      <c r="P116" s="489" t="s">
        <v>5871</v>
      </c>
      <c r="Q116" s="495" t="s">
        <v>5867</v>
      </c>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2.259</v>
      </c>
      <c r="M117" s="53">
        <f t="shared" ref="M117:M118" si="29">L117/H117</f>
        <v>0.9036</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0.356</v>
      </c>
      <c r="M118" s="242">
        <f t="shared" si="29"/>
        <v>0.89</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489" t="s">
        <v>5872</v>
      </c>
      <c r="P119" s="492" t="s">
        <v>5873</v>
      </c>
      <c r="Q119" s="495" t="s">
        <v>5874</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489" t="s">
        <v>5875</v>
      </c>
      <c r="P120" s="277" t="s">
        <v>5876</v>
      </c>
      <c r="Q120" s="495" t="s">
        <v>5877</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227</v>
      </c>
      <c r="L121" s="117">
        <f t="shared" si="30"/>
        <v>0.67</v>
      </c>
      <c r="M121" s="117"/>
      <c r="N121" s="89"/>
      <c r="O121" s="489" t="s">
        <v>5878</v>
      </c>
      <c r="P121" s="249" t="s">
        <v>5879</v>
      </c>
      <c r="Q121" s="495" t="s">
        <v>5880</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0.378</v>
      </c>
      <c r="M122" s="242">
        <f>L122/H122</f>
        <v>0.945</v>
      </c>
      <c r="N122" s="89"/>
      <c r="O122" s="243"/>
      <c r="P122" s="243"/>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489" t="s">
        <v>2153</v>
      </c>
      <c r="P123" s="489" t="s">
        <v>1367</v>
      </c>
      <c r="Q123" s="495" t="s">
        <v>5881</v>
      </c>
      <c r="R123" s="89"/>
      <c r="S123" s="89"/>
      <c r="T123" s="89"/>
      <c r="U123" s="89"/>
      <c r="V123" s="89"/>
      <c r="W123" s="89"/>
      <c r="X123" s="89"/>
      <c r="Y123" s="89"/>
      <c r="Z123" s="89"/>
    </row>
    <row r="124">
      <c r="A124" s="89">
        <v>125.0</v>
      </c>
      <c r="B124" s="113"/>
      <c r="C124" s="114"/>
      <c r="D124" s="114"/>
      <c r="E124" s="114"/>
      <c r="F124" s="114" t="s">
        <v>193</v>
      </c>
      <c r="G124" s="266" t="s">
        <v>766</v>
      </c>
      <c r="H124" s="117"/>
      <c r="I124" s="191" t="s">
        <v>5882</v>
      </c>
      <c r="J124" s="117" t="s">
        <v>196</v>
      </c>
      <c r="K124" s="247" t="s">
        <v>190</v>
      </c>
      <c r="L124" s="117">
        <f t="shared" si="31"/>
        <v>1</v>
      </c>
      <c r="M124" s="117"/>
      <c r="N124" s="89"/>
      <c r="O124" s="489" t="s">
        <v>5883</v>
      </c>
      <c r="P124" s="492" t="s">
        <v>1369</v>
      </c>
      <c r="Q124" s="495" t="s">
        <v>5884</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227</v>
      </c>
      <c r="L125" s="117">
        <f t="shared" si="31"/>
        <v>0.67</v>
      </c>
      <c r="M125" s="117"/>
      <c r="N125" s="89"/>
      <c r="O125" s="489" t="s">
        <v>5885</v>
      </c>
      <c r="P125" s="277" t="s">
        <v>5886</v>
      </c>
      <c r="Q125" s="495" t="s">
        <v>5887</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190</v>
      </c>
      <c r="L126" s="117">
        <f t="shared" si="31"/>
        <v>1</v>
      </c>
      <c r="M126" s="117"/>
      <c r="N126" s="89"/>
      <c r="O126" s="489" t="s">
        <v>2163</v>
      </c>
      <c r="P126" s="686" t="s">
        <v>5888</v>
      </c>
      <c r="Q126" s="313" t="s">
        <v>5889</v>
      </c>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489" t="s">
        <v>3906</v>
      </c>
      <c r="P127" s="492" t="s">
        <v>1372</v>
      </c>
      <c r="Q127" s="495" t="s">
        <v>5890</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190</v>
      </c>
      <c r="L128" s="117">
        <f t="shared" si="31"/>
        <v>1</v>
      </c>
      <c r="M128" s="117"/>
      <c r="N128" s="89"/>
      <c r="O128" s="489" t="s">
        <v>2169</v>
      </c>
      <c r="P128" s="301" t="s">
        <v>1373</v>
      </c>
      <c r="Q128" s="495" t="s">
        <v>5891</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626"/>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489" t="s">
        <v>2169</v>
      </c>
      <c r="P130" s="492" t="s">
        <v>1375</v>
      </c>
      <c r="Q130" s="495" t="s">
        <v>5892</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489" t="s">
        <v>5893</v>
      </c>
      <c r="P131" s="492" t="s">
        <v>1376</v>
      </c>
      <c r="Q131" s="498"/>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489" t="s">
        <v>5894</v>
      </c>
      <c r="P132" s="492" t="s">
        <v>5895</v>
      </c>
      <c r="Q132" s="495" t="s">
        <v>5892</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489" t="s">
        <v>5896</v>
      </c>
      <c r="P133" s="804" t="s">
        <v>5895</v>
      </c>
      <c r="Q133" s="313" t="s">
        <v>5897</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0.525</v>
      </c>
      <c r="M134" s="242">
        <f>L134/H134</f>
        <v>0.75</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804</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0.25</v>
      </c>
      <c r="M135" s="117"/>
      <c r="N135" s="89"/>
      <c r="O135" s="489" t="s">
        <v>5898</v>
      </c>
      <c r="P135" s="492" t="s">
        <v>1378</v>
      </c>
      <c r="Q135" s="313" t="s">
        <v>5899</v>
      </c>
      <c r="R135" s="89"/>
      <c r="S135" s="89"/>
      <c r="T135" s="89"/>
      <c r="U135" s="89"/>
      <c r="V135" s="89"/>
      <c r="W135" s="89"/>
      <c r="X135" s="89"/>
      <c r="Y135" s="89"/>
      <c r="Z135" s="89"/>
    </row>
    <row r="136">
      <c r="A136" s="89">
        <v>137.0</v>
      </c>
      <c r="B136" s="113"/>
      <c r="C136" s="114"/>
      <c r="D136" s="114"/>
      <c r="E136" s="114"/>
      <c r="F136" s="114" t="s">
        <v>193</v>
      </c>
      <c r="G136" s="266" t="s">
        <v>807</v>
      </c>
      <c r="H136" s="117"/>
      <c r="I136" s="191" t="s">
        <v>5900</v>
      </c>
      <c r="J136" s="324" t="s">
        <v>189</v>
      </c>
      <c r="K136" s="247" t="s">
        <v>190</v>
      </c>
      <c r="L136" s="117">
        <f t="shared" si="33"/>
        <v>1</v>
      </c>
      <c r="M136" s="117"/>
      <c r="N136" s="89"/>
      <c r="O136" s="489" t="s">
        <v>5901</v>
      </c>
      <c r="P136" s="804" t="s">
        <v>1380</v>
      </c>
      <c r="Q136" s="495" t="s">
        <v>5880</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190</v>
      </c>
      <c r="L137" s="117">
        <f t="shared" si="33"/>
        <v>1</v>
      </c>
      <c r="M137" s="117"/>
      <c r="N137" s="89"/>
      <c r="O137" s="489" t="s">
        <v>5902</v>
      </c>
      <c r="P137" s="804" t="s">
        <v>1381</v>
      </c>
      <c r="Q137" s="495" t="s">
        <v>5892</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489" t="s">
        <v>5903</v>
      </c>
      <c r="P139" s="745" t="s">
        <v>5904</v>
      </c>
      <c r="Q139" s="495" t="s">
        <v>5905</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490" t="s">
        <v>2196</v>
      </c>
      <c r="P140" s="745" t="s">
        <v>5906</v>
      </c>
      <c r="Q140" s="313" t="s">
        <v>5907</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19.79997852</v>
      </c>
      <c r="M141" s="231">
        <f t="shared" ref="M141:M143" si="35">L141/H141</f>
        <v>0.9124414066</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3</v>
      </c>
      <c r="M142" s="37">
        <f t="shared" si="35"/>
        <v>1</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121"/>
      <c r="P144" s="121"/>
      <c r="Q144" s="498"/>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2.0</v>
      </c>
      <c r="L145" s="117" t="str">
        <f t="shared" si="36"/>
        <v/>
      </c>
      <c r="M145" s="117"/>
      <c r="N145" s="89"/>
      <c r="O145" s="249" t="s">
        <v>5908</v>
      </c>
      <c r="P145" s="249" t="s">
        <v>5909</v>
      </c>
      <c r="Q145" s="977" t="s">
        <v>5910</v>
      </c>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2.0</v>
      </c>
      <c r="L146" s="117" t="str">
        <f t="shared" si="36"/>
        <v/>
      </c>
      <c r="M146" s="117"/>
      <c r="N146" s="89"/>
      <c r="O146" s="249" t="s">
        <v>5911</v>
      </c>
      <c r="P146" s="642" t="s">
        <v>5912</v>
      </c>
      <c r="Q146" s="977" t="s">
        <v>5913</v>
      </c>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121"/>
      <c r="P147" s="121"/>
      <c r="Q147" s="498"/>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2.0</v>
      </c>
      <c r="L148" s="117" t="str">
        <f t="shared" si="36"/>
        <v/>
      </c>
      <c r="M148" s="117"/>
      <c r="N148" s="89"/>
      <c r="O148" s="249" t="s">
        <v>5914</v>
      </c>
      <c r="P148" s="467"/>
      <c r="Q148" s="498"/>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2.0</v>
      </c>
      <c r="L149" s="117" t="str">
        <f t="shared" si="36"/>
        <v/>
      </c>
      <c r="M149" s="117"/>
      <c r="N149" s="89"/>
      <c r="O149" s="249" t="s">
        <v>5914</v>
      </c>
      <c r="P149" s="249" t="s">
        <v>5915</v>
      </c>
      <c r="Q149" s="495" t="s">
        <v>5890</v>
      </c>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985" t="s">
        <v>2202</v>
      </c>
      <c r="P151" s="492" t="s">
        <v>5916</v>
      </c>
      <c r="Q151" s="495" t="s">
        <v>5917</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986" t="s">
        <v>2205</v>
      </c>
      <c r="P153" s="492" t="s">
        <v>5918</v>
      </c>
      <c r="Q153" s="498"/>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2</v>
      </c>
      <c r="M154" s="37">
        <f t="shared" ref="M154:M155" si="37">L154/H154</f>
        <v>1</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2</v>
      </c>
      <c r="M155" s="242">
        <f t="shared" si="37"/>
        <v>1</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502"/>
      <c r="P156" s="620"/>
      <c r="Q156" s="491" t="s">
        <v>5783</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1</v>
      </c>
      <c r="L157" s="117">
        <f t="shared" si="38"/>
        <v>1</v>
      </c>
      <c r="M157" s="117"/>
      <c r="N157" s="89"/>
      <c r="O157" s="121"/>
      <c r="P157" s="121"/>
      <c r="Q157" s="491" t="s">
        <v>5783</v>
      </c>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33.0</v>
      </c>
      <c r="L158" s="117" t="str">
        <f t="shared" si="38"/>
        <v/>
      </c>
      <c r="M158" s="117"/>
      <c r="N158" s="89"/>
      <c r="O158" s="502"/>
      <c r="P158" s="467"/>
      <c r="Q158" s="499" t="s">
        <v>5783</v>
      </c>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33.0</v>
      </c>
      <c r="L159" s="117" t="str">
        <f t="shared" si="38"/>
        <v/>
      </c>
      <c r="M159" s="117"/>
      <c r="N159" s="89"/>
      <c r="O159" s="502"/>
      <c r="P159" s="467"/>
      <c r="Q159" s="499" t="s">
        <v>5783</v>
      </c>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502"/>
      <c r="P162" s="502"/>
      <c r="Q162" s="498"/>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3.583333333</v>
      </c>
      <c r="M163" s="37">
        <f t="shared" ref="M163:M164" si="40">L163/H163</f>
        <v>0.9555555556</v>
      </c>
      <c r="N163" s="89"/>
      <c r="O163" s="987" t="s">
        <v>119</v>
      </c>
      <c r="P163" s="987" t="s">
        <v>5919</v>
      </c>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489" t="s">
        <v>3294</v>
      </c>
      <c r="P165" s="489"/>
      <c r="Q165" s="491" t="s">
        <v>5920</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489" t="s">
        <v>5921</v>
      </c>
      <c r="P167" s="492" t="s">
        <v>5922</v>
      </c>
      <c r="Q167" s="491" t="s">
        <v>5923</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489" t="s">
        <v>5924</v>
      </c>
      <c r="P168" s="492" t="s">
        <v>5925</v>
      </c>
      <c r="Q168" s="491" t="s">
        <v>5923</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1.833333333</v>
      </c>
      <c r="M169" s="242">
        <f>L169/H169</f>
        <v>0.9166666667</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227</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0.75</v>
      </c>
      <c r="M170" s="117"/>
      <c r="N170" s="89"/>
      <c r="O170" s="489" t="s">
        <v>5926</v>
      </c>
      <c r="P170" s="492" t="s">
        <v>5927</v>
      </c>
      <c r="Q170" s="491" t="s">
        <v>5920</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489" t="s">
        <v>5928</v>
      </c>
      <c r="P171" s="492" t="s">
        <v>5925</v>
      </c>
      <c r="Q171" s="491" t="s">
        <v>5923</v>
      </c>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489" t="s">
        <v>5929</v>
      </c>
      <c r="P172" s="492" t="s">
        <v>5922</v>
      </c>
      <c r="Q172" s="491" t="s">
        <v>5923</v>
      </c>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1.25</v>
      </c>
      <c r="M173" s="37">
        <f t="shared" ref="M173:M174" si="43">L173/H173</f>
        <v>0.625</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489" t="s">
        <v>5930</v>
      </c>
      <c r="P175" s="690" t="s">
        <v>5931</v>
      </c>
      <c r="Q175" s="501"/>
      <c r="R175" s="89"/>
      <c r="S175" s="89"/>
      <c r="T175" s="89"/>
      <c r="U175" s="89"/>
      <c r="V175" s="89"/>
      <c r="W175" s="89"/>
      <c r="X175" s="89"/>
      <c r="Y175" s="89"/>
      <c r="Z175" s="89"/>
    </row>
    <row r="176">
      <c r="A176" s="89">
        <v>205.0</v>
      </c>
      <c r="B176" s="257"/>
      <c r="C176" s="241"/>
      <c r="D176" s="241"/>
      <c r="E176" s="241" t="s">
        <v>12</v>
      </c>
      <c r="F176" s="28" t="s">
        <v>5932</v>
      </c>
      <c r="G176" s="4"/>
      <c r="H176" s="242">
        <v>0.5</v>
      </c>
      <c r="I176" s="243"/>
      <c r="J176" s="242"/>
      <c r="K176" s="242"/>
      <c r="L176" s="242">
        <f>AVERAGE(L177)*H176</f>
        <v>0.25</v>
      </c>
      <c r="M176" s="242">
        <f>L176/H176</f>
        <v>0.5</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5933</v>
      </c>
      <c r="H177" s="117"/>
      <c r="I177" s="191" t="s">
        <v>5934</v>
      </c>
      <c r="J177" s="117" t="s">
        <v>189</v>
      </c>
      <c r="K177" s="247" t="s">
        <v>227</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0.5</v>
      </c>
      <c r="M177" s="117"/>
      <c r="N177" s="89"/>
      <c r="O177" s="489" t="s">
        <v>5935</v>
      </c>
      <c r="P177" s="277" t="s">
        <v>5936</v>
      </c>
      <c r="Q177" s="498"/>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v>
      </c>
      <c r="M178" s="242">
        <f>L178/H178</f>
        <v>0</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0</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v>
      </c>
      <c r="M179" s="117"/>
      <c r="N179" s="89"/>
      <c r="O179" s="121"/>
      <c r="P179" s="121"/>
      <c r="Q179" s="498"/>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0.0</v>
      </c>
      <c r="L180" s="117" t="str">
        <f t="shared" si="44"/>
        <v/>
      </c>
      <c r="M180" s="339"/>
      <c r="N180" s="89"/>
      <c r="O180" s="121"/>
      <c r="P180" s="492" t="s">
        <v>5937</v>
      </c>
      <c r="Q180" s="498" t="s">
        <v>2964</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1.0</v>
      </c>
      <c r="L181" s="117" t="str">
        <f t="shared" si="44"/>
        <v/>
      </c>
      <c r="M181" s="117"/>
      <c r="N181" s="89"/>
      <c r="O181" s="121"/>
      <c r="P181" s="121"/>
      <c r="Q181" s="498" t="s">
        <v>2966</v>
      </c>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1.0</v>
      </c>
      <c r="L182" s="117" t="str">
        <f t="shared" si="44"/>
        <v/>
      </c>
      <c r="M182" s="117"/>
      <c r="N182" s="89"/>
      <c r="O182" s="121"/>
      <c r="P182" s="121"/>
      <c r="Q182" s="498"/>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3.583333333</v>
      </c>
      <c r="M183" s="37">
        <f t="shared" ref="M183:M184" si="45">L183/H183</f>
        <v>0.9555555556</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0.8333333333</v>
      </c>
      <c r="M184" s="242">
        <f t="shared" si="45"/>
        <v>0.8333333333</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249"/>
      <c r="P185" s="492" t="s">
        <v>5938</v>
      </c>
      <c r="Q185" s="498"/>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498"/>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3.0</v>
      </c>
      <c r="L187" s="117" t="str">
        <f t="shared" si="46"/>
        <v/>
      </c>
      <c r="M187" s="117"/>
      <c r="N187" s="89"/>
      <c r="O187" s="249" t="s">
        <v>5939</v>
      </c>
      <c r="P187" s="492" t="s">
        <v>1407</v>
      </c>
      <c r="Q187" s="498"/>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15.0</v>
      </c>
      <c r="L188" s="117" t="str">
        <f t="shared" si="46"/>
        <v/>
      </c>
      <c r="M188" s="117"/>
      <c r="N188" s="89"/>
      <c r="O188" s="249" t="s">
        <v>5940</v>
      </c>
      <c r="P188" s="804" t="s">
        <v>1407</v>
      </c>
      <c r="Q188" s="498"/>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863"/>
      <c r="Q189" s="498"/>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3.0</v>
      </c>
      <c r="L190" s="117" t="str">
        <f t="shared" si="46"/>
        <v/>
      </c>
      <c r="M190" s="117"/>
      <c r="N190" s="89"/>
      <c r="O190" s="249" t="s">
        <v>5941</v>
      </c>
      <c r="P190" s="804" t="s">
        <v>5942</v>
      </c>
      <c r="Q190" s="498"/>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15.0</v>
      </c>
      <c r="L191" s="117" t="str">
        <f t="shared" si="46"/>
        <v/>
      </c>
      <c r="M191" s="117"/>
      <c r="N191" s="89"/>
      <c r="O191" s="249" t="s">
        <v>5943</v>
      </c>
      <c r="P191" s="804" t="s">
        <v>5942</v>
      </c>
      <c r="Q191" s="498"/>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340">
        <f>IF(OR(K193="",K194=""),"Blm Diisi",IF(K193=0,0,IF(K194/K193&gt;1,1,K194/K193)))</f>
        <v>0.6666666667</v>
      </c>
      <c r="L192" s="117">
        <f t="shared" si="46"/>
        <v>0.6666666667</v>
      </c>
      <c r="M192" s="117"/>
      <c r="N192" s="89"/>
      <c r="O192" s="121"/>
      <c r="P192" s="863"/>
      <c r="Q192" s="498"/>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3.0</v>
      </c>
      <c r="L193" s="117" t="str">
        <f t="shared" si="46"/>
        <v/>
      </c>
      <c r="M193" s="117"/>
      <c r="N193" s="89"/>
      <c r="O193" s="249" t="s">
        <v>5944</v>
      </c>
      <c r="P193" s="804" t="s">
        <v>1409</v>
      </c>
      <c r="Q193" s="498"/>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2.0</v>
      </c>
      <c r="L194" s="117" t="str">
        <f t="shared" si="46"/>
        <v/>
      </c>
      <c r="M194" s="117"/>
      <c r="N194" s="89"/>
      <c r="O194" s="294" t="s">
        <v>1028</v>
      </c>
      <c r="P194" s="804" t="s">
        <v>1410</v>
      </c>
      <c r="Q194" s="498"/>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506">
        <f>IF(OR(K196="",K197=""),"Blm Diisi",IF(K196=0,0,IF(K197/K196&gt;1,1,K197/K196)))</f>
        <v>1</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1</v>
      </c>
      <c r="M195" s="117"/>
      <c r="N195" s="89"/>
      <c r="O195" s="121"/>
      <c r="P195" s="863"/>
      <c r="Q195" s="498"/>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6.5708098544E10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249" t="s">
        <v>5945</v>
      </c>
      <c r="P196" s="804" t="s">
        <v>4684</v>
      </c>
      <c r="Q196" s="498"/>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6.7980177972E10</v>
      </c>
      <c r="L197" s="117" t="str">
        <f t="shared" si="47"/>
        <v/>
      </c>
      <c r="M197" s="117"/>
      <c r="N197" s="89"/>
      <c r="O197" s="249" t="s">
        <v>3962</v>
      </c>
      <c r="P197" s="804" t="s">
        <v>4685</v>
      </c>
      <c r="Q197" s="498"/>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292" t="s">
        <v>5946</v>
      </c>
      <c r="P199" s="301" t="s">
        <v>5947</v>
      </c>
      <c r="Q199" s="498"/>
      <c r="R199" s="89"/>
      <c r="S199" s="89"/>
      <c r="T199" s="89"/>
      <c r="U199" s="89"/>
      <c r="V199" s="89"/>
      <c r="W199" s="89"/>
      <c r="X199" s="89"/>
      <c r="Y199" s="89"/>
      <c r="Z199" s="89"/>
    </row>
    <row r="200">
      <c r="A200" s="89">
        <v>229.0</v>
      </c>
      <c r="B200" s="257"/>
      <c r="C200" s="241"/>
      <c r="D200" s="241"/>
      <c r="E200" s="241" t="s">
        <v>14</v>
      </c>
      <c r="F200" s="28" t="s">
        <v>5948</v>
      </c>
      <c r="G200" s="4"/>
      <c r="H200" s="242">
        <v>1.0</v>
      </c>
      <c r="I200" s="243"/>
      <c r="J200" s="242"/>
      <c r="K200" s="242"/>
      <c r="L200" s="242">
        <f>AVERAGE(L201)*H200</f>
        <v>1</v>
      </c>
      <c r="M200" s="242">
        <f>L200/H200</f>
        <v>1</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5949</v>
      </c>
      <c r="H201" s="117"/>
      <c r="I201" s="191" t="s">
        <v>5950</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277" t="s">
        <v>5951</v>
      </c>
      <c r="P201" s="686" t="s">
        <v>5952</v>
      </c>
      <c r="Q201" s="498"/>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277" t="s">
        <v>5953</v>
      </c>
      <c r="P203" s="492" t="s">
        <v>1419</v>
      </c>
      <c r="Q203" s="498"/>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1.602061856</v>
      </c>
      <c r="M204" s="37">
        <f t="shared" ref="M204:M205" si="48">L204/H204</f>
        <v>0.8215701824</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0.5567010309</v>
      </c>
      <c r="M205" s="242">
        <f t="shared" si="48"/>
        <v>0.7422680412</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44">
        <f>IF(OR(K214="",K217=""),"Blm Diisi",IF(AND(K213=0,K217=0),0,IF(K217/K213&gt;1,1,K217/K213)))</f>
        <v>0.7422680412</v>
      </c>
      <c r="L206" s="50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0.7422680412</v>
      </c>
      <c r="M206" s="117"/>
      <c r="N206" s="89"/>
      <c r="O206" s="277"/>
      <c r="P206" s="497" t="s">
        <v>5954</v>
      </c>
      <c r="Q206" s="498"/>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6">
        <f>IF(OR(K208="",K209=""),"Blm Diisi",K208+K209)</f>
        <v>20</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121"/>
      <c r="P207" s="121"/>
      <c r="Q207" s="498"/>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498"/>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19.0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121"/>
      <c r="P209" s="121"/>
      <c r="Q209" s="498"/>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20.0</v>
      </c>
      <c r="L210" s="117" t="str">
        <f t="shared" si="49"/>
        <v/>
      </c>
      <c r="M210" s="117"/>
      <c r="N210" s="89"/>
      <c r="O210" s="121"/>
      <c r="P210" s="121"/>
      <c r="Q210" s="498"/>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0.4453608247</v>
      </c>
      <c r="M211" s="242">
        <f>L211/H211</f>
        <v>0.7422680412</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IF(OR(K213="",K217=""),"Blm Diisi",IF(AND(K213=0,K217=0),0,IF(K217/K213&gt;1,1,K217/K213)))</f>
        <v>0.7422680412</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0.7422680412</v>
      </c>
      <c r="M212" s="117"/>
      <c r="N212" s="89"/>
      <c r="O212" s="497"/>
      <c r="P212" s="497" t="s">
        <v>5955</v>
      </c>
      <c r="Q212" s="498"/>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97</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98"/>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98"/>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498"/>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97.0</v>
      </c>
      <c r="L216" s="117" t="str">
        <f t="shared" si="50"/>
        <v/>
      </c>
      <c r="M216" s="117"/>
      <c r="N216" s="89"/>
      <c r="O216" s="121"/>
      <c r="P216" s="121"/>
      <c r="Q216" s="498"/>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72.0</v>
      </c>
      <c r="L217" s="117" t="str">
        <f t="shared" si="50"/>
        <v/>
      </c>
      <c r="M217" s="117"/>
      <c r="N217" s="89"/>
      <c r="O217" s="121"/>
      <c r="P217" s="121"/>
      <c r="Q217" s="498"/>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249"/>
      <c r="P219" s="249" t="s">
        <v>5956</v>
      </c>
      <c r="Q219" s="498"/>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8.0</v>
      </c>
      <c r="L220" s="117" t="str">
        <f t="shared" si="51"/>
        <v/>
      </c>
      <c r="M220" s="117"/>
      <c r="N220" s="89"/>
      <c r="O220" s="121"/>
      <c r="P220" s="503"/>
      <c r="Q220" s="498"/>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121"/>
      <c r="P221" s="121"/>
      <c r="Q221" s="498"/>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8.0</v>
      </c>
      <c r="L222" s="117" t="str">
        <f t="shared" si="51"/>
        <v/>
      </c>
      <c r="M222" s="117"/>
      <c r="N222" s="89"/>
      <c r="O222" s="121"/>
      <c r="P222" s="121"/>
      <c r="Q222" s="498"/>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3.28125</v>
      </c>
      <c r="M223" s="37">
        <f t="shared" ref="M223:M224" si="52">L223/H223</f>
        <v>0.875</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2.03125</v>
      </c>
      <c r="M224" s="242">
        <f t="shared" si="52"/>
        <v>0.8125</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277" t="s">
        <v>5957</v>
      </c>
      <c r="P225" s="121"/>
      <c r="Q225" s="495" t="s">
        <v>5891</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0.625</v>
      </c>
      <c r="L226" s="117">
        <f t="shared" si="53"/>
        <v>0.625</v>
      </c>
      <c r="M226" s="117"/>
      <c r="N226" s="89"/>
      <c r="O226" s="502"/>
      <c r="P226" s="467"/>
      <c r="Q226" s="505" t="s">
        <v>5958</v>
      </c>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8.0</v>
      </c>
      <c r="L227" s="117" t="str">
        <f t="shared" si="53"/>
        <v/>
      </c>
      <c r="M227" s="117"/>
      <c r="N227" s="89"/>
      <c r="O227" s="121"/>
      <c r="P227" s="467"/>
      <c r="Q227" s="498"/>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5.0</v>
      </c>
      <c r="L228" s="117" t="str">
        <f t="shared" si="53"/>
        <v/>
      </c>
      <c r="M228" s="117"/>
      <c r="N228" s="89"/>
      <c r="O228" s="121"/>
      <c r="P228" s="467"/>
      <c r="Q228" s="498"/>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489" t="s">
        <v>5959</v>
      </c>
      <c r="P230" s="249" t="s">
        <v>5960</v>
      </c>
      <c r="Q230" s="495" t="s">
        <v>5961</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0.796875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F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1"/>
    <hyperlink r:id="rId5" ref="Q12"/>
    <hyperlink r:id="rId6" ref="Q13"/>
    <hyperlink r:id="rId7" ref="Q15"/>
    <hyperlink r:id="rId8" ref="Q16"/>
    <hyperlink r:id="rId9" ref="Q17"/>
    <hyperlink r:id="rId10" ref="Q18"/>
    <hyperlink r:id="rId11" ref="Q20"/>
    <hyperlink r:id="rId12" ref="Q21"/>
    <hyperlink r:id="rId13" ref="Q24"/>
    <hyperlink r:id="rId14" ref="Q25"/>
    <hyperlink r:id="rId15" ref="Q28"/>
    <hyperlink r:id="rId16" ref="Q29"/>
    <hyperlink r:id="rId17" ref="Q30"/>
    <hyperlink r:id="rId18" ref="Q31"/>
    <hyperlink r:id="rId19" ref="Q32"/>
    <hyperlink r:id="rId20" ref="Q33"/>
    <hyperlink r:id="rId21" ref="Q34"/>
    <hyperlink r:id="rId22" ref="Q35"/>
    <hyperlink r:id="rId23" ref="Q36"/>
    <hyperlink r:id="rId24" ref="Q37"/>
    <hyperlink r:id="rId25" ref="Q39"/>
    <hyperlink r:id="rId26" ref="Q40"/>
    <hyperlink r:id="rId27" ref="Q43"/>
    <hyperlink r:id="rId28" ref="Q44"/>
    <hyperlink r:id="rId29" ref="Q45"/>
    <hyperlink r:id="rId30" ref="Q46"/>
    <hyperlink r:id="rId31" ref="Q47"/>
    <hyperlink r:id="rId32" ref="Q48"/>
    <hyperlink r:id="rId33" ref="Q49"/>
    <hyperlink r:id="rId34" ref="Q50"/>
    <hyperlink r:id="rId35" ref="Q51"/>
    <hyperlink r:id="rId36" ref="Q53"/>
    <hyperlink r:id="rId37" ref="Q57"/>
    <hyperlink r:id="rId38" ref="Q58"/>
    <hyperlink r:id="rId39" ref="Q59"/>
    <hyperlink r:id="rId40" ref="Q61"/>
    <hyperlink r:id="rId41" ref="Q62"/>
    <hyperlink r:id="rId42" ref="Q64"/>
    <hyperlink r:id="rId43" ref="Q65"/>
    <hyperlink r:id="rId44" ref="Q66"/>
    <hyperlink r:id="rId45" ref="Q67"/>
    <hyperlink r:id="rId46" ref="Q68"/>
    <hyperlink r:id="rId47" ref="Q69"/>
    <hyperlink r:id="rId48" ref="Q71"/>
    <hyperlink r:id="rId49" ref="Q87"/>
    <hyperlink r:id="rId50" ref="Q91"/>
    <hyperlink r:id="rId51" ref="Q96"/>
    <hyperlink r:id="rId52" ref="Q97"/>
    <hyperlink r:id="rId53" ref="Q98"/>
    <hyperlink r:id="rId54" ref="Q99"/>
    <hyperlink r:id="rId55" ref="Q100"/>
    <hyperlink r:id="rId56" ref="Q101"/>
    <hyperlink r:id="rId57" ref="Q103"/>
    <hyperlink r:id="rId58" ref="Q104"/>
    <hyperlink r:id="rId59" ref="Q105"/>
    <hyperlink r:id="rId60" ref="Q107"/>
    <hyperlink r:id="rId61" ref="Q109"/>
    <hyperlink r:id="rId62" ref="Q111"/>
    <hyperlink r:id="rId63" ref="Q112"/>
    <hyperlink r:id="rId64" ref="Q114"/>
    <hyperlink r:id="rId65" ref="Q115"/>
    <hyperlink r:id="rId66" ref="Q116"/>
    <hyperlink r:id="rId67" ref="Q119"/>
    <hyperlink r:id="rId68" ref="Q120"/>
    <hyperlink r:id="rId69" ref="Q121"/>
    <hyperlink r:id="rId70" ref="Q123"/>
    <hyperlink r:id="rId71" ref="Q124"/>
    <hyperlink r:id="rId72" ref="Q125"/>
    <hyperlink r:id="rId73" ref="P126"/>
    <hyperlink r:id="rId74" ref="Q126"/>
    <hyperlink r:id="rId75" ref="Q127"/>
    <hyperlink r:id="rId76" ref="Q128"/>
    <hyperlink r:id="rId77" ref="Q130"/>
    <hyperlink r:id="rId78" ref="Q132"/>
    <hyperlink r:id="rId79" ref="Q133"/>
    <hyperlink r:id="rId80" ref="Q135"/>
    <hyperlink r:id="rId81" ref="Q136"/>
    <hyperlink r:id="rId82" ref="Q137"/>
    <hyperlink r:id="rId83" ref="Q139"/>
    <hyperlink r:id="rId84" ref="Q140"/>
    <hyperlink r:id="rId85" ref="Q145"/>
    <hyperlink r:id="rId86" ref="Q146"/>
    <hyperlink r:id="rId87" ref="Q149"/>
    <hyperlink r:id="rId88" ref="Q151"/>
    <hyperlink r:id="rId89" ref="Q156"/>
    <hyperlink r:id="rId90" ref="Q157"/>
    <hyperlink r:id="rId91" ref="Q158"/>
    <hyperlink r:id="rId92" ref="Q159"/>
    <hyperlink r:id="rId93" ref="Q165"/>
    <hyperlink r:id="rId94" ref="Q167"/>
    <hyperlink r:id="rId95" ref="Q168"/>
    <hyperlink r:id="rId96" ref="Q170"/>
    <hyperlink r:id="rId97" ref="Q171"/>
    <hyperlink r:id="rId98" ref="Q172"/>
    <hyperlink r:id="rId99" ref="P201"/>
    <hyperlink r:id="rId100" ref="Q225"/>
    <hyperlink r:id="rId101" ref="Q226"/>
    <hyperlink r:id="rId102" ref="Q230"/>
  </hyperlinks>
  <printOptions/>
  <pageMargins bottom="0.7480314960629921" footer="0.0" header="0.0" left="0.7086614173228347" right="0.7086614173228347" top="0.7480314960629921"/>
  <pageSetup fitToHeight="0" paperSize="9" orientation="portrait"/>
  <drawing r:id="rId103"/>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2" width="7.86"/>
    <col customWidth="1" min="13" max="13" width="7.71"/>
    <col customWidth="1" min="14" max="14" width="8.86"/>
    <col customWidth="1" min="15" max="16" width="41.0"/>
    <col customWidth="1" min="17" max="17" width="54.43"/>
    <col customWidth="1" min="18" max="26" width="8.86"/>
  </cols>
  <sheetData>
    <row r="1">
      <c r="A1" s="89">
        <v>1.0</v>
      </c>
      <c r="B1" s="831" t="s">
        <v>5962</v>
      </c>
      <c r="C1" s="682"/>
      <c r="D1" s="682"/>
      <c r="E1" s="682"/>
      <c r="F1" s="682"/>
      <c r="G1" s="398" t="s">
        <v>0</v>
      </c>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30.7155</v>
      </c>
      <c r="M3" s="451">
        <f t="shared" ref="M3:M6" si="1">L3/H3</f>
        <v>0.8461570248</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11.508</v>
      </c>
      <c r="M4" s="231">
        <f t="shared" si="1"/>
        <v>0.7882191781</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1.422666667</v>
      </c>
      <c r="M5" s="37">
        <f t="shared" si="1"/>
        <v>0.7113333333</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0.2666666667</v>
      </c>
      <c r="M6" s="242">
        <f t="shared" si="1"/>
        <v>0.6666666667</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988" t="s">
        <v>5963</v>
      </c>
      <c r="P7" s="277" t="s">
        <v>5964</v>
      </c>
      <c r="Q7" s="488" t="s">
        <v>5965</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489" t="s">
        <v>5966</v>
      </c>
      <c r="P8" s="489" t="s">
        <v>5964</v>
      </c>
      <c r="Q8" s="488" t="s">
        <v>5965</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804</v>
      </c>
      <c r="L9" s="117">
        <f t="shared" si="2"/>
        <v>0</v>
      </c>
      <c r="M9" s="117"/>
      <c r="N9" s="248"/>
      <c r="O9" s="489" t="s">
        <v>5967</v>
      </c>
      <c r="P9" s="492" t="s">
        <v>5968</v>
      </c>
      <c r="Q9" s="352" t="s">
        <v>5969</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0.356</v>
      </c>
      <c r="M10" s="242">
        <f>L10/H10</f>
        <v>0.89</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92" t="s">
        <v>5970</v>
      </c>
      <c r="P11" s="490" t="s">
        <v>5964</v>
      </c>
      <c r="Q11" s="491" t="s">
        <v>5965</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227</v>
      </c>
      <c r="L12" s="117">
        <f t="shared" si="3"/>
        <v>0.67</v>
      </c>
      <c r="M12" s="117"/>
      <c r="N12" s="89"/>
      <c r="O12" s="489" t="s">
        <v>5971</v>
      </c>
      <c r="P12" s="489" t="s">
        <v>5972</v>
      </c>
      <c r="Q12" s="318" t="s">
        <v>5973</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489" t="s">
        <v>4261</v>
      </c>
      <c r="P13" s="542" t="s">
        <v>5974</v>
      </c>
      <c r="Q13" s="318" t="s">
        <v>5975</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0.4</v>
      </c>
      <c r="M14" s="242">
        <f>L14/H14</f>
        <v>0.5</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489" t="s">
        <v>5976</v>
      </c>
      <c r="P15" s="277" t="s">
        <v>5154</v>
      </c>
      <c r="Q15" s="491" t="s">
        <v>5975</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89" t="s">
        <v>5977</v>
      </c>
      <c r="P16" s="492" t="s">
        <v>5978</v>
      </c>
      <c r="Q16" s="315" t="s">
        <v>5979</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386</v>
      </c>
      <c r="L17" s="117">
        <f t="shared" si="4"/>
        <v>0</v>
      </c>
      <c r="M17" s="117"/>
      <c r="N17" s="89"/>
      <c r="O17" s="489" t="s">
        <v>5980</v>
      </c>
      <c r="P17" s="493" t="s">
        <v>5981</v>
      </c>
      <c r="Q17" s="989" t="s">
        <v>5979</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804</v>
      </c>
      <c r="L18" s="117">
        <f t="shared" si="4"/>
        <v>0</v>
      </c>
      <c r="M18" s="117"/>
      <c r="N18" s="89"/>
      <c r="O18" s="489" t="s">
        <v>5982</v>
      </c>
      <c r="P18" s="537" t="s">
        <v>5983</v>
      </c>
      <c r="Q18" s="501" t="s">
        <v>5969</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489" t="s">
        <v>5984</v>
      </c>
      <c r="P20" s="489" t="s">
        <v>1235</v>
      </c>
      <c r="Q20" s="491" t="s">
        <v>5985</v>
      </c>
      <c r="R20" s="89"/>
      <c r="S20" s="89"/>
      <c r="T20" s="89"/>
      <c r="U20" s="89"/>
      <c r="V20" s="89"/>
      <c r="W20" s="89"/>
      <c r="X20" s="89"/>
      <c r="Y20" s="89"/>
      <c r="Z20" s="89"/>
    </row>
    <row r="21">
      <c r="A21" s="89">
        <v>21.0</v>
      </c>
      <c r="B21" s="113"/>
      <c r="C21" s="114"/>
      <c r="D21" s="114"/>
      <c r="E21" s="260"/>
      <c r="F21" s="114" t="s">
        <v>193</v>
      </c>
      <c r="G21" s="125" t="s">
        <v>5986</v>
      </c>
      <c r="H21" s="117"/>
      <c r="I21" s="191" t="s">
        <v>5987</v>
      </c>
      <c r="J21" s="117" t="s">
        <v>196</v>
      </c>
      <c r="K21" s="247" t="s">
        <v>190</v>
      </c>
      <c r="L21" s="117">
        <f t="shared" si="5"/>
        <v>1</v>
      </c>
      <c r="M21" s="117"/>
      <c r="N21" s="89"/>
      <c r="O21" s="489" t="s">
        <v>1714</v>
      </c>
      <c r="P21" s="277" t="s">
        <v>5165</v>
      </c>
      <c r="Q21" s="495" t="s">
        <v>5988</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0.75</v>
      </c>
      <c r="M22" s="37">
        <f t="shared" ref="M22:M23" si="6">L22/H22</f>
        <v>0.75</v>
      </c>
      <c r="N22" s="89"/>
      <c r="O22" s="262"/>
      <c r="P22" s="262"/>
      <c r="Q22" s="49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0.75</v>
      </c>
      <c r="M23" s="242">
        <f t="shared" si="6"/>
        <v>0.75</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489" t="s">
        <v>5989</v>
      </c>
      <c r="P24" s="249" t="s">
        <v>5990</v>
      </c>
      <c r="Q24" s="491" t="s">
        <v>5991</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227</v>
      </c>
      <c r="L25" s="117">
        <f t="shared" si="7"/>
        <v>0.5</v>
      </c>
      <c r="M25" s="117"/>
      <c r="N25" s="89"/>
      <c r="O25" s="489" t="s">
        <v>5992</v>
      </c>
      <c r="P25" s="249" t="s">
        <v>5993</v>
      </c>
      <c r="Q25" s="989" t="s">
        <v>5991</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739"/>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489" t="s">
        <v>1723</v>
      </c>
      <c r="P28" s="990" t="s">
        <v>5994</v>
      </c>
      <c r="Q28" s="991" t="s">
        <v>5995</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89" t="s">
        <v>1726</v>
      </c>
      <c r="P29" s="459"/>
      <c r="Q29" s="459"/>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489" t="s">
        <v>1727</v>
      </c>
      <c r="P30" s="459"/>
      <c r="Q30" s="459"/>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489" t="s">
        <v>1728</v>
      </c>
      <c r="P31" s="459"/>
      <c r="Q31" s="459"/>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489" t="s">
        <v>1729</v>
      </c>
      <c r="P32" s="459"/>
      <c r="Q32" s="459"/>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489" t="s">
        <v>1730</v>
      </c>
      <c r="P33" s="459"/>
      <c r="Q33" s="459"/>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489" t="s">
        <v>5996</v>
      </c>
      <c r="P34" s="459"/>
      <c r="Q34" s="459"/>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489" t="s">
        <v>5997</v>
      </c>
      <c r="P35" s="459"/>
      <c r="Q35" s="459"/>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489" t="s">
        <v>1734</v>
      </c>
      <c r="P36" s="459"/>
      <c r="Q36" s="459"/>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489" t="s">
        <v>1735</v>
      </c>
      <c r="P37" s="94"/>
      <c r="Q37" s="94"/>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277" t="s">
        <v>5998</v>
      </c>
      <c r="P39" s="489" t="s">
        <v>5999</v>
      </c>
      <c r="Q39" s="491" t="s">
        <v>6000</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277" t="s">
        <v>6001</v>
      </c>
      <c r="P40" s="489" t="s">
        <v>6002</v>
      </c>
      <c r="Q40" s="491" t="s">
        <v>6000</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1</v>
      </c>
      <c r="M41" s="37">
        <f t="shared" ref="M41:M42" si="11">L41/H41</f>
        <v>1</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0.5</v>
      </c>
      <c r="M42" s="242">
        <f t="shared" si="11"/>
        <v>1</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492" t="s">
        <v>6003</v>
      </c>
      <c r="P43" s="277" t="s">
        <v>6004</v>
      </c>
      <c r="Q43" s="491" t="s">
        <v>6005</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492" t="s">
        <v>6006</v>
      </c>
      <c r="P44" s="489" t="s">
        <v>6007</v>
      </c>
      <c r="Q44" s="491" t="s">
        <v>6005</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492" t="s">
        <v>6008</v>
      </c>
      <c r="P45" s="549" t="s">
        <v>6009</v>
      </c>
      <c r="Q45" s="313" t="s">
        <v>6010</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489" t="s">
        <v>6011</v>
      </c>
      <c r="P46" s="489" t="s">
        <v>6012</v>
      </c>
      <c r="Q46" s="313" t="s">
        <v>6013</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489" t="s">
        <v>6014</v>
      </c>
      <c r="P47" s="277" t="s">
        <v>6015</v>
      </c>
      <c r="Q47" s="313" t="s">
        <v>6016</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190</v>
      </c>
      <c r="L48" s="117">
        <f t="shared" si="12"/>
        <v>1</v>
      </c>
      <c r="M48" s="117"/>
      <c r="N48" s="89"/>
      <c r="O48" s="489" t="s">
        <v>6017</v>
      </c>
      <c r="P48" s="542" t="s">
        <v>6015</v>
      </c>
      <c r="Q48" s="313" t="s">
        <v>6018</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489" t="s">
        <v>6019</v>
      </c>
      <c r="P49" s="277" t="s">
        <v>6020</v>
      </c>
      <c r="Q49" s="313" t="s">
        <v>6021</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190</v>
      </c>
      <c r="L50" s="117">
        <f t="shared" si="12"/>
        <v>1</v>
      </c>
      <c r="M50" s="117"/>
      <c r="N50" s="89"/>
      <c r="O50" s="489" t="s">
        <v>6022</v>
      </c>
      <c r="P50" s="277" t="s">
        <v>6023</v>
      </c>
      <c r="Q50" s="491" t="s">
        <v>6024</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190</v>
      </c>
      <c r="L51" s="117">
        <f t="shared" si="12"/>
        <v>1</v>
      </c>
      <c r="M51" s="117"/>
      <c r="N51" s="89"/>
      <c r="O51" s="489" t="s">
        <v>6025</v>
      </c>
      <c r="P51" s="277" t="s">
        <v>6026</v>
      </c>
      <c r="Q51" s="491" t="s">
        <v>6024</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49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489" t="s">
        <v>6027</v>
      </c>
      <c r="P53" s="277" t="s">
        <v>3560</v>
      </c>
      <c r="Q53" s="501" t="s">
        <v>6028</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489" t="s">
        <v>6029</v>
      </c>
      <c r="P54" s="490" t="s">
        <v>6030</v>
      </c>
      <c r="Q54" s="491" t="s">
        <v>6031</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1.278</v>
      </c>
      <c r="M55" s="37">
        <f t="shared" ref="M55:M56" si="14">L55/H55</f>
        <v>0.9128571429</v>
      </c>
      <c r="N55" s="89"/>
      <c r="O55" s="262"/>
      <c r="P55" s="262"/>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9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542" t="s">
        <v>6032</v>
      </c>
      <c r="P57" s="992" t="s">
        <v>6033</v>
      </c>
      <c r="Q57" s="491" t="s">
        <v>6034</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542" t="s">
        <v>6035</v>
      </c>
      <c r="P58" s="549" t="s">
        <v>6036</v>
      </c>
      <c r="Q58" s="491" t="s">
        <v>6034</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549" t="s">
        <v>6037</v>
      </c>
      <c r="P59" s="549" t="s">
        <v>6036</v>
      </c>
      <c r="Q59" s="318" t="s">
        <v>6034</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0.2</v>
      </c>
      <c r="M60" s="242">
        <f>L60/H60</f>
        <v>1</v>
      </c>
      <c r="N60" s="89"/>
      <c r="O60" s="243"/>
      <c r="P60" s="243"/>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549" t="s">
        <v>6038</v>
      </c>
      <c r="P61" s="542" t="s">
        <v>6039</v>
      </c>
      <c r="Q61" s="501" t="s">
        <v>5969</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190</v>
      </c>
      <c r="L62" s="117">
        <f t="shared" si="16"/>
        <v>1</v>
      </c>
      <c r="M62" s="117"/>
      <c r="N62" s="89"/>
      <c r="O62" s="542" t="s">
        <v>6040</v>
      </c>
      <c r="P62" s="497" t="s">
        <v>6041</v>
      </c>
      <c r="Q62" s="318" t="s">
        <v>6042</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0.278</v>
      </c>
      <c r="M63" s="242">
        <f>L63/H63</f>
        <v>0.695</v>
      </c>
      <c r="N63" s="89"/>
      <c r="O63" s="243"/>
      <c r="P63" s="243"/>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542" t="s">
        <v>6043</v>
      </c>
      <c r="P64" s="542" t="s">
        <v>6044</v>
      </c>
      <c r="Q64" s="491" t="s">
        <v>5973</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542" t="s">
        <v>6045</v>
      </c>
      <c r="P65" s="277" t="s">
        <v>6046</v>
      </c>
      <c r="Q65" s="318" t="s">
        <v>5973</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227</v>
      </c>
      <c r="L66" s="117">
        <f t="shared" si="17"/>
        <v>0.67</v>
      </c>
      <c r="M66" s="117"/>
      <c r="N66" s="89"/>
      <c r="O66" s="542" t="s">
        <v>6047</v>
      </c>
      <c r="P66" s="993" t="s">
        <v>6048</v>
      </c>
      <c r="Q66" s="318" t="s">
        <v>5973</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804</v>
      </c>
      <c r="L67" s="117">
        <f t="shared" si="17"/>
        <v>0.25</v>
      </c>
      <c r="M67" s="117"/>
      <c r="N67" s="89"/>
      <c r="O67" s="542" t="s">
        <v>6049</v>
      </c>
      <c r="P67" s="993" t="s">
        <v>6050</v>
      </c>
      <c r="Q67" s="318" t="s">
        <v>5973</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804</v>
      </c>
      <c r="L68" s="117">
        <f t="shared" si="17"/>
        <v>0.25</v>
      </c>
      <c r="M68" s="117"/>
      <c r="N68" s="89"/>
      <c r="O68" s="542" t="s">
        <v>6051</v>
      </c>
      <c r="P68" s="993" t="s">
        <v>6052</v>
      </c>
      <c r="Q68" s="491" t="s">
        <v>5973</v>
      </c>
      <c r="R68" s="89"/>
      <c r="S68" s="89"/>
      <c r="T68" s="89"/>
      <c r="U68" s="89"/>
      <c r="V68" s="89"/>
      <c r="W68" s="89"/>
      <c r="X68" s="89"/>
      <c r="Y68" s="89"/>
      <c r="Z68" s="89"/>
    </row>
    <row r="69">
      <c r="A69" s="89">
        <v>70.0</v>
      </c>
      <c r="B69" s="113"/>
      <c r="C69" s="114"/>
      <c r="D69" s="114"/>
      <c r="E69" s="114"/>
      <c r="F69" s="114" t="s">
        <v>249</v>
      </c>
      <c r="G69" s="266" t="s">
        <v>1186</v>
      </c>
      <c r="H69" s="117"/>
      <c r="I69" s="191" t="s">
        <v>6053</v>
      </c>
      <c r="J69" s="117" t="s">
        <v>196</v>
      </c>
      <c r="K69" s="247" t="s">
        <v>190</v>
      </c>
      <c r="L69" s="117">
        <f t="shared" si="17"/>
        <v>1</v>
      </c>
      <c r="M69" s="117"/>
      <c r="N69" s="89"/>
      <c r="O69" s="549" t="s">
        <v>6054</v>
      </c>
      <c r="P69" s="492" t="s">
        <v>6055</v>
      </c>
      <c r="Q69" s="318" t="s">
        <v>5973</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9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549" t="s">
        <v>6054</v>
      </c>
      <c r="P71" s="542" t="s">
        <v>6056</v>
      </c>
      <c r="Q71" s="491" t="s">
        <v>6057</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549" t="s">
        <v>6058</v>
      </c>
      <c r="P72" s="542" t="s">
        <v>6059</v>
      </c>
      <c r="Q72" s="491" t="s">
        <v>6057</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542" t="s">
        <v>6060</v>
      </c>
      <c r="P74" s="542" t="s">
        <v>6061</v>
      </c>
      <c r="Q74" s="495" t="s">
        <v>6062</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542" t="s">
        <v>6063</v>
      </c>
      <c r="P75" s="542" t="s">
        <v>6064</v>
      </c>
      <c r="Q75" s="491" t="s">
        <v>6065</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9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679" t="s">
        <v>6066</v>
      </c>
      <c r="P77" s="679" t="s">
        <v>6067</v>
      </c>
      <c r="Q77" s="499" t="s">
        <v>6068</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2.2525</v>
      </c>
      <c r="M78" s="37">
        <f t="shared" ref="M78:M79" si="20">L78/H78</f>
        <v>0.901</v>
      </c>
      <c r="N78" s="89"/>
      <c r="O78" s="262"/>
      <c r="P78" s="262"/>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489" t="s">
        <v>6069</v>
      </c>
      <c r="P80" s="489" t="s">
        <v>6070</v>
      </c>
      <c r="Q80" s="491" t="s">
        <v>6071</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489" t="s">
        <v>6072</v>
      </c>
      <c r="P81" s="994" t="s">
        <v>6070</v>
      </c>
      <c r="Q81" s="491" t="s">
        <v>6071</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489" t="s">
        <v>6073</v>
      </c>
      <c r="P82" s="489" t="s">
        <v>6074</v>
      </c>
      <c r="Q82" s="313" t="s">
        <v>6075</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489" t="s">
        <v>6076</v>
      </c>
      <c r="P83" s="277" t="s">
        <v>6077</v>
      </c>
      <c r="Q83" s="491" t="s">
        <v>6078</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489" t="s">
        <v>6079</v>
      </c>
      <c r="P84" s="489" t="s">
        <v>6080</v>
      </c>
      <c r="Q84" s="495" t="s">
        <v>6078</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489" t="s">
        <v>6081</v>
      </c>
      <c r="P85" s="489" t="s">
        <v>6082</v>
      </c>
      <c r="Q85" s="491" t="s">
        <v>6078</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1.2525</v>
      </c>
      <c r="M86" s="242">
        <f>L86/H86</f>
        <v>0.835</v>
      </c>
      <c r="N86" s="89"/>
      <c r="O86" s="243"/>
      <c r="P86" s="243"/>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227</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0.67</v>
      </c>
      <c r="M87" s="117"/>
      <c r="N87" s="89"/>
      <c r="O87" s="489" t="s">
        <v>6083</v>
      </c>
      <c r="P87" s="489" t="s">
        <v>6084</v>
      </c>
      <c r="Q87" s="491" t="s">
        <v>6085</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190</v>
      </c>
      <c r="L88" s="117">
        <f t="shared" si="22"/>
        <v>1</v>
      </c>
      <c r="M88" s="117"/>
      <c r="N88" s="89"/>
      <c r="O88" s="489" t="s">
        <v>6086</v>
      </c>
      <c r="P88" s="489" t="s">
        <v>6087</v>
      </c>
      <c r="Q88" s="495" t="s">
        <v>6088</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0.8548333333</v>
      </c>
      <c r="M89" s="37">
        <f t="shared" ref="M89:M90" si="23">L89/H89</f>
        <v>0.3885606061</v>
      </c>
      <c r="N89" s="89"/>
      <c r="O89" s="262"/>
      <c r="P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v>
      </c>
      <c r="M90" s="242">
        <f t="shared" si="23"/>
        <v>0</v>
      </c>
      <c r="N90" s="89"/>
      <c r="O90" s="243"/>
      <c r="P90" s="243"/>
      <c r="Q90" s="498"/>
      <c r="R90" s="89"/>
      <c r="S90" s="89"/>
      <c r="T90" s="89"/>
      <c r="U90" s="89"/>
      <c r="V90" s="89"/>
      <c r="W90" s="89"/>
      <c r="X90" s="89"/>
      <c r="Y90" s="89"/>
      <c r="Z90" s="89"/>
    </row>
    <row r="91">
      <c r="A91" s="89">
        <v>92.0</v>
      </c>
      <c r="B91" s="113"/>
      <c r="C91" s="114"/>
      <c r="D91" s="114"/>
      <c r="E91" s="114"/>
      <c r="F91" s="114" t="s">
        <v>186</v>
      </c>
      <c r="G91" s="266" t="s">
        <v>6089</v>
      </c>
      <c r="H91" s="117"/>
      <c r="I91" s="191" t="s">
        <v>6090</v>
      </c>
      <c r="J91" s="117" t="s">
        <v>189</v>
      </c>
      <c r="K91" s="247" t="s">
        <v>386</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0</v>
      </c>
      <c r="M91" s="117"/>
      <c r="N91" s="89"/>
      <c r="O91" s="489" t="s">
        <v>6091</v>
      </c>
      <c r="P91" s="994" t="s">
        <v>5969</v>
      </c>
      <c r="Q91" s="501" t="s">
        <v>5969</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4799</v>
      </c>
      <c r="L92" s="117">
        <f t="shared" si="24"/>
        <v>0</v>
      </c>
      <c r="M92" s="117"/>
      <c r="N92" s="89"/>
      <c r="O92" s="489" t="s">
        <v>6092</v>
      </c>
      <c r="P92" s="492" t="s">
        <v>5969</v>
      </c>
      <c r="Q92" s="501" t="s">
        <v>5969</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4799</v>
      </c>
      <c r="L93" s="117">
        <f t="shared" si="24"/>
        <v>0</v>
      </c>
      <c r="M93" s="117"/>
      <c r="N93" s="89"/>
      <c r="O93" s="489" t="s">
        <v>6092</v>
      </c>
      <c r="P93" s="492" t="s">
        <v>5969</v>
      </c>
      <c r="Q93" s="501" t="s">
        <v>5969</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4799</v>
      </c>
      <c r="L94" s="117">
        <f t="shared" si="24"/>
        <v>0</v>
      </c>
      <c r="M94" s="117"/>
      <c r="N94" s="89"/>
      <c r="O94" s="490" t="s">
        <v>6092</v>
      </c>
      <c r="P94" s="492" t="s">
        <v>5969</v>
      </c>
      <c r="Q94" s="501" t="s">
        <v>5969</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0.208</v>
      </c>
      <c r="M95" s="242">
        <f>L95/H95</f>
        <v>0.6933333333</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227</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0.5</v>
      </c>
      <c r="M96" s="117"/>
      <c r="N96" s="89"/>
      <c r="O96" s="489" t="s">
        <v>2099</v>
      </c>
      <c r="P96" s="249" t="s">
        <v>6064</v>
      </c>
      <c r="Q96" s="491" t="s">
        <v>6093</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386</v>
      </c>
      <c r="L97" s="117">
        <f t="shared" si="25"/>
        <v>0.33</v>
      </c>
      <c r="M97" s="117"/>
      <c r="N97" s="89"/>
      <c r="O97" s="490" t="s">
        <v>2102</v>
      </c>
      <c r="P97" s="497" t="s">
        <v>6094</v>
      </c>
      <c r="Q97" s="491" t="s">
        <v>6095</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386</v>
      </c>
      <c r="L98" s="117">
        <f t="shared" si="25"/>
        <v>0.33</v>
      </c>
      <c r="M98" s="117"/>
      <c r="N98" s="89"/>
      <c r="O98" s="489" t="s">
        <v>2105</v>
      </c>
      <c r="P98" s="995" t="s">
        <v>6096</v>
      </c>
      <c r="Q98" s="495" t="s">
        <v>6095</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489" t="s">
        <v>6097</v>
      </c>
      <c r="P99" s="277" t="s">
        <v>6098</v>
      </c>
      <c r="Q99" s="501" t="s">
        <v>5969</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489" t="s">
        <v>2111</v>
      </c>
      <c r="P100" s="492" t="s">
        <v>6099</v>
      </c>
      <c r="Q100" s="501" t="s">
        <v>5969</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190</v>
      </c>
      <c r="L101" s="117">
        <f t="shared" si="25"/>
        <v>1</v>
      </c>
      <c r="M101" s="117"/>
      <c r="N101" s="89"/>
      <c r="O101" s="489" t="s">
        <v>2114</v>
      </c>
      <c r="P101" s="492" t="s">
        <v>6099</v>
      </c>
      <c r="Q101" s="501" t="s">
        <v>5969</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0.3333333333</v>
      </c>
      <c r="M102" s="242">
        <f>L102/H102</f>
        <v>0.6666666667</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489" t="s">
        <v>6100</v>
      </c>
      <c r="P103" s="497" t="s">
        <v>6101</v>
      </c>
      <c r="Q103" s="501" t="s">
        <v>5969</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489" t="s">
        <v>6100</v>
      </c>
      <c r="P104" s="277" t="s">
        <v>6102</v>
      </c>
      <c r="Q104" s="501" t="s">
        <v>5969</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4799</v>
      </c>
      <c r="L105" s="117">
        <f t="shared" si="26"/>
        <v>0</v>
      </c>
      <c r="M105" s="117"/>
      <c r="N105" s="89"/>
      <c r="O105" s="489" t="s">
        <v>6100</v>
      </c>
      <c r="P105" s="994" t="s">
        <v>6103</v>
      </c>
      <c r="Q105" s="501" t="s">
        <v>5969</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0.201</v>
      </c>
      <c r="M106" s="242">
        <f>L106/H106</f>
        <v>0.67</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6104</v>
      </c>
      <c r="H107" s="117"/>
      <c r="I107" s="191" t="s">
        <v>6105</v>
      </c>
      <c r="J107" s="117" t="s">
        <v>196</v>
      </c>
      <c r="K107" s="247" t="s">
        <v>227</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0.67</v>
      </c>
      <c r="M107" s="117"/>
      <c r="N107" s="89"/>
      <c r="O107" s="489" t="s">
        <v>6106</v>
      </c>
      <c r="P107" s="489" t="s">
        <v>6064</v>
      </c>
      <c r="Q107" s="491" t="s">
        <v>6093</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0.1125</v>
      </c>
      <c r="M108" s="242">
        <f>L108/H108</f>
        <v>0.375</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804</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0</v>
      </c>
      <c r="M109" s="117"/>
      <c r="N109" s="89"/>
      <c r="O109" s="489" t="s">
        <v>2896</v>
      </c>
      <c r="P109" s="489" t="s">
        <v>6107</v>
      </c>
      <c r="Q109" s="495" t="s">
        <v>6108</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4799</v>
      </c>
      <c r="L110" s="117">
        <f t="shared" si="27"/>
        <v>0</v>
      </c>
      <c r="M110" s="117"/>
      <c r="N110" s="89"/>
      <c r="O110" s="489" t="s">
        <v>6109</v>
      </c>
      <c r="P110" s="489" t="s">
        <v>6107</v>
      </c>
      <c r="Q110" s="529" t="s">
        <v>6110</v>
      </c>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227</v>
      </c>
      <c r="L111" s="117">
        <f t="shared" si="27"/>
        <v>0.5</v>
      </c>
      <c r="M111" s="117"/>
      <c r="N111" s="89"/>
      <c r="O111" s="489" t="s">
        <v>5375</v>
      </c>
      <c r="P111" s="492" t="s">
        <v>6107</v>
      </c>
      <c r="Q111" s="495" t="s">
        <v>6108</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489" t="s">
        <v>6109</v>
      </c>
      <c r="P112" s="841" t="s">
        <v>6107</v>
      </c>
      <c r="Q112" s="495" t="s">
        <v>6108</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v>
      </c>
      <c r="M113" s="242">
        <f>L113/H113</f>
        <v>0</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4799</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0</v>
      </c>
      <c r="M114" s="117"/>
      <c r="N114" s="89"/>
      <c r="O114" s="489" t="s">
        <v>6111</v>
      </c>
      <c r="P114" s="489" t="s">
        <v>1359</v>
      </c>
      <c r="Q114" s="501" t="s">
        <v>5969</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386</v>
      </c>
      <c r="L115" s="117">
        <f t="shared" si="28"/>
        <v>0</v>
      </c>
      <c r="M115" s="117"/>
      <c r="N115" s="89"/>
      <c r="O115" s="489" t="s">
        <v>6111</v>
      </c>
      <c r="P115" s="489" t="s">
        <v>6111</v>
      </c>
      <c r="Q115" s="501" t="s">
        <v>5969</v>
      </c>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386</v>
      </c>
      <c r="L116" s="117">
        <f t="shared" si="28"/>
        <v>0</v>
      </c>
      <c r="M116" s="117"/>
      <c r="N116" s="89"/>
      <c r="O116" s="489" t="s">
        <v>6111</v>
      </c>
      <c r="P116" s="489" t="s">
        <v>6111</v>
      </c>
      <c r="Q116" s="501" t="s">
        <v>5969</v>
      </c>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1.95</v>
      </c>
      <c r="M117" s="53">
        <f t="shared" ref="M117:M118" si="29">L117/H117</f>
        <v>0.78</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0.2666666667</v>
      </c>
      <c r="M118" s="242">
        <f t="shared" si="29"/>
        <v>0.6666666667</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489" t="s">
        <v>1883</v>
      </c>
      <c r="P119" s="277" t="s">
        <v>6112</v>
      </c>
      <c r="Q119" s="318" t="s">
        <v>6113</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489" t="s">
        <v>1886</v>
      </c>
      <c r="P120" s="489" t="s">
        <v>6114</v>
      </c>
      <c r="Q120" s="495" t="s">
        <v>6113</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804</v>
      </c>
      <c r="L121" s="117">
        <f t="shared" si="30"/>
        <v>0</v>
      </c>
      <c r="M121" s="117"/>
      <c r="N121" s="89"/>
      <c r="O121" s="489" t="s">
        <v>6115</v>
      </c>
      <c r="P121" s="249" t="s">
        <v>6116</v>
      </c>
      <c r="Q121" s="491" t="s">
        <v>6113</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0.3333333333</v>
      </c>
      <c r="M122" s="242">
        <f>L122/H122</f>
        <v>0.8333333333</v>
      </c>
      <c r="N122" s="89"/>
      <c r="O122" s="243"/>
      <c r="P122" s="243"/>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489" t="s">
        <v>6117</v>
      </c>
      <c r="P123" s="489" t="s">
        <v>6118</v>
      </c>
      <c r="Q123" s="491" t="s">
        <v>6119</v>
      </c>
      <c r="R123" s="89"/>
      <c r="S123" s="89"/>
      <c r="T123" s="89"/>
      <c r="U123" s="89"/>
      <c r="V123" s="89"/>
      <c r="W123" s="89"/>
      <c r="X123" s="89"/>
      <c r="Y123" s="89"/>
      <c r="Z123" s="89"/>
    </row>
    <row r="124">
      <c r="A124" s="89">
        <v>125.0</v>
      </c>
      <c r="B124" s="113"/>
      <c r="C124" s="114"/>
      <c r="D124" s="114"/>
      <c r="E124" s="114"/>
      <c r="F124" s="114" t="s">
        <v>193</v>
      </c>
      <c r="G124" s="266" t="s">
        <v>766</v>
      </c>
      <c r="H124" s="117"/>
      <c r="I124" s="191" t="s">
        <v>6120</v>
      </c>
      <c r="J124" s="117" t="s">
        <v>196</v>
      </c>
      <c r="K124" s="247" t="s">
        <v>190</v>
      </c>
      <c r="L124" s="117">
        <f t="shared" si="31"/>
        <v>1</v>
      </c>
      <c r="M124" s="117"/>
      <c r="N124" s="89"/>
      <c r="O124" s="489" t="s">
        <v>2157</v>
      </c>
      <c r="P124" s="489" t="s">
        <v>6121</v>
      </c>
      <c r="Q124" s="491" t="s">
        <v>6122</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804</v>
      </c>
      <c r="L125" s="117">
        <f t="shared" si="31"/>
        <v>0</v>
      </c>
      <c r="M125" s="117"/>
      <c r="N125" s="89"/>
      <c r="O125" s="489" t="s">
        <v>6123</v>
      </c>
      <c r="P125" s="277" t="s">
        <v>5969</v>
      </c>
      <c r="Q125" s="501" t="s">
        <v>5969</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190</v>
      </c>
      <c r="L126" s="117">
        <f t="shared" si="31"/>
        <v>1</v>
      </c>
      <c r="M126" s="117"/>
      <c r="N126" s="89"/>
      <c r="O126" s="489" t="s">
        <v>6124</v>
      </c>
      <c r="P126" s="489" t="s">
        <v>5969</v>
      </c>
      <c r="Q126" s="501" t="s">
        <v>5969</v>
      </c>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489" t="s">
        <v>6125</v>
      </c>
      <c r="P127" s="489" t="s">
        <v>6126</v>
      </c>
      <c r="Q127" s="491" t="s">
        <v>6127</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190</v>
      </c>
      <c r="L128" s="117">
        <f t="shared" si="31"/>
        <v>1</v>
      </c>
      <c r="M128" s="117"/>
      <c r="N128" s="89"/>
      <c r="O128" s="489" t="s">
        <v>2169</v>
      </c>
      <c r="P128" s="277" t="s">
        <v>6128</v>
      </c>
      <c r="Q128" s="318" t="s">
        <v>6129</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243"/>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489" t="s">
        <v>2172</v>
      </c>
      <c r="P130" s="277" t="s">
        <v>6130</v>
      </c>
      <c r="Q130" s="491" t="s">
        <v>6131</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489" t="s">
        <v>2175</v>
      </c>
      <c r="P131" s="277" t="s">
        <v>6130</v>
      </c>
      <c r="Q131" s="491" t="s">
        <v>6131</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489" t="s">
        <v>4401</v>
      </c>
      <c r="P132" s="489" t="s">
        <v>6100</v>
      </c>
      <c r="Q132" s="501" t="s">
        <v>5969</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489" t="s">
        <v>2180</v>
      </c>
      <c r="P133" s="489" t="s">
        <v>6132</v>
      </c>
      <c r="Q133" s="491" t="s">
        <v>6131</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0.35</v>
      </c>
      <c r="M134" s="242">
        <f>L134/H134</f>
        <v>0.5</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190</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1</v>
      </c>
      <c r="M135" s="117"/>
      <c r="N135" s="89"/>
      <c r="O135" s="489" t="s">
        <v>6133</v>
      </c>
      <c r="P135" s="489" t="s">
        <v>6134</v>
      </c>
      <c r="Q135" s="491" t="s">
        <v>6135</v>
      </c>
      <c r="R135" s="89"/>
      <c r="S135" s="89"/>
      <c r="T135" s="89"/>
      <c r="U135" s="89"/>
      <c r="V135" s="89"/>
      <c r="W135" s="89"/>
      <c r="X135" s="89"/>
      <c r="Y135" s="89"/>
      <c r="Z135" s="89"/>
    </row>
    <row r="136">
      <c r="A136" s="89">
        <v>137.0</v>
      </c>
      <c r="B136" s="113"/>
      <c r="C136" s="114"/>
      <c r="D136" s="114"/>
      <c r="E136" s="114"/>
      <c r="F136" s="114" t="s">
        <v>193</v>
      </c>
      <c r="G136" s="266" t="s">
        <v>807</v>
      </c>
      <c r="H136" s="117"/>
      <c r="I136" s="191" t="s">
        <v>6136</v>
      </c>
      <c r="J136" s="324" t="s">
        <v>189</v>
      </c>
      <c r="K136" s="247" t="s">
        <v>227</v>
      </c>
      <c r="L136" s="117">
        <f t="shared" si="33"/>
        <v>0.5</v>
      </c>
      <c r="M136" s="117"/>
      <c r="N136" s="89"/>
      <c r="O136" s="489" t="s">
        <v>6137</v>
      </c>
      <c r="P136" s="489" t="s">
        <v>6138</v>
      </c>
      <c r="Q136" s="491" t="s">
        <v>6139</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804</v>
      </c>
      <c r="L137" s="117">
        <f t="shared" si="33"/>
        <v>0</v>
      </c>
      <c r="M137" s="117"/>
      <c r="N137" s="89"/>
      <c r="O137" s="489" t="s">
        <v>2190</v>
      </c>
      <c r="P137" s="492" t="s">
        <v>6064</v>
      </c>
      <c r="Q137" s="491" t="s">
        <v>6139</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489" t="s">
        <v>2193</v>
      </c>
      <c r="P139" s="277" t="s">
        <v>6140</v>
      </c>
      <c r="Q139" s="491" t="s">
        <v>6141</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490" t="s">
        <v>2196</v>
      </c>
      <c r="P140" s="497" t="s">
        <v>5969</v>
      </c>
      <c r="Q140" s="501" t="s">
        <v>5969</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19.2075</v>
      </c>
      <c r="M141" s="231">
        <f t="shared" ref="M141:M143" si="35">L141/H141</f>
        <v>0.8851382488</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3</v>
      </c>
      <c r="M142" s="37">
        <f t="shared" si="35"/>
        <v>1</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557">
        <v>1.0</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121"/>
      <c r="P144" s="249" t="s">
        <v>1457</v>
      </c>
      <c r="Q144" s="505" t="s">
        <v>6142</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1.0</v>
      </c>
      <c r="L145" s="117" t="str">
        <f t="shared" si="36"/>
        <v/>
      </c>
      <c r="M145" s="117"/>
      <c r="N145" s="89"/>
      <c r="O145" s="121"/>
      <c r="P145" s="121"/>
      <c r="Q145" s="498"/>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1.0</v>
      </c>
      <c r="L146" s="117" t="str">
        <f t="shared" si="36"/>
        <v/>
      </c>
      <c r="M146" s="117"/>
      <c r="N146" s="89"/>
      <c r="O146" s="249"/>
      <c r="P146" s="249"/>
      <c r="Q146" s="498"/>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557">
        <v>1.0</v>
      </c>
      <c r="L147" s="117">
        <f t="shared" si="36"/>
        <v>1</v>
      </c>
      <c r="M147" s="117"/>
      <c r="N147" s="89"/>
      <c r="O147" s="249" t="s">
        <v>6143</v>
      </c>
      <c r="P147" s="249" t="s">
        <v>4651</v>
      </c>
      <c r="Q147" s="996" t="s">
        <v>6129</v>
      </c>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1.0</v>
      </c>
      <c r="L148" s="117" t="str">
        <f t="shared" si="36"/>
        <v/>
      </c>
      <c r="M148" s="117"/>
      <c r="N148" s="89"/>
      <c r="O148" s="249" t="s">
        <v>6143</v>
      </c>
      <c r="P148" s="467"/>
      <c r="Q148" s="459"/>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1.0</v>
      </c>
      <c r="L149" s="117" t="str">
        <f t="shared" si="36"/>
        <v/>
      </c>
      <c r="M149" s="117"/>
      <c r="N149" s="89"/>
      <c r="O149" s="249" t="s">
        <v>6143</v>
      </c>
      <c r="P149" s="121"/>
      <c r="Q149" s="94"/>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489" t="s">
        <v>3923</v>
      </c>
      <c r="P151" s="249" t="s">
        <v>6144</v>
      </c>
      <c r="Q151" s="495" t="s">
        <v>6145</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489" t="s">
        <v>2205</v>
      </c>
      <c r="P153" s="492" t="s">
        <v>6061</v>
      </c>
      <c r="Q153" s="495" t="s">
        <v>6062</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1</v>
      </c>
      <c r="M154" s="37">
        <f t="shared" ref="M154:M155" si="37">L154/H154</f>
        <v>0.5</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1</v>
      </c>
      <c r="M155" s="242">
        <f t="shared" si="37"/>
        <v>0.5</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386</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0</v>
      </c>
      <c r="M156" s="117"/>
      <c r="N156" s="89"/>
      <c r="O156" s="489" t="s">
        <v>3929</v>
      </c>
      <c r="P156" s="490" t="s">
        <v>5969</v>
      </c>
      <c r="Q156" s="501" t="s">
        <v>5969</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1</v>
      </c>
      <c r="L157" s="117">
        <f t="shared" si="38"/>
        <v>1</v>
      </c>
      <c r="M157" s="117"/>
      <c r="N157" s="89"/>
      <c r="O157" s="249" t="s">
        <v>6146</v>
      </c>
      <c r="P157" s="249" t="s">
        <v>6147</v>
      </c>
      <c r="Q157" s="491" t="s">
        <v>6148</v>
      </c>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4.0</v>
      </c>
      <c r="L158" s="117" t="str">
        <f t="shared" si="38"/>
        <v/>
      </c>
      <c r="M158" s="117"/>
      <c r="N158" s="89"/>
      <c r="O158" s="502"/>
      <c r="P158" s="467"/>
      <c r="Q158" s="498"/>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4.0</v>
      </c>
      <c r="L159" s="117" t="str">
        <f t="shared" si="38"/>
        <v/>
      </c>
      <c r="M159" s="117"/>
      <c r="N159" s="89"/>
      <c r="O159" s="502"/>
      <c r="P159" s="467"/>
      <c r="Q159" s="498"/>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997" t="s">
        <v>6149</v>
      </c>
      <c r="P162" s="489" t="s">
        <v>6150</v>
      </c>
      <c r="Q162" s="491" t="s">
        <v>6151</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3.75</v>
      </c>
      <c r="M163" s="37">
        <f t="shared" ref="M163:M164" si="40">L163/H163</f>
        <v>1</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489" t="s">
        <v>6152</v>
      </c>
      <c r="P165" s="489" t="s">
        <v>6153</v>
      </c>
      <c r="Q165" s="491" t="s">
        <v>6154</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489" t="s">
        <v>3199</v>
      </c>
      <c r="P167" s="492" t="s">
        <v>6155</v>
      </c>
      <c r="Q167" s="998" t="s">
        <v>6156</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489" t="s">
        <v>6157</v>
      </c>
      <c r="P168" s="999" t="s">
        <v>6158</v>
      </c>
      <c r="Q168" s="94"/>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2</v>
      </c>
      <c r="M169" s="242">
        <f>L169/H169</f>
        <v>1</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190</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489" t="s">
        <v>2221</v>
      </c>
      <c r="P170" s="492" t="s">
        <v>6159</v>
      </c>
      <c r="Q170" s="501" t="s">
        <v>5969</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489" t="s">
        <v>2223</v>
      </c>
      <c r="P171" s="492" t="s">
        <v>6160</v>
      </c>
      <c r="Q171" s="498"/>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489" t="s">
        <v>3204</v>
      </c>
      <c r="P172" s="492" t="s">
        <v>6161</v>
      </c>
      <c r="Q172" s="501" t="s">
        <v>5969</v>
      </c>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1.84</v>
      </c>
      <c r="M173" s="37">
        <f t="shared" ref="M173:M174" si="43">L173/H173</f>
        <v>0.92</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1000" t="s">
        <v>6162</v>
      </c>
      <c r="P175" s="542" t="s">
        <v>6046</v>
      </c>
      <c r="Q175" s="491" t="s">
        <v>6163</v>
      </c>
      <c r="R175" s="89"/>
      <c r="S175" s="89"/>
      <c r="T175" s="89"/>
      <c r="U175" s="89"/>
      <c r="V175" s="89"/>
      <c r="W175" s="89"/>
      <c r="X175" s="89"/>
      <c r="Y175" s="89"/>
      <c r="Z175" s="89"/>
    </row>
    <row r="176">
      <c r="A176" s="89">
        <v>205.0</v>
      </c>
      <c r="B176" s="257"/>
      <c r="C176" s="241"/>
      <c r="D176" s="241"/>
      <c r="E176" s="241" t="s">
        <v>12</v>
      </c>
      <c r="F176" s="28" t="s">
        <v>6164</v>
      </c>
      <c r="G176" s="4"/>
      <c r="H176" s="242">
        <v>0.5</v>
      </c>
      <c r="I176" s="243"/>
      <c r="J176" s="242"/>
      <c r="K176" s="242"/>
      <c r="L176" s="242">
        <f>AVERAGE(L177)*H176</f>
        <v>0.5</v>
      </c>
      <c r="M176" s="242">
        <f>L176/H176</f>
        <v>1</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6165</v>
      </c>
      <c r="H177" s="117"/>
      <c r="I177" s="191" t="s">
        <v>6166</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1000" t="s">
        <v>6167</v>
      </c>
      <c r="P177" s="993" t="s">
        <v>6168</v>
      </c>
      <c r="Q177" s="491" t="s">
        <v>6169</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0.34</v>
      </c>
      <c r="M178" s="242">
        <f>L178/H178</f>
        <v>0.68</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557">
        <f>IF(OR(K180="",K181="",K182=""),"Blm Diisi",IF(AND(K180=0,K181&gt;0),0,IF(AND(K180=0,K181=0,K182=0),1,IF((K180-K181)/K180&lt;=0,0,(K180-K181)/K180))))</f>
        <v>0.68</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0.68</v>
      </c>
      <c r="M179" s="117"/>
      <c r="N179" s="89"/>
      <c r="O179" s="1001" t="s">
        <v>6170</v>
      </c>
      <c r="P179" s="1002" t="s">
        <v>6171</v>
      </c>
      <c r="Q179" s="501" t="s">
        <v>5969</v>
      </c>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25.0</v>
      </c>
      <c r="L180" s="117" t="str">
        <f t="shared" si="44"/>
        <v/>
      </c>
      <c r="M180" s="339"/>
      <c r="N180" s="89"/>
      <c r="O180" s="121"/>
      <c r="P180" s="467"/>
      <c r="Q180" s="498" t="s">
        <v>2964</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8.0</v>
      </c>
      <c r="L181" s="117" t="str">
        <f t="shared" si="44"/>
        <v/>
      </c>
      <c r="M181" s="117"/>
      <c r="N181" s="89"/>
      <c r="O181" s="121"/>
      <c r="P181" s="121"/>
      <c r="Q181" s="498" t="s">
        <v>2966</v>
      </c>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8.0</v>
      </c>
      <c r="L182" s="117" t="str">
        <f t="shared" si="44"/>
        <v/>
      </c>
      <c r="M182" s="117"/>
      <c r="N182" s="89"/>
      <c r="O182" s="121"/>
      <c r="P182" s="121"/>
      <c r="Q182" s="498"/>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2.4175</v>
      </c>
      <c r="M183" s="37">
        <f t="shared" ref="M183:M184" si="45">L183/H183</f>
        <v>0.6446666667</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0.5</v>
      </c>
      <c r="M184" s="242">
        <f t="shared" si="45"/>
        <v>0.5</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98"/>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249" t="s">
        <v>3215</v>
      </c>
      <c r="P186" s="249" t="s">
        <v>6172</v>
      </c>
      <c r="Q186" s="499" t="s">
        <v>6173</v>
      </c>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2.0</v>
      </c>
      <c r="L187" s="117" t="str">
        <f t="shared" si="46"/>
        <v/>
      </c>
      <c r="M187" s="117"/>
      <c r="N187" s="89"/>
      <c r="O187" s="121"/>
      <c r="P187" s="121"/>
      <c r="Q187" s="498"/>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5.0</v>
      </c>
      <c r="L188" s="117" t="str">
        <f t="shared" si="46"/>
        <v/>
      </c>
      <c r="M188" s="117"/>
      <c r="N188" s="89"/>
      <c r="O188" s="121"/>
      <c r="P188" s="121"/>
      <c r="Q188" s="498"/>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498"/>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1.0</v>
      </c>
      <c r="L190" s="117" t="str">
        <f t="shared" si="46"/>
        <v/>
      </c>
      <c r="M190" s="117"/>
      <c r="N190" s="89"/>
      <c r="O190" s="121"/>
      <c r="P190" s="121"/>
      <c r="Q190" s="498"/>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1.0</v>
      </c>
      <c r="L191" s="117" t="str">
        <f t="shared" si="46"/>
        <v/>
      </c>
      <c r="M191" s="117"/>
      <c r="N191" s="89"/>
      <c r="O191" s="121"/>
      <c r="P191" s="121"/>
      <c r="Q191" s="498"/>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557">
        <f>K194/K193</f>
        <v>1</v>
      </c>
      <c r="L192" s="117">
        <f t="shared" si="46"/>
        <v>1</v>
      </c>
      <c r="M192" s="117"/>
      <c r="N192" s="89"/>
      <c r="O192" s="249" t="s">
        <v>6174</v>
      </c>
      <c r="P192" s="249" t="s">
        <v>6175</v>
      </c>
      <c r="Q192" s="505" t="s">
        <v>6173</v>
      </c>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2.0</v>
      </c>
      <c r="L193" s="117" t="str">
        <f t="shared" si="46"/>
        <v/>
      </c>
      <c r="M193" s="117"/>
      <c r="N193" s="89"/>
      <c r="O193" s="121"/>
      <c r="P193" s="121"/>
      <c r="Q193" s="498"/>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2.0</v>
      </c>
      <c r="L194" s="117" t="str">
        <f t="shared" si="46"/>
        <v/>
      </c>
      <c r="M194" s="117"/>
      <c r="N194" s="89"/>
      <c r="O194" s="121"/>
      <c r="P194" s="121"/>
      <c r="Q194" s="498"/>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506">
        <v>0.0</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v>
      </c>
      <c r="M195" s="117"/>
      <c r="N195" s="89"/>
      <c r="O195" s="249" t="s">
        <v>6176</v>
      </c>
      <c r="P195" s="249" t="s">
        <v>6172</v>
      </c>
      <c r="Q195" s="495" t="s">
        <v>6173</v>
      </c>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3.730992905E10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121"/>
      <c r="P196" s="121"/>
      <c r="Q196" s="498"/>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0.0</v>
      </c>
      <c r="L197" s="117" t="str">
        <f t="shared" si="47"/>
        <v/>
      </c>
      <c r="M197" s="117"/>
      <c r="N197" s="89"/>
      <c r="O197" s="121"/>
      <c r="P197" s="121"/>
      <c r="Q197" s="498"/>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277" t="s">
        <v>6177</v>
      </c>
      <c r="P199" s="492" t="s">
        <v>6178</v>
      </c>
      <c r="Q199" s="495" t="s">
        <v>6179</v>
      </c>
      <c r="R199" s="89"/>
      <c r="S199" s="89"/>
      <c r="T199" s="89"/>
      <c r="U199" s="89"/>
      <c r="V199" s="89"/>
      <c r="W199" s="89"/>
      <c r="X199" s="89"/>
      <c r="Y199" s="89"/>
      <c r="Z199" s="89"/>
    </row>
    <row r="200">
      <c r="A200" s="89">
        <v>229.0</v>
      </c>
      <c r="B200" s="257"/>
      <c r="C200" s="241"/>
      <c r="D200" s="241"/>
      <c r="E200" s="241" t="s">
        <v>14</v>
      </c>
      <c r="F200" s="28" t="s">
        <v>6180</v>
      </c>
      <c r="G200" s="4"/>
      <c r="H200" s="242">
        <v>1.0</v>
      </c>
      <c r="I200" s="243"/>
      <c r="J200" s="242"/>
      <c r="K200" s="242"/>
      <c r="L200" s="242">
        <f>AVERAGE(L201)*H200</f>
        <v>0.67</v>
      </c>
      <c r="M200" s="242">
        <f>L200/H200</f>
        <v>0.67</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6181</v>
      </c>
      <c r="H201" s="117"/>
      <c r="I201" s="191" t="s">
        <v>6182</v>
      </c>
      <c r="J201" s="117" t="s">
        <v>196</v>
      </c>
      <c r="K201" s="247" t="s">
        <v>227</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0.67</v>
      </c>
      <c r="M201" s="117"/>
      <c r="N201" s="89"/>
      <c r="O201" s="277" t="s">
        <v>6183</v>
      </c>
      <c r="P201" s="489" t="s">
        <v>6184</v>
      </c>
      <c r="Q201" s="491" t="s">
        <v>6185</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0.2475</v>
      </c>
      <c r="M202" s="242">
        <f>L202/H202</f>
        <v>0.33</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386</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0.33</v>
      </c>
      <c r="M203" s="117"/>
      <c r="N203" s="89"/>
      <c r="O203" s="277" t="s">
        <v>6186</v>
      </c>
      <c r="P203" s="492" t="s">
        <v>6187</v>
      </c>
      <c r="Q203" s="312" t="s">
        <v>6188</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1.95</v>
      </c>
      <c r="M204" s="37">
        <f t="shared" ref="M204:M205" si="48">L204/H204</f>
        <v>1</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509">
        <f>IF(OR(K207="",K210=""),"Blm Diisi",IF(AND(K207=0,K210=0),0,IF(K210/K207&gt;1,1,K210/K207)))</f>
        <v>1</v>
      </c>
      <c r="L206" s="50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06" s="117"/>
      <c r="N206" s="89"/>
      <c r="O206" s="277" t="s">
        <v>6189</v>
      </c>
      <c r="P206" s="497" t="s">
        <v>6190</v>
      </c>
      <c r="Q206" s="1003" t="s">
        <v>6191</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6">
        <f>IF(OR(K208="",K209=""),"Blm Diisi",K208+K209)</f>
        <v>23</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121"/>
      <c r="P207" s="121"/>
      <c r="Q207" s="498"/>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498"/>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22.0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121"/>
      <c r="P209" s="121"/>
      <c r="Q209" s="498"/>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23.0</v>
      </c>
      <c r="L210" s="117" t="str">
        <f t="shared" si="49"/>
        <v/>
      </c>
      <c r="M210" s="117"/>
      <c r="N210" s="89"/>
      <c r="O210" s="121"/>
      <c r="P210" s="121"/>
      <c r="Q210" s="498"/>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0.6</v>
      </c>
      <c r="M211" s="242">
        <f>L211/H211</f>
        <v>1</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557">
        <f>IF(OR(K213="",K217=""),"Blm Diisi",IF(AND(K213=0,K217=0),0,IF(K217/K213&gt;1,1,K217/K213)))</f>
        <v>1</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12" s="117"/>
      <c r="N212" s="89"/>
      <c r="O212" s="497" t="s">
        <v>6192</v>
      </c>
      <c r="P212" s="497" t="s">
        <v>6193</v>
      </c>
      <c r="Q212" s="491" t="s">
        <v>6194</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367">
        <v>43.0</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98"/>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98"/>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498"/>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43.0</v>
      </c>
      <c r="L216" s="117" t="str">
        <f t="shared" si="50"/>
        <v/>
      </c>
      <c r="M216" s="117"/>
      <c r="N216" s="89"/>
      <c r="O216" s="121"/>
      <c r="P216" s="121"/>
      <c r="Q216" s="498"/>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43.0</v>
      </c>
      <c r="L217" s="117" t="str">
        <f t="shared" si="50"/>
        <v/>
      </c>
      <c r="M217" s="117"/>
      <c r="N217" s="89"/>
      <c r="O217" s="121"/>
      <c r="P217" s="121"/>
      <c r="Q217" s="498"/>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249" t="s">
        <v>6100</v>
      </c>
      <c r="P219" s="492" t="s">
        <v>3911</v>
      </c>
      <c r="Q219" s="501" t="s">
        <v>5969</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0.0</v>
      </c>
      <c r="L220" s="117" t="str">
        <f t="shared" si="51"/>
        <v/>
      </c>
      <c r="M220" s="117"/>
      <c r="N220" s="89"/>
      <c r="O220" s="121"/>
      <c r="P220" s="503"/>
      <c r="Q220" s="498"/>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121"/>
      <c r="P221" s="121"/>
      <c r="Q221" s="498"/>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0.0</v>
      </c>
      <c r="L222" s="117" t="str">
        <f t="shared" si="51"/>
        <v/>
      </c>
      <c r="M222" s="117"/>
      <c r="N222" s="89"/>
      <c r="O222" s="121"/>
      <c r="P222" s="121"/>
      <c r="Q222" s="498"/>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3.75</v>
      </c>
      <c r="M223" s="37">
        <f t="shared" ref="M223:M224" si="52">L223/H223</f>
        <v>1</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2.5</v>
      </c>
      <c r="M224" s="242">
        <f t="shared" si="52"/>
        <v>1</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277" t="s">
        <v>6195</v>
      </c>
      <c r="P225" s="249" t="s">
        <v>6196</v>
      </c>
      <c r="Q225" s="491" t="s">
        <v>6197</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557">
        <v>1.0</v>
      </c>
      <c r="L226" s="117">
        <f t="shared" si="53"/>
        <v>1</v>
      </c>
      <c r="M226" s="117"/>
      <c r="N226" s="89"/>
      <c r="O226" s="489" t="s">
        <v>6198</v>
      </c>
      <c r="P226" s="992" t="s">
        <v>6199</v>
      </c>
      <c r="Q226" s="491" t="s">
        <v>6197</v>
      </c>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11.0</v>
      </c>
      <c r="L227" s="117" t="str">
        <f t="shared" si="53"/>
        <v/>
      </c>
      <c r="M227" s="117"/>
      <c r="N227" s="89"/>
      <c r="O227" s="121"/>
      <c r="P227" s="467"/>
      <c r="Q227" s="498"/>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11.0</v>
      </c>
      <c r="L228" s="117" t="str">
        <f t="shared" si="53"/>
        <v/>
      </c>
      <c r="M228" s="117"/>
      <c r="N228" s="89"/>
      <c r="O228" s="121"/>
      <c r="P228" s="467"/>
      <c r="Q228" s="498"/>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489" t="s">
        <v>6200</v>
      </c>
      <c r="P230" s="249" t="s">
        <v>6201</v>
      </c>
      <c r="Q230" s="495" t="s">
        <v>6202</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0.9296875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72">
    <mergeCell ref="E142:G142"/>
    <mergeCell ref="F143:G143"/>
    <mergeCell ref="Q147:Q149"/>
    <mergeCell ref="F150:G150"/>
    <mergeCell ref="F152:G152"/>
    <mergeCell ref="E154:G154"/>
    <mergeCell ref="F155:G155"/>
    <mergeCell ref="E160:G160"/>
    <mergeCell ref="F161:G161"/>
    <mergeCell ref="E163:G163"/>
    <mergeCell ref="F164:G164"/>
    <mergeCell ref="F166:G166"/>
    <mergeCell ref="Q167:Q168"/>
    <mergeCell ref="F169:G169"/>
    <mergeCell ref="E173:G173"/>
    <mergeCell ref="F174:G174"/>
    <mergeCell ref="F176:G176"/>
    <mergeCell ref="F178:G178"/>
    <mergeCell ref="E183:G183"/>
    <mergeCell ref="F184:G184"/>
    <mergeCell ref="F198:G198"/>
    <mergeCell ref="F200:G200"/>
    <mergeCell ref="F202:G202"/>
    <mergeCell ref="E204:G204"/>
    <mergeCell ref="F205:G205"/>
    <mergeCell ref="F211:G211"/>
    <mergeCell ref="F218:G218"/>
    <mergeCell ref="E223:G223"/>
    <mergeCell ref="B1:F1"/>
    <mergeCell ref="C3:G3"/>
    <mergeCell ref="D4:G4"/>
    <mergeCell ref="E5:G5"/>
    <mergeCell ref="F6:G6"/>
    <mergeCell ref="F10:G10"/>
    <mergeCell ref="F14:G14"/>
    <mergeCell ref="F19:G19"/>
    <mergeCell ref="E22:G22"/>
    <mergeCell ref="F23:G23"/>
    <mergeCell ref="E26:G26"/>
    <mergeCell ref="F27:G27"/>
    <mergeCell ref="P28:P37"/>
    <mergeCell ref="Q28:Q3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F224:G224"/>
    <mergeCell ref="F229:G229"/>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11"/>
    <hyperlink r:id="rId4" ref="Q12"/>
    <hyperlink r:id="rId5" ref="Q13"/>
    <hyperlink r:id="rId6" ref="Q15"/>
    <hyperlink r:id="rId7" ref="Q16"/>
    <hyperlink r:id="rId8" ref="Q17"/>
    <hyperlink r:id="rId9" ref="Q20"/>
    <hyperlink r:id="rId10" ref="Q21"/>
    <hyperlink r:id="rId11" ref="Q24"/>
    <hyperlink r:id="rId12" ref="Q25"/>
    <hyperlink r:id="rId13" ref="Q28"/>
    <hyperlink r:id="rId14" ref="Q39"/>
    <hyperlink r:id="rId15" ref="Q40"/>
    <hyperlink r:id="rId16" ref="Q43"/>
    <hyperlink r:id="rId17" ref="Q44"/>
    <hyperlink r:id="rId18" ref="Q45"/>
    <hyperlink r:id="rId19" ref="Q46"/>
    <hyperlink r:id="rId20" ref="Q47"/>
    <hyperlink r:id="rId21" ref="Q48"/>
    <hyperlink r:id="rId22" ref="Q49"/>
    <hyperlink r:id="rId23" ref="Q50"/>
    <hyperlink r:id="rId24" ref="Q51"/>
    <hyperlink r:id="rId25" ref="Q54"/>
    <hyperlink r:id="rId26" ref="Q57"/>
    <hyperlink r:id="rId27" ref="Q58"/>
    <hyperlink r:id="rId28" ref="Q59"/>
    <hyperlink r:id="rId29" ref="Q62"/>
    <hyperlink r:id="rId30" ref="Q64"/>
    <hyperlink r:id="rId31" ref="Q65"/>
    <hyperlink r:id="rId32" ref="Q66"/>
    <hyperlink r:id="rId33" ref="Q67"/>
    <hyperlink r:id="rId34" ref="Q68"/>
    <hyperlink r:id="rId35" ref="Q69"/>
    <hyperlink r:id="rId36" ref="Q71"/>
    <hyperlink r:id="rId37" ref="Q72"/>
    <hyperlink r:id="rId38" ref="Q74"/>
    <hyperlink r:id="rId39" ref="Q75"/>
    <hyperlink r:id="rId40" ref="Q77"/>
    <hyperlink r:id="rId41" ref="Q80"/>
    <hyperlink r:id="rId42" ref="Q81"/>
    <hyperlink r:id="rId43" ref="Q82"/>
    <hyperlink r:id="rId44" ref="Q83"/>
    <hyperlink r:id="rId45" ref="Q84"/>
    <hyperlink r:id="rId46" ref="Q85"/>
    <hyperlink r:id="rId47" ref="Q87"/>
    <hyperlink r:id="rId48" ref="Q88"/>
    <hyperlink r:id="rId49" ref="Q96"/>
    <hyperlink r:id="rId50" ref="Q97"/>
    <hyperlink r:id="rId51" ref="Q98"/>
    <hyperlink r:id="rId52" ref="Q107"/>
    <hyperlink r:id="rId53" ref="Q109"/>
    <hyperlink r:id="rId54" ref="Q110"/>
    <hyperlink r:id="rId55" ref="Q111"/>
    <hyperlink r:id="rId56" ref="Q112"/>
    <hyperlink r:id="rId57" ref="Q119"/>
    <hyperlink r:id="rId58" ref="Q120"/>
    <hyperlink r:id="rId59" ref="Q121"/>
    <hyperlink r:id="rId60" ref="Q123"/>
    <hyperlink r:id="rId61" ref="Q124"/>
    <hyperlink r:id="rId62" ref="Q127"/>
    <hyperlink r:id="rId63" ref="Q128"/>
    <hyperlink r:id="rId64" ref="Q130"/>
    <hyperlink r:id="rId65" ref="Q131"/>
    <hyperlink r:id="rId66" ref="Q133"/>
    <hyperlink r:id="rId67" ref="Q135"/>
    <hyperlink r:id="rId68" ref="Q136"/>
    <hyperlink r:id="rId69" ref="Q137"/>
    <hyperlink r:id="rId70" ref="Q139"/>
    <hyperlink r:id="rId71" ref="Q144"/>
    <hyperlink r:id="rId72" ref="Q147"/>
    <hyperlink r:id="rId73" ref="Q151"/>
    <hyperlink r:id="rId74" ref="Q153"/>
    <hyperlink r:id="rId75" ref="Q157"/>
    <hyperlink r:id="rId76" ref="Q162"/>
    <hyperlink r:id="rId77" ref="Q165"/>
    <hyperlink r:id="rId78" ref="Q167"/>
    <hyperlink r:id="rId79" ref="Q175"/>
    <hyperlink r:id="rId80" ref="Q177"/>
    <hyperlink r:id="rId81" ref="Q186"/>
    <hyperlink r:id="rId82" ref="Q192"/>
    <hyperlink r:id="rId83" ref="Q195"/>
    <hyperlink r:id="rId84" ref="Q199"/>
    <hyperlink r:id="rId85" ref="Q201"/>
    <hyperlink r:id="rId86" ref="Q203"/>
    <hyperlink r:id="rId87" ref="Q206"/>
    <hyperlink r:id="rId88" ref="Q212"/>
    <hyperlink r:id="rId89" ref="Q225"/>
    <hyperlink r:id="rId90" ref="Q226"/>
    <hyperlink r:id="rId91" ref="Q230"/>
  </hyperlinks>
  <printOptions/>
  <pageMargins bottom="0.7480314960629921" footer="0.0" header="0.0" left="0.7086614173228347" right="0.7086614173228347" top="0.7480314960629921"/>
  <pageSetup fitToHeight="0" paperSize="9" orientation="portrait"/>
  <drawing r:id="rId9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ySplit="3.0" topLeftCell="A4" activePane="bottomLeft" state="frozen"/>
      <selection activeCell="B5" sqref="B5" pane="bottomLeft"/>
    </sheetView>
  </sheetViews>
  <sheetFormatPr customHeight="1" defaultColWidth="14.43" defaultRowHeight="15.0"/>
  <cols>
    <col customWidth="1" hidden="1" min="1" max="1" width="8.86"/>
    <col customWidth="1" min="2" max="3" width="3.43"/>
    <col customWidth="1" min="4" max="4" width="4.43"/>
    <col customWidth="1" min="5" max="5" width="3.43"/>
    <col customWidth="1" min="6" max="6" width="2.86"/>
    <col customWidth="1" min="7" max="7" width="39.0"/>
    <col customWidth="1" min="8" max="8" width="7.0"/>
    <col customWidth="1" min="9" max="9" width="2.43"/>
    <col customWidth="1" min="10" max="11" width="11.86"/>
    <col customWidth="1" min="12" max="12" width="2.43"/>
    <col customWidth="1" min="13" max="14" width="48.0"/>
    <col customWidth="1" min="15" max="26" width="8.86"/>
  </cols>
  <sheetData>
    <row r="1" ht="15.75" customHeight="1">
      <c r="A1" s="89">
        <v>1.0</v>
      </c>
      <c r="B1" s="90" t="s">
        <v>0</v>
      </c>
      <c r="C1" s="82"/>
      <c r="D1" s="82"/>
      <c r="E1" s="82"/>
      <c r="F1" s="82"/>
      <c r="G1" s="83"/>
      <c r="H1" s="91" t="s">
        <v>116</v>
      </c>
      <c r="I1" s="92"/>
      <c r="J1" s="93" t="s">
        <v>117</v>
      </c>
      <c r="K1" s="4"/>
      <c r="L1" s="89"/>
      <c r="M1" s="93" t="s">
        <v>118</v>
      </c>
      <c r="N1" s="4"/>
      <c r="O1" s="89"/>
      <c r="P1" s="89"/>
      <c r="Q1" s="89"/>
      <c r="R1" s="89"/>
      <c r="S1" s="89"/>
      <c r="T1" s="89"/>
      <c r="U1" s="89"/>
      <c r="V1" s="89"/>
      <c r="W1" s="89"/>
      <c r="X1" s="89"/>
      <c r="Y1" s="89"/>
      <c r="Z1" s="89"/>
    </row>
    <row r="2">
      <c r="A2" s="89">
        <v>2.0</v>
      </c>
      <c r="B2" s="86"/>
      <c r="C2" s="87"/>
      <c r="D2" s="87"/>
      <c r="E2" s="87"/>
      <c r="F2" s="87"/>
      <c r="G2" s="88"/>
      <c r="H2" s="94"/>
      <c r="I2" s="92"/>
      <c r="J2" s="95">
        <v>2021.0</v>
      </c>
      <c r="K2" s="95">
        <v>2022.0</v>
      </c>
      <c r="L2" s="89"/>
      <c r="M2" s="96" t="s">
        <v>119</v>
      </c>
      <c r="N2" s="97" t="s">
        <v>120</v>
      </c>
      <c r="O2" s="89"/>
      <c r="P2" s="89"/>
      <c r="Q2" s="89"/>
      <c r="R2" s="89"/>
      <c r="S2" s="89"/>
      <c r="T2" s="89"/>
      <c r="U2" s="89"/>
      <c r="V2" s="89"/>
      <c r="W2" s="89"/>
      <c r="X2" s="89"/>
      <c r="Y2" s="89"/>
      <c r="Z2" s="89"/>
    </row>
    <row r="3">
      <c r="A3" s="89"/>
      <c r="B3" s="98"/>
      <c r="C3" s="98"/>
      <c r="D3" s="98"/>
      <c r="E3" s="98"/>
      <c r="F3" s="98"/>
      <c r="G3" s="98"/>
      <c r="H3" s="92"/>
      <c r="I3" s="92"/>
      <c r="J3" s="99"/>
      <c r="K3" s="99"/>
      <c r="L3" s="89"/>
      <c r="M3" s="100"/>
      <c r="N3" s="101"/>
      <c r="O3" s="89"/>
      <c r="P3" s="89"/>
      <c r="Q3" s="89"/>
      <c r="R3" s="89"/>
      <c r="S3" s="89"/>
      <c r="T3" s="89"/>
      <c r="U3" s="89"/>
      <c r="V3" s="89"/>
      <c r="W3" s="89"/>
      <c r="X3" s="89"/>
      <c r="Y3" s="89"/>
      <c r="Z3" s="89"/>
    </row>
    <row r="4">
      <c r="A4" s="89">
        <v>3.0</v>
      </c>
      <c r="B4" s="102" t="s">
        <v>5</v>
      </c>
      <c r="C4" s="103" t="s">
        <v>121</v>
      </c>
      <c r="D4" s="104"/>
      <c r="E4" s="104"/>
      <c r="F4" s="104"/>
      <c r="G4" s="105"/>
      <c r="H4" s="106"/>
      <c r="I4" s="99"/>
      <c r="J4" s="106"/>
      <c r="K4" s="106"/>
      <c r="L4" s="89"/>
      <c r="M4" s="107"/>
      <c r="N4" s="107"/>
      <c r="O4" s="89"/>
      <c r="P4" s="89"/>
      <c r="Q4" s="89"/>
      <c r="R4" s="89"/>
      <c r="S4" s="89"/>
      <c r="T4" s="89"/>
      <c r="U4" s="89"/>
      <c r="V4" s="89"/>
      <c r="W4" s="89"/>
      <c r="X4" s="89"/>
      <c r="Y4" s="89"/>
      <c r="Z4" s="89"/>
    </row>
    <row r="5">
      <c r="A5" s="89">
        <v>4.0</v>
      </c>
      <c r="B5" s="108"/>
      <c r="C5" s="108" t="s">
        <v>7</v>
      </c>
      <c r="D5" s="109" t="s">
        <v>8</v>
      </c>
      <c r="E5" s="3"/>
      <c r="F5" s="3"/>
      <c r="G5" s="4"/>
      <c r="H5" s="110">
        <v>20.0</v>
      </c>
      <c r="I5" s="99"/>
      <c r="J5" s="111">
        <f>SUM(J6:J13)</f>
        <v>0</v>
      </c>
      <c r="K5" s="111">
        <f>'LKE Gab'!M5</f>
        <v>18.65925596</v>
      </c>
      <c r="L5" s="89"/>
      <c r="M5" s="112"/>
      <c r="N5" s="112"/>
      <c r="O5" s="89"/>
      <c r="P5" s="89"/>
      <c r="Q5" s="89"/>
      <c r="R5" s="89"/>
      <c r="S5" s="89"/>
      <c r="T5" s="89"/>
      <c r="U5" s="89"/>
      <c r="V5" s="89"/>
      <c r="W5" s="89"/>
      <c r="X5" s="89"/>
      <c r="Y5" s="89"/>
      <c r="Z5" s="89"/>
    </row>
    <row r="6">
      <c r="A6" s="89">
        <v>5.0</v>
      </c>
      <c r="B6" s="113"/>
      <c r="C6" s="114"/>
      <c r="D6" s="115">
        <v>1.0</v>
      </c>
      <c r="E6" s="116" t="s">
        <v>9</v>
      </c>
      <c r="F6" s="3"/>
      <c r="G6" s="4"/>
      <c r="H6" s="117">
        <v>2.0</v>
      </c>
      <c r="I6" s="118"/>
      <c r="J6" s="119"/>
      <c r="K6" s="120">
        <f>'LKE Gab'!M6</f>
        <v>1.867587037</v>
      </c>
      <c r="L6" s="89"/>
      <c r="M6" s="121"/>
      <c r="N6" s="121"/>
      <c r="O6" s="89"/>
      <c r="P6" s="89"/>
      <c r="Q6" s="89"/>
      <c r="R6" s="89"/>
      <c r="S6" s="89"/>
      <c r="T6" s="89"/>
      <c r="U6" s="89"/>
      <c r="V6" s="89"/>
      <c r="W6" s="89"/>
      <c r="X6" s="89"/>
      <c r="Y6" s="89"/>
      <c r="Z6" s="89"/>
    </row>
    <row r="7">
      <c r="A7" s="89">
        <v>10.0</v>
      </c>
      <c r="B7" s="113"/>
      <c r="C7" s="113"/>
      <c r="D7" s="115">
        <v>2.0</v>
      </c>
      <c r="E7" s="116" t="s">
        <v>18</v>
      </c>
      <c r="F7" s="3"/>
      <c r="G7" s="4"/>
      <c r="H7" s="117">
        <v>2.0</v>
      </c>
      <c r="I7" s="118"/>
      <c r="J7" s="119"/>
      <c r="K7" s="120">
        <f>'LKE Gab'!M11</f>
        <v>1.913194444</v>
      </c>
      <c r="L7" s="89"/>
      <c r="M7" s="121"/>
      <c r="N7" s="121"/>
      <c r="O7" s="89"/>
      <c r="P7" s="89"/>
      <c r="Q7" s="89"/>
      <c r="R7" s="89"/>
      <c r="S7" s="89"/>
      <c r="T7" s="89"/>
      <c r="U7" s="89"/>
      <c r="V7" s="89"/>
      <c r="W7" s="89"/>
      <c r="X7" s="89"/>
      <c r="Y7" s="89"/>
      <c r="Z7" s="89"/>
    </row>
    <row r="8">
      <c r="A8" s="89">
        <v>13.0</v>
      </c>
      <c r="B8" s="113"/>
      <c r="C8" s="113"/>
      <c r="D8" s="114">
        <v>3.0</v>
      </c>
      <c r="E8" s="116" t="s">
        <v>21</v>
      </c>
      <c r="F8" s="3"/>
      <c r="G8" s="4"/>
      <c r="H8" s="117">
        <v>3.0</v>
      </c>
      <c r="I8" s="118"/>
      <c r="J8" s="119"/>
      <c r="K8" s="120">
        <f>'LKE Gab'!M14</f>
        <v>2.993333333</v>
      </c>
      <c r="L8" s="89"/>
      <c r="M8" s="121"/>
      <c r="N8" s="121"/>
      <c r="O8" s="89"/>
      <c r="P8" s="89"/>
      <c r="Q8" s="89"/>
      <c r="R8" s="89"/>
      <c r="S8" s="89"/>
      <c r="T8" s="89"/>
      <c r="U8" s="89"/>
      <c r="V8" s="89"/>
      <c r="W8" s="89"/>
      <c r="X8" s="89"/>
      <c r="Y8" s="89"/>
      <c r="Z8" s="89"/>
    </row>
    <row r="9">
      <c r="A9" s="89">
        <v>17.0</v>
      </c>
      <c r="B9" s="113"/>
      <c r="C9" s="113"/>
      <c r="D9" s="114">
        <v>4.0</v>
      </c>
      <c r="E9" s="116" t="s">
        <v>25</v>
      </c>
      <c r="F9" s="3"/>
      <c r="G9" s="4"/>
      <c r="H9" s="117">
        <v>2.5</v>
      </c>
      <c r="I9" s="118"/>
      <c r="J9" s="119"/>
      <c r="K9" s="120">
        <f>'LKE Gab'!M18</f>
        <v>2.371419753</v>
      </c>
      <c r="L9" s="89"/>
      <c r="M9" s="121"/>
      <c r="N9" s="121"/>
      <c r="O9" s="89"/>
      <c r="P9" s="89"/>
      <c r="Q9" s="89"/>
      <c r="R9" s="89"/>
      <c r="S9" s="89"/>
      <c r="T9" s="89"/>
      <c r="U9" s="89"/>
      <c r="V9" s="89"/>
      <c r="W9" s="89"/>
      <c r="X9" s="89"/>
      <c r="Y9" s="89"/>
      <c r="Z9" s="89"/>
    </row>
    <row r="10">
      <c r="A10" s="89">
        <v>21.0</v>
      </c>
      <c r="B10" s="113"/>
      <c r="C10" s="113"/>
      <c r="D10" s="114">
        <v>5.0</v>
      </c>
      <c r="E10" s="116" t="s">
        <v>29</v>
      </c>
      <c r="F10" s="3"/>
      <c r="G10" s="4"/>
      <c r="H10" s="117">
        <v>3.0000000000000004</v>
      </c>
      <c r="I10" s="118"/>
      <c r="J10" s="119"/>
      <c r="K10" s="120">
        <f>'LKE Gab'!M22</f>
        <v>2.743055556</v>
      </c>
      <c r="L10" s="89"/>
      <c r="M10" s="121"/>
      <c r="N10" s="121"/>
      <c r="O10" s="89"/>
      <c r="P10" s="89"/>
      <c r="Q10" s="89"/>
      <c r="R10" s="89"/>
      <c r="S10" s="89"/>
      <c r="T10" s="89"/>
      <c r="U10" s="89"/>
      <c r="V10" s="89"/>
      <c r="W10" s="89"/>
      <c r="X10" s="89"/>
      <c r="Y10" s="89"/>
      <c r="Z10" s="89"/>
    </row>
    <row r="11">
      <c r="A11" s="89">
        <v>30.0</v>
      </c>
      <c r="B11" s="113"/>
      <c r="C11" s="113"/>
      <c r="D11" s="114">
        <v>6.0</v>
      </c>
      <c r="E11" s="122" t="s">
        <v>42</v>
      </c>
      <c r="F11" s="113"/>
      <c r="G11" s="123"/>
      <c r="H11" s="117">
        <v>2.5</v>
      </c>
      <c r="I11" s="118"/>
      <c r="J11" s="119"/>
      <c r="K11" s="120">
        <f>'LKE Gab'!M31</f>
        <v>2.351574074</v>
      </c>
      <c r="L11" s="89"/>
      <c r="M11" s="121"/>
      <c r="N11" s="121"/>
      <c r="O11" s="89"/>
      <c r="P11" s="89"/>
      <c r="Q11" s="89"/>
      <c r="R11" s="89"/>
      <c r="S11" s="89"/>
      <c r="T11" s="89"/>
      <c r="U11" s="89"/>
      <c r="V11" s="89"/>
      <c r="W11" s="89"/>
      <c r="X11" s="89"/>
      <c r="Y11" s="89"/>
      <c r="Z11" s="89"/>
    </row>
    <row r="12">
      <c r="A12" s="89">
        <v>33.0</v>
      </c>
      <c r="B12" s="113"/>
      <c r="C12" s="113"/>
      <c r="D12" s="114">
        <v>7.0</v>
      </c>
      <c r="E12" s="116" t="s">
        <v>45</v>
      </c>
      <c r="F12" s="3"/>
      <c r="G12" s="4"/>
      <c r="H12" s="117">
        <v>2.5</v>
      </c>
      <c r="I12" s="118"/>
      <c r="J12" s="119"/>
      <c r="K12" s="120">
        <f>'LKE Gab'!M34</f>
        <v>2.273649636</v>
      </c>
      <c r="L12" s="89"/>
      <c r="M12" s="121"/>
      <c r="N12" s="121"/>
      <c r="O12" s="89"/>
      <c r="P12" s="89"/>
      <c r="Q12" s="89"/>
      <c r="R12" s="89"/>
      <c r="S12" s="89"/>
      <c r="T12" s="89"/>
      <c r="U12" s="89"/>
      <c r="V12" s="89"/>
      <c r="W12" s="89"/>
      <c r="X12" s="89"/>
      <c r="Y12" s="89"/>
      <c r="Z12" s="89"/>
    </row>
    <row r="13">
      <c r="A13" s="89">
        <v>41.0</v>
      </c>
      <c r="B13" s="113"/>
      <c r="C13" s="113"/>
      <c r="D13" s="114">
        <v>8.0</v>
      </c>
      <c r="E13" s="116" t="s">
        <v>53</v>
      </c>
      <c r="F13" s="3"/>
      <c r="G13" s="4"/>
      <c r="H13" s="117">
        <v>2.4999999999999996</v>
      </c>
      <c r="I13" s="118"/>
      <c r="J13" s="119"/>
      <c r="K13" s="120">
        <f>'LKE Gab'!M42</f>
        <v>2.14544213</v>
      </c>
      <c r="L13" s="89"/>
      <c r="M13" s="121"/>
      <c r="N13" s="121"/>
      <c r="O13" s="89"/>
      <c r="P13" s="89"/>
      <c r="Q13" s="89"/>
      <c r="R13" s="89"/>
      <c r="S13" s="89"/>
      <c r="T13" s="89"/>
      <c r="U13" s="89"/>
      <c r="V13" s="89"/>
      <c r="W13" s="89"/>
      <c r="X13" s="89"/>
      <c r="Y13" s="89"/>
      <c r="Z13" s="89"/>
    </row>
    <row r="14">
      <c r="A14" s="89">
        <v>47.0</v>
      </c>
      <c r="B14" s="108"/>
      <c r="C14" s="108" t="s">
        <v>59</v>
      </c>
      <c r="D14" s="109" t="s">
        <v>60</v>
      </c>
      <c r="E14" s="3"/>
      <c r="F14" s="3"/>
      <c r="G14" s="4"/>
      <c r="H14" s="110">
        <v>10.0</v>
      </c>
      <c r="I14" s="99"/>
      <c r="J14" s="111">
        <f>SUM(J15:J24)</f>
        <v>0</v>
      </c>
      <c r="K14" s="111">
        <f>'LKE Gab'!M48</f>
        <v>6.2923</v>
      </c>
      <c r="L14" s="89"/>
      <c r="M14" s="112"/>
      <c r="N14" s="112"/>
      <c r="O14" s="89"/>
      <c r="P14" s="89"/>
      <c r="Q14" s="89"/>
      <c r="R14" s="89"/>
      <c r="S14" s="89"/>
      <c r="T14" s="89"/>
      <c r="U14" s="89"/>
      <c r="V14" s="89"/>
      <c r="W14" s="89"/>
      <c r="X14" s="89"/>
      <c r="Y14" s="89"/>
      <c r="Z14" s="89"/>
    </row>
    <row r="15">
      <c r="A15" s="89">
        <v>48.0</v>
      </c>
      <c r="B15" s="113"/>
      <c r="C15" s="113"/>
      <c r="D15" s="113"/>
      <c r="E15" s="114" t="s">
        <v>10</v>
      </c>
      <c r="F15" s="116" t="s">
        <v>61</v>
      </c>
      <c r="G15" s="4"/>
      <c r="H15" s="117">
        <v>1.0</v>
      </c>
      <c r="I15" s="118"/>
      <c r="J15" s="124"/>
      <c r="K15" s="117">
        <f>'LKE Gab'!M49</f>
        <v>0.2295</v>
      </c>
      <c r="L15" s="89"/>
      <c r="M15" s="121"/>
      <c r="N15" s="121"/>
      <c r="O15" s="89"/>
      <c r="P15" s="89"/>
      <c r="Q15" s="89"/>
      <c r="R15" s="89"/>
      <c r="S15" s="89"/>
      <c r="T15" s="89"/>
      <c r="U15" s="89"/>
      <c r="V15" s="89"/>
      <c r="W15" s="89"/>
      <c r="X15" s="89"/>
      <c r="Y15" s="89"/>
      <c r="Z15" s="89"/>
    </row>
    <row r="16">
      <c r="A16" s="89">
        <v>49.0</v>
      </c>
      <c r="B16" s="113"/>
      <c r="C16" s="113"/>
      <c r="D16" s="113"/>
      <c r="E16" s="114" t="s">
        <v>12</v>
      </c>
      <c r="F16" s="116" t="s">
        <v>62</v>
      </c>
      <c r="G16" s="4"/>
      <c r="H16" s="117">
        <v>1.0</v>
      </c>
      <c r="I16" s="118"/>
      <c r="J16" s="124"/>
      <c r="K16" s="117">
        <f>'LKE Gab'!M50</f>
        <v>0.4658</v>
      </c>
      <c r="L16" s="89"/>
      <c r="M16" s="121"/>
      <c r="N16" s="121"/>
      <c r="O16" s="89"/>
      <c r="P16" s="89"/>
      <c r="Q16" s="89"/>
      <c r="R16" s="89"/>
      <c r="S16" s="89"/>
      <c r="T16" s="89"/>
      <c r="U16" s="89"/>
      <c r="V16" s="89"/>
      <c r="W16" s="89"/>
      <c r="X16" s="89"/>
      <c r="Y16" s="89"/>
      <c r="Z16" s="89"/>
    </row>
    <row r="17">
      <c r="A17" s="89">
        <v>50.0</v>
      </c>
      <c r="B17" s="113"/>
      <c r="C17" s="113"/>
      <c r="D17" s="113"/>
      <c r="E17" s="114" t="s">
        <v>14</v>
      </c>
      <c r="F17" s="116" t="s">
        <v>63</v>
      </c>
      <c r="G17" s="4"/>
      <c r="H17" s="117">
        <v>1.0</v>
      </c>
      <c r="I17" s="118"/>
      <c r="J17" s="124"/>
      <c r="K17" s="117">
        <f>'LKE Gab'!M51</f>
        <v>0.75</v>
      </c>
      <c r="L17" s="89"/>
      <c r="M17" s="121"/>
      <c r="N17" s="121"/>
      <c r="O17" s="89"/>
      <c r="P17" s="89"/>
      <c r="Q17" s="89"/>
      <c r="R17" s="89"/>
      <c r="S17" s="89"/>
      <c r="T17" s="89"/>
      <c r="U17" s="89"/>
      <c r="V17" s="89"/>
      <c r="W17" s="89"/>
      <c r="X17" s="89"/>
      <c r="Y17" s="89"/>
      <c r="Z17" s="89"/>
    </row>
    <row r="18">
      <c r="A18" s="89">
        <v>51.0</v>
      </c>
      <c r="B18" s="113"/>
      <c r="C18" s="113"/>
      <c r="D18" s="113"/>
      <c r="E18" s="114" t="s">
        <v>16</v>
      </c>
      <c r="F18" s="116" t="s">
        <v>64</v>
      </c>
      <c r="G18" s="4"/>
      <c r="H18" s="117">
        <v>1.0</v>
      </c>
      <c r="I18" s="118"/>
      <c r="J18" s="124"/>
      <c r="K18" s="117">
        <f>'LKE Gab'!M52</f>
        <v>0.75</v>
      </c>
      <c r="L18" s="89"/>
      <c r="M18" s="121"/>
      <c r="N18" s="121"/>
      <c r="O18" s="89"/>
      <c r="P18" s="89"/>
      <c r="Q18" s="89"/>
      <c r="R18" s="89"/>
      <c r="S18" s="89"/>
      <c r="T18" s="89"/>
      <c r="U18" s="89"/>
      <c r="V18" s="89"/>
      <c r="W18" s="89"/>
      <c r="X18" s="89"/>
      <c r="Y18" s="89"/>
      <c r="Z18" s="89"/>
    </row>
    <row r="19">
      <c r="A19" s="89">
        <v>52.0</v>
      </c>
      <c r="B19" s="113"/>
      <c r="C19" s="113"/>
      <c r="D19" s="113"/>
      <c r="E19" s="114" t="s">
        <v>34</v>
      </c>
      <c r="F19" s="116" t="s">
        <v>65</v>
      </c>
      <c r="G19" s="4"/>
      <c r="H19" s="117">
        <v>1.0</v>
      </c>
      <c r="I19" s="118"/>
      <c r="J19" s="124"/>
      <c r="K19" s="117">
        <f>'LKE Gab'!M53</f>
        <v>0.6244</v>
      </c>
      <c r="L19" s="89"/>
      <c r="M19" s="121"/>
      <c r="N19" s="121"/>
      <c r="O19" s="89"/>
      <c r="P19" s="89"/>
      <c r="Q19" s="89"/>
      <c r="R19" s="89"/>
      <c r="S19" s="89"/>
      <c r="T19" s="89"/>
      <c r="U19" s="89"/>
      <c r="V19" s="89"/>
      <c r="W19" s="89"/>
      <c r="X19" s="89"/>
      <c r="Y19" s="89"/>
      <c r="Z19" s="89"/>
    </row>
    <row r="20">
      <c r="A20" s="89">
        <v>53.0</v>
      </c>
      <c r="B20" s="113"/>
      <c r="C20" s="113"/>
      <c r="D20" s="113"/>
      <c r="E20" s="114" t="s">
        <v>36</v>
      </c>
      <c r="F20" s="116" t="s">
        <v>66</v>
      </c>
      <c r="G20" s="4"/>
      <c r="H20" s="117">
        <v>1.0</v>
      </c>
      <c r="I20" s="118"/>
      <c r="J20" s="124"/>
      <c r="K20" s="117">
        <f>'LKE Gab'!M54</f>
        <v>0.5301</v>
      </c>
      <c r="L20" s="89"/>
      <c r="M20" s="121"/>
      <c r="N20" s="121"/>
      <c r="O20" s="89"/>
      <c r="P20" s="89"/>
      <c r="Q20" s="89"/>
      <c r="R20" s="89"/>
      <c r="S20" s="89"/>
      <c r="T20" s="89"/>
      <c r="U20" s="89"/>
      <c r="V20" s="89"/>
      <c r="W20" s="89"/>
      <c r="X20" s="89"/>
      <c r="Y20" s="89"/>
      <c r="Z20" s="89"/>
    </row>
    <row r="21" ht="15.75" customHeight="1">
      <c r="A21" s="89">
        <v>54.0</v>
      </c>
      <c r="B21" s="113"/>
      <c r="C21" s="113"/>
      <c r="D21" s="113"/>
      <c r="E21" s="114" t="s">
        <v>38</v>
      </c>
      <c r="F21" s="116" t="s">
        <v>67</v>
      </c>
      <c r="G21" s="4"/>
      <c r="H21" s="117">
        <v>1.0</v>
      </c>
      <c r="I21" s="118"/>
      <c r="J21" s="124"/>
      <c r="K21" s="117">
        <f>'LKE Gab'!M55</f>
        <v>0.75</v>
      </c>
      <c r="L21" s="89"/>
      <c r="M21" s="121"/>
      <c r="N21" s="121"/>
      <c r="O21" s="89"/>
      <c r="P21" s="89"/>
      <c r="Q21" s="89"/>
      <c r="R21" s="89"/>
      <c r="S21" s="89"/>
      <c r="T21" s="89"/>
      <c r="U21" s="89"/>
      <c r="V21" s="89"/>
      <c r="W21" s="89"/>
      <c r="X21" s="89"/>
      <c r="Y21" s="89"/>
      <c r="Z21" s="89"/>
    </row>
    <row r="22" ht="16.5" customHeight="1">
      <c r="A22" s="89">
        <v>55.0</v>
      </c>
      <c r="B22" s="113"/>
      <c r="C22" s="113"/>
      <c r="D22" s="113"/>
      <c r="E22" s="114" t="s">
        <v>40</v>
      </c>
      <c r="F22" s="116" t="s">
        <v>68</v>
      </c>
      <c r="G22" s="4"/>
      <c r="H22" s="117">
        <v>1.0</v>
      </c>
      <c r="I22" s="118"/>
      <c r="J22" s="124"/>
      <c r="K22" s="117">
        <f>'LKE Gab'!M56</f>
        <v>0.6</v>
      </c>
      <c r="L22" s="89"/>
      <c r="M22" s="121"/>
      <c r="N22" s="121"/>
      <c r="O22" s="89"/>
      <c r="P22" s="89"/>
      <c r="Q22" s="89"/>
      <c r="R22" s="89"/>
      <c r="S22" s="89"/>
      <c r="T22" s="89"/>
      <c r="U22" s="89"/>
      <c r="V22" s="89"/>
      <c r="W22" s="89"/>
      <c r="X22" s="89"/>
      <c r="Y22" s="89"/>
      <c r="Z22" s="89"/>
    </row>
    <row r="23" ht="15.75" customHeight="1">
      <c r="A23" s="89">
        <v>56.0</v>
      </c>
      <c r="B23" s="113"/>
      <c r="C23" s="113"/>
      <c r="D23" s="113"/>
      <c r="E23" s="114" t="s">
        <v>69</v>
      </c>
      <c r="F23" s="116" t="s">
        <v>70</v>
      </c>
      <c r="G23" s="4"/>
      <c r="H23" s="117">
        <v>1.0</v>
      </c>
      <c r="I23" s="118"/>
      <c r="J23" s="124"/>
      <c r="K23" s="117">
        <f>'LKE Gab'!M57</f>
        <v>0.6</v>
      </c>
      <c r="L23" s="89"/>
      <c r="M23" s="121"/>
      <c r="N23" s="121"/>
      <c r="O23" s="89"/>
      <c r="P23" s="89"/>
      <c r="Q23" s="89"/>
      <c r="R23" s="89"/>
      <c r="S23" s="89"/>
      <c r="T23" s="89"/>
      <c r="U23" s="89"/>
      <c r="V23" s="89"/>
      <c r="W23" s="89"/>
      <c r="X23" s="89"/>
      <c r="Y23" s="89"/>
      <c r="Z23" s="89"/>
    </row>
    <row r="24" ht="15.75" customHeight="1">
      <c r="A24" s="89">
        <v>57.0</v>
      </c>
      <c r="B24" s="113"/>
      <c r="C24" s="113"/>
      <c r="D24" s="113"/>
      <c r="E24" s="114" t="s">
        <v>71</v>
      </c>
      <c r="F24" s="116" t="s">
        <v>72</v>
      </c>
      <c r="G24" s="4"/>
      <c r="H24" s="117">
        <v>1.0</v>
      </c>
      <c r="I24" s="118"/>
      <c r="J24" s="124"/>
      <c r="K24" s="117">
        <f>'LKE Gab'!M58</f>
        <v>0.9925</v>
      </c>
      <c r="L24" s="89"/>
      <c r="M24" s="121"/>
      <c r="N24" s="121"/>
      <c r="O24" s="89"/>
      <c r="P24" s="89"/>
      <c r="Q24" s="89"/>
      <c r="R24" s="89"/>
      <c r="S24" s="89"/>
      <c r="T24" s="89"/>
      <c r="U24" s="89"/>
      <c r="V24" s="89"/>
      <c r="W24" s="89"/>
      <c r="X24" s="89"/>
      <c r="Y24" s="89"/>
      <c r="Z24" s="89"/>
    </row>
    <row r="25" ht="15.75" customHeight="1">
      <c r="A25" s="89">
        <v>58.0</v>
      </c>
      <c r="B25" s="108"/>
      <c r="C25" s="108" t="s">
        <v>122</v>
      </c>
      <c r="D25" s="109" t="s">
        <v>73</v>
      </c>
      <c r="E25" s="3"/>
      <c r="F25" s="3"/>
      <c r="G25" s="4"/>
      <c r="H25" s="110">
        <v>30.0</v>
      </c>
      <c r="I25" s="99"/>
      <c r="J25" s="111">
        <f>SUM(J26:J33)</f>
        <v>0</v>
      </c>
      <c r="K25" s="111">
        <f>'LKE Gab'!M59</f>
        <v>23.10186104</v>
      </c>
      <c r="L25" s="89"/>
      <c r="M25" s="112"/>
      <c r="N25" s="112"/>
      <c r="O25" s="89"/>
      <c r="P25" s="89"/>
      <c r="Q25" s="89"/>
      <c r="R25" s="89"/>
      <c r="S25" s="89"/>
      <c r="T25" s="89"/>
      <c r="U25" s="89"/>
      <c r="V25" s="89"/>
      <c r="W25" s="89"/>
      <c r="X25" s="89"/>
      <c r="Y25" s="89"/>
      <c r="Z25" s="89"/>
    </row>
    <row r="26" ht="15.75" customHeight="1">
      <c r="A26" s="89">
        <v>59.0</v>
      </c>
      <c r="B26" s="113"/>
      <c r="C26" s="113"/>
      <c r="D26" s="114">
        <v>1.0</v>
      </c>
      <c r="E26" s="116" t="s">
        <v>9</v>
      </c>
      <c r="F26" s="3"/>
      <c r="G26" s="4"/>
      <c r="H26" s="117">
        <v>3.0</v>
      </c>
      <c r="I26" s="118"/>
      <c r="J26" s="119"/>
      <c r="K26" s="120">
        <f>'LKE Gab'!M60</f>
        <v>2.473194444</v>
      </c>
      <c r="L26" s="89"/>
      <c r="M26" s="121"/>
      <c r="N26" s="121"/>
      <c r="O26" s="89"/>
      <c r="P26" s="89"/>
      <c r="Q26" s="89"/>
      <c r="R26" s="89"/>
      <c r="S26" s="89"/>
      <c r="T26" s="89"/>
      <c r="U26" s="89"/>
      <c r="V26" s="89"/>
      <c r="W26" s="89"/>
      <c r="X26" s="89"/>
      <c r="Y26" s="89"/>
      <c r="Z26" s="89"/>
    </row>
    <row r="27" ht="15.75" customHeight="1">
      <c r="A27" s="89">
        <v>63.0</v>
      </c>
      <c r="B27" s="113"/>
      <c r="C27" s="113"/>
      <c r="D27" s="114">
        <v>2.0</v>
      </c>
      <c r="E27" s="116" t="s">
        <v>18</v>
      </c>
      <c r="F27" s="3"/>
      <c r="G27" s="4"/>
      <c r="H27" s="117">
        <v>3.0</v>
      </c>
      <c r="I27" s="118"/>
      <c r="J27" s="119"/>
      <c r="K27" s="120">
        <f>'LKE Gab'!M64</f>
        <v>2.775462963</v>
      </c>
      <c r="L27" s="89"/>
      <c r="M27" s="121"/>
      <c r="N27" s="121"/>
      <c r="O27" s="89"/>
      <c r="P27" s="89"/>
      <c r="Q27" s="89"/>
      <c r="R27" s="89"/>
      <c r="S27" s="89"/>
      <c r="T27" s="89"/>
      <c r="U27" s="89"/>
      <c r="V27" s="89"/>
      <c r="W27" s="89"/>
      <c r="X27" s="89"/>
      <c r="Y27" s="89"/>
      <c r="Z27" s="89"/>
    </row>
    <row r="28" ht="15.75" customHeight="1">
      <c r="A28" s="89">
        <v>66.0</v>
      </c>
      <c r="B28" s="113"/>
      <c r="C28" s="113"/>
      <c r="D28" s="114">
        <v>3.0</v>
      </c>
      <c r="E28" s="116" t="s">
        <v>21</v>
      </c>
      <c r="F28" s="3"/>
      <c r="G28" s="4"/>
      <c r="H28" s="117">
        <v>4.5</v>
      </c>
      <c r="I28" s="118"/>
      <c r="J28" s="119"/>
      <c r="K28" s="120">
        <f>'LKE Gab'!M67</f>
        <v>2.552083333</v>
      </c>
      <c r="L28" s="89"/>
      <c r="M28" s="121"/>
      <c r="N28" s="121"/>
      <c r="O28" s="89"/>
      <c r="P28" s="89"/>
      <c r="Q28" s="89"/>
      <c r="R28" s="89"/>
      <c r="S28" s="89"/>
      <c r="T28" s="89"/>
      <c r="U28" s="89"/>
      <c r="V28" s="89"/>
      <c r="W28" s="89"/>
      <c r="X28" s="89"/>
      <c r="Y28" s="89"/>
      <c r="Z28" s="89"/>
    </row>
    <row r="29" ht="15.75" customHeight="1">
      <c r="A29" s="89">
        <v>70.0</v>
      </c>
      <c r="B29" s="113"/>
      <c r="C29" s="113"/>
      <c r="D29" s="114">
        <v>4.0</v>
      </c>
      <c r="E29" s="122" t="s">
        <v>25</v>
      </c>
      <c r="F29" s="113"/>
      <c r="G29" s="113"/>
      <c r="H29" s="117">
        <v>3.75</v>
      </c>
      <c r="I29" s="118"/>
      <c r="J29" s="119"/>
      <c r="K29" s="120">
        <f>'LKE Gab'!M71</f>
        <v>3.530069444</v>
      </c>
      <c r="L29" s="89"/>
      <c r="M29" s="121"/>
      <c r="N29" s="121"/>
      <c r="O29" s="89"/>
      <c r="P29" s="89"/>
      <c r="Q29" s="89"/>
      <c r="R29" s="89"/>
      <c r="S29" s="89"/>
      <c r="T29" s="89"/>
      <c r="U29" s="89"/>
      <c r="V29" s="89"/>
      <c r="W29" s="89"/>
      <c r="X29" s="89"/>
      <c r="Y29" s="89"/>
      <c r="Z29" s="89"/>
    </row>
    <row r="30" ht="15.75" customHeight="1">
      <c r="A30" s="89">
        <v>74.0</v>
      </c>
      <c r="B30" s="113"/>
      <c r="C30" s="113"/>
      <c r="D30" s="114">
        <v>5.0</v>
      </c>
      <c r="E30" s="122" t="s">
        <v>29</v>
      </c>
      <c r="F30" s="113"/>
      <c r="G30" s="125"/>
      <c r="H30" s="117">
        <v>4.5</v>
      </c>
      <c r="I30" s="118"/>
      <c r="J30" s="119"/>
      <c r="K30" s="120">
        <f>'LKE Gab'!M75</f>
        <v>2.22512673</v>
      </c>
      <c r="L30" s="89"/>
      <c r="M30" s="121"/>
      <c r="N30" s="121"/>
      <c r="O30" s="89"/>
      <c r="P30" s="89"/>
      <c r="Q30" s="89"/>
      <c r="R30" s="89"/>
      <c r="S30" s="89"/>
      <c r="T30" s="89"/>
      <c r="U30" s="89"/>
      <c r="V30" s="89"/>
      <c r="W30" s="89"/>
      <c r="X30" s="89"/>
      <c r="Y30" s="89"/>
      <c r="Z30" s="89"/>
    </row>
    <row r="31" ht="15.75" customHeight="1">
      <c r="A31" s="89">
        <v>82.0</v>
      </c>
      <c r="B31" s="113"/>
      <c r="C31" s="113"/>
      <c r="D31" s="114">
        <v>6.0</v>
      </c>
      <c r="E31" s="122" t="s">
        <v>42</v>
      </c>
      <c r="F31" s="113"/>
      <c r="G31" s="113"/>
      <c r="H31" s="117">
        <v>3.75</v>
      </c>
      <c r="I31" s="118"/>
      <c r="J31" s="119"/>
      <c r="K31" s="120">
        <f>'LKE Gab'!M83</f>
        <v>2.712479176</v>
      </c>
      <c r="L31" s="89"/>
      <c r="M31" s="121"/>
      <c r="N31" s="121"/>
      <c r="O31" s="89"/>
      <c r="P31" s="89"/>
      <c r="Q31" s="89"/>
      <c r="R31" s="89"/>
      <c r="S31" s="89"/>
      <c r="T31" s="89"/>
      <c r="U31" s="89"/>
      <c r="V31" s="89"/>
      <c r="W31" s="89"/>
      <c r="X31" s="89"/>
      <c r="Y31" s="89"/>
      <c r="Z31" s="89"/>
    </row>
    <row r="32" ht="15.75" customHeight="1">
      <c r="A32" s="89">
        <v>87.0</v>
      </c>
      <c r="B32" s="113"/>
      <c r="C32" s="113"/>
      <c r="D32" s="114">
        <v>7.0</v>
      </c>
      <c r="E32" s="116" t="s">
        <v>45</v>
      </c>
      <c r="F32" s="3"/>
      <c r="G32" s="4"/>
      <c r="H32" s="117">
        <v>3.75</v>
      </c>
      <c r="I32" s="118"/>
      <c r="J32" s="119"/>
      <c r="K32" s="120">
        <f>'LKE Gab'!M88</f>
        <v>3.292121028</v>
      </c>
      <c r="L32" s="89"/>
      <c r="M32" s="121"/>
      <c r="N32" s="121"/>
      <c r="O32" s="89"/>
      <c r="P32" s="89"/>
      <c r="Q32" s="89"/>
      <c r="R32" s="89"/>
      <c r="S32" s="89"/>
      <c r="T32" s="89"/>
      <c r="U32" s="89"/>
      <c r="V32" s="89"/>
      <c r="W32" s="89"/>
      <c r="X32" s="89"/>
      <c r="Y32" s="89"/>
      <c r="Z32" s="89"/>
    </row>
    <row r="33" ht="15.75" customHeight="1">
      <c r="A33" s="89">
        <v>92.0</v>
      </c>
      <c r="B33" s="113"/>
      <c r="C33" s="113"/>
      <c r="D33" s="114">
        <v>8.0</v>
      </c>
      <c r="E33" s="116" t="s">
        <v>53</v>
      </c>
      <c r="F33" s="3"/>
      <c r="G33" s="4"/>
      <c r="H33" s="117">
        <v>3.75</v>
      </c>
      <c r="I33" s="118"/>
      <c r="J33" s="119"/>
      <c r="K33" s="120">
        <f>'LKE Gab'!M95</f>
        <v>3.541323916</v>
      </c>
      <c r="L33" s="89"/>
      <c r="M33" s="121"/>
      <c r="N33" s="121"/>
      <c r="O33" s="89"/>
      <c r="P33" s="89"/>
      <c r="Q33" s="89"/>
      <c r="R33" s="89"/>
      <c r="S33" s="89"/>
      <c r="T33" s="89"/>
      <c r="U33" s="89"/>
      <c r="V33" s="89"/>
      <c r="W33" s="89"/>
      <c r="X33" s="89"/>
      <c r="Y33" s="89"/>
      <c r="Z33" s="89"/>
    </row>
    <row r="34" ht="15.75" customHeight="1">
      <c r="A34" s="89">
        <v>95.0</v>
      </c>
      <c r="B34" s="126" t="s">
        <v>123</v>
      </c>
      <c r="C34" s="3"/>
      <c r="D34" s="3"/>
      <c r="E34" s="3"/>
      <c r="F34" s="3"/>
      <c r="G34" s="4"/>
      <c r="H34" s="127">
        <v>60.0</v>
      </c>
      <c r="I34" s="92"/>
      <c r="J34" s="127">
        <f>SUM(J5,J14,J25)</f>
        <v>0</v>
      </c>
      <c r="K34" s="127">
        <f>'LKE Gab'!M98</f>
        <v>48.053417</v>
      </c>
      <c r="L34" s="89"/>
      <c r="M34" s="128"/>
      <c r="N34" s="128"/>
      <c r="O34" s="89"/>
      <c r="P34" s="89"/>
      <c r="Q34" s="89"/>
      <c r="R34" s="89"/>
      <c r="S34" s="89"/>
      <c r="T34" s="89"/>
      <c r="U34" s="89"/>
      <c r="V34" s="89"/>
      <c r="W34" s="89"/>
      <c r="X34" s="89"/>
      <c r="Y34" s="89"/>
      <c r="Z34" s="89"/>
    </row>
    <row r="35" ht="15.75" customHeight="1">
      <c r="A35" s="89"/>
      <c r="B35" s="67"/>
      <c r="C35" s="67"/>
      <c r="D35" s="129"/>
      <c r="E35" s="129"/>
      <c r="F35" s="67"/>
      <c r="G35" s="67"/>
      <c r="H35" s="130"/>
      <c r="I35" s="99"/>
      <c r="J35" s="131"/>
      <c r="K35" s="131"/>
      <c r="L35" s="89"/>
      <c r="M35" s="132"/>
      <c r="N35" s="133"/>
      <c r="O35" s="89"/>
      <c r="P35" s="89"/>
      <c r="Q35" s="89"/>
      <c r="R35" s="89"/>
      <c r="S35" s="89"/>
      <c r="T35" s="89"/>
      <c r="U35" s="89"/>
      <c r="V35" s="89"/>
      <c r="W35" s="89"/>
      <c r="X35" s="89"/>
      <c r="Y35" s="89"/>
      <c r="Z35" s="89"/>
    </row>
    <row r="36" ht="15.75" customHeight="1">
      <c r="A36" s="89"/>
      <c r="B36" s="67"/>
      <c r="C36" s="67"/>
      <c r="D36" s="129"/>
      <c r="E36" s="129"/>
      <c r="F36" s="67"/>
      <c r="G36" s="67"/>
      <c r="H36" s="130"/>
      <c r="I36" s="99"/>
      <c r="J36" s="134"/>
      <c r="K36" s="134"/>
      <c r="L36" s="89"/>
      <c r="M36" s="132"/>
      <c r="N36" s="132"/>
      <c r="O36" s="89"/>
      <c r="P36" s="89"/>
      <c r="Q36" s="89"/>
      <c r="R36" s="89"/>
      <c r="S36" s="89"/>
      <c r="T36" s="89"/>
      <c r="U36" s="89"/>
      <c r="V36" s="89"/>
      <c r="W36" s="89"/>
      <c r="X36" s="89"/>
      <c r="Y36" s="89"/>
      <c r="Z36" s="89"/>
    </row>
    <row r="37" ht="15.75" customHeight="1">
      <c r="A37" s="89">
        <v>98.0</v>
      </c>
      <c r="B37" s="135" t="s">
        <v>101</v>
      </c>
      <c r="C37" s="71" t="s">
        <v>102</v>
      </c>
      <c r="D37" s="3"/>
      <c r="E37" s="3"/>
      <c r="F37" s="3"/>
      <c r="G37" s="4"/>
      <c r="H37" s="13"/>
      <c r="I37" s="99"/>
      <c r="J37" s="136"/>
      <c r="K37" s="136"/>
      <c r="L37" s="89"/>
      <c r="M37" s="137"/>
      <c r="N37" s="137"/>
      <c r="O37" s="89"/>
      <c r="P37" s="89"/>
      <c r="Q37" s="89"/>
      <c r="R37" s="89"/>
      <c r="S37" s="89"/>
      <c r="T37" s="89"/>
      <c r="U37" s="89"/>
      <c r="V37" s="89"/>
      <c r="W37" s="89"/>
      <c r="X37" s="89"/>
      <c r="Y37" s="89"/>
      <c r="Z37" s="89"/>
    </row>
    <row r="38" ht="15.75" customHeight="1">
      <c r="A38" s="89">
        <v>99.0</v>
      </c>
      <c r="B38" s="138"/>
      <c r="C38" s="139"/>
      <c r="D38" s="140">
        <v>1.0</v>
      </c>
      <c r="E38" s="141" t="s">
        <v>103</v>
      </c>
      <c r="F38" s="3"/>
      <c r="G38" s="4"/>
      <c r="H38" s="23">
        <v>10.0</v>
      </c>
      <c r="I38" s="99"/>
      <c r="J38" s="23">
        <f>SUM(J39:J40)</f>
        <v>0</v>
      </c>
      <c r="K38" s="23">
        <f>'LKE Gab'!M102</f>
        <v>7.8496</v>
      </c>
      <c r="L38" s="89"/>
      <c r="M38" s="142"/>
      <c r="N38" s="142"/>
      <c r="O38" s="89"/>
      <c r="P38" s="89"/>
      <c r="Q38" s="89"/>
      <c r="R38" s="89"/>
      <c r="S38" s="89"/>
      <c r="T38" s="89"/>
      <c r="U38" s="89"/>
      <c r="V38" s="89"/>
      <c r="W38" s="89"/>
      <c r="X38" s="89"/>
      <c r="Y38" s="89"/>
      <c r="Z38" s="89"/>
    </row>
    <row r="39" ht="15.75" customHeight="1">
      <c r="A39" s="89">
        <v>100.0</v>
      </c>
      <c r="B39" s="113"/>
      <c r="C39" s="113"/>
      <c r="D39" s="113"/>
      <c r="E39" s="114" t="s">
        <v>10</v>
      </c>
      <c r="F39" s="143" t="s">
        <v>104</v>
      </c>
      <c r="G39" s="113"/>
      <c r="H39" s="117">
        <v>3.0</v>
      </c>
      <c r="I39" s="118"/>
      <c r="J39" s="124"/>
      <c r="K39" s="117">
        <f>'LKE Gab'!M103</f>
        <v>3</v>
      </c>
      <c r="L39" s="89"/>
      <c r="M39" s="121"/>
      <c r="N39" s="121"/>
      <c r="O39" s="89"/>
      <c r="P39" s="89"/>
      <c r="Q39" s="89"/>
      <c r="R39" s="89"/>
      <c r="S39" s="89"/>
      <c r="T39" s="89"/>
      <c r="U39" s="89"/>
      <c r="V39" s="89"/>
      <c r="W39" s="89"/>
      <c r="X39" s="89"/>
      <c r="Y39" s="89"/>
      <c r="Z39" s="89"/>
    </row>
    <row r="40" ht="15.75" customHeight="1">
      <c r="A40" s="89">
        <v>101.0</v>
      </c>
      <c r="B40" s="113"/>
      <c r="C40" s="113"/>
      <c r="D40" s="113"/>
      <c r="E40" s="114" t="s">
        <v>12</v>
      </c>
      <c r="F40" s="143" t="s">
        <v>105</v>
      </c>
      <c r="G40" s="113"/>
      <c r="H40" s="117">
        <v>7.0</v>
      </c>
      <c r="I40" s="118"/>
      <c r="J40" s="124"/>
      <c r="K40" s="117">
        <f>'LKE Gab'!M104</f>
        <v>4.8496</v>
      </c>
      <c r="L40" s="89"/>
      <c r="M40" s="121"/>
      <c r="N40" s="121"/>
      <c r="O40" s="89"/>
      <c r="P40" s="89"/>
      <c r="Q40" s="89"/>
      <c r="R40" s="89"/>
      <c r="S40" s="89"/>
      <c r="T40" s="89"/>
      <c r="U40" s="89"/>
      <c r="V40" s="89"/>
      <c r="W40" s="89"/>
      <c r="X40" s="89"/>
      <c r="Y40" s="89"/>
      <c r="Z40" s="89"/>
    </row>
    <row r="41" ht="15.75" customHeight="1">
      <c r="A41" s="89">
        <v>103.0</v>
      </c>
      <c r="B41" s="144"/>
      <c r="C41" s="144"/>
      <c r="D41" s="145">
        <v>2.0</v>
      </c>
      <c r="E41" s="146" t="s">
        <v>106</v>
      </c>
      <c r="F41" s="3"/>
      <c r="G41" s="4"/>
      <c r="H41" s="147">
        <v>10.0</v>
      </c>
      <c r="I41" s="99"/>
      <c r="J41" s="147">
        <f>SUM(J42)</f>
        <v>0</v>
      </c>
      <c r="K41" s="147">
        <f>'LKE Gab'!M105</f>
        <v>9.25</v>
      </c>
      <c r="L41" s="89"/>
      <c r="M41" s="148"/>
      <c r="N41" s="148"/>
      <c r="O41" s="89"/>
      <c r="P41" s="89"/>
      <c r="Q41" s="89"/>
      <c r="R41" s="89"/>
      <c r="S41" s="89"/>
      <c r="T41" s="89"/>
      <c r="U41" s="89"/>
      <c r="V41" s="89"/>
      <c r="W41" s="89"/>
      <c r="X41" s="89"/>
      <c r="Y41" s="89"/>
      <c r="Z41" s="89"/>
    </row>
    <row r="42" ht="15.75" customHeight="1">
      <c r="A42" s="89">
        <v>104.0</v>
      </c>
      <c r="B42" s="113"/>
      <c r="C42" s="113"/>
      <c r="D42" s="114"/>
      <c r="E42" s="114" t="s">
        <v>107</v>
      </c>
      <c r="F42" s="143" t="s">
        <v>108</v>
      </c>
      <c r="G42" s="113"/>
      <c r="H42" s="117">
        <v>10.0</v>
      </c>
      <c r="I42" s="118"/>
      <c r="J42" s="124"/>
      <c r="K42" s="117">
        <f>'LKE Gab'!M106</f>
        <v>9.25</v>
      </c>
      <c r="L42" s="89"/>
      <c r="M42" s="121"/>
      <c r="N42" s="121"/>
      <c r="O42" s="89"/>
      <c r="P42" s="89"/>
      <c r="Q42" s="89"/>
      <c r="R42" s="89"/>
      <c r="S42" s="89"/>
      <c r="T42" s="89"/>
      <c r="U42" s="89"/>
      <c r="V42" s="89"/>
      <c r="W42" s="89"/>
      <c r="X42" s="89"/>
      <c r="Y42" s="89"/>
      <c r="Z42" s="89"/>
    </row>
    <row r="43" ht="15.75" customHeight="1">
      <c r="A43" s="89">
        <v>106.0</v>
      </c>
      <c r="B43" s="144"/>
      <c r="C43" s="144"/>
      <c r="D43" s="145">
        <v>3.0</v>
      </c>
      <c r="E43" s="146" t="s">
        <v>109</v>
      </c>
      <c r="F43" s="3"/>
      <c r="G43" s="4"/>
      <c r="H43" s="147">
        <v>10.0</v>
      </c>
      <c r="I43" s="99"/>
      <c r="J43" s="147">
        <f>SUM(J44)</f>
        <v>0</v>
      </c>
      <c r="K43" s="147">
        <f>'LKE Gab'!M107</f>
        <v>7.725</v>
      </c>
      <c r="L43" s="89"/>
      <c r="M43" s="148"/>
      <c r="N43" s="148"/>
      <c r="O43" s="89"/>
      <c r="P43" s="89"/>
      <c r="Q43" s="89"/>
      <c r="R43" s="89"/>
      <c r="S43" s="89"/>
      <c r="T43" s="89"/>
      <c r="U43" s="89"/>
      <c r="V43" s="89"/>
      <c r="W43" s="89"/>
      <c r="X43" s="89"/>
      <c r="Y43" s="89"/>
      <c r="Z43" s="89"/>
    </row>
    <row r="44" ht="15.75" customHeight="1">
      <c r="A44" s="89">
        <v>107.0</v>
      </c>
      <c r="B44" s="113"/>
      <c r="C44" s="113"/>
      <c r="D44" s="114"/>
      <c r="E44" s="114" t="s">
        <v>107</v>
      </c>
      <c r="F44" s="143" t="s">
        <v>110</v>
      </c>
      <c r="G44" s="113"/>
      <c r="H44" s="117">
        <v>10.0</v>
      </c>
      <c r="I44" s="118"/>
      <c r="J44" s="124"/>
      <c r="K44" s="117">
        <f>'LKE Gab'!M108</f>
        <v>7.725</v>
      </c>
      <c r="L44" s="89"/>
      <c r="M44" s="121"/>
      <c r="N44" s="121"/>
      <c r="O44" s="89"/>
      <c r="P44" s="89"/>
      <c r="Q44" s="89"/>
      <c r="R44" s="89"/>
      <c r="S44" s="89"/>
      <c r="T44" s="89"/>
      <c r="U44" s="89"/>
      <c r="V44" s="89"/>
      <c r="W44" s="89"/>
      <c r="X44" s="89"/>
      <c r="Y44" s="89"/>
      <c r="Z44" s="89"/>
    </row>
    <row r="45" ht="15.75" customHeight="1">
      <c r="A45" s="89">
        <v>109.0</v>
      </c>
      <c r="B45" s="144"/>
      <c r="C45" s="144"/>
      <c r="D45" s="145">
        <v>4.0</v>
      </c>
      <c r="E45" s="146" t="s">
        <v>111</v>
      </c>
      <c r="F45" s="3"/>
      <c r="G45" s="4"/>
      <c r="H45" s="147">
        <v>10.0</v>
      </c>
      <c r="I45" s="99"/>
      <c r="J45" s="147">
        <f>SUM(J46:J48)</f>
        <v>0</v>
      </c>
      <c r="K45" s="147">
        <f>'LKE Gab'!M109</f>
        <v>8.15</v>
      </c>
      <c r="L45" s="89"/>
      <c r="M45" s="148"/>
      <c r="N45" s="148"/>
      <c r="O45" s="89"/>
      <c r="P45" s="89"/>
      <c r="Q45" s="89"/>
      <c r="R45" s="89"/>
      <c r="S45" s="89"/>
      <c r="T45" s="89"/>
      <c r="U45" s="89"/>
      <c r="V45" s="89"/>
      <c r="W45" s="89"/>
      <c r="X45" s="89"/>
      <c r="Y45" s="89"/>
      <c r="Z45" s="89"/>
    </row>
    <row r="46" ht="15.75" customHeight="1">
      <c r="A46" s="89">
        <v>110.0</v>
      </c>
      <c r="B46" s="113"/>
      <c r="C46" s="113"/>
      <c r="D46" s="114"/>
      <c r="E46" s="114" t="s">
        <v>10</v>
      </c>
      <c r="F46" s="143" t="s">
        <v>112</v>
      </c>
      <c r="G46" s="113"/>
      <c r="H46" s="117">
        <v>5.0</v>
      </c>
      <c r="I46" s="118"/>
      <c r="J46" s="124"/>
      <c r="K46" s="117">
        <f>'LKE Gab'!M110</f>
        <v>4.25</v>
      </c>
      <c r="L46" s="89"/>
      <c r="M46" s="121"/>
      <c r="N46" s="121"/>
      <c r="O46" s="89"/>
      <c r="P46" s="89"/>
      <c r="Q46" s="89"/>
      <c r="R46" s="89"/>
      <c r="S46" s="89"/>
      <c r="T46" s="89"/>
      <c r="U46" s="89"/>
      <c r="V46" s="89"/>
      <c r="W46" s="89"/>
      <c r="X46" s="89"/>
      <c r="Y46" s="89"/>
      <c r="Z46" s="89"/>
    </row>
    <row r="47" ht="15.75" customHeight="1">
      <c r="A47" s="89">
        <v>111.0</v>
      </c>
      <c r="B47" s="113"/>
      <c r="C47" s="113"/>
      <c r="D47" s="114"/>
      <c r="E47" s="114" t="s">
        <v>12</v>
      </c>
      <c r="F47" s="143" t="s">
        <v>113</v>
      </c>
      <c r="G47" s="113"/>
      <c r="H47" s="117">
        <v>2.0</v>
      </c>
      <c r="I47" s="118"/>
      <c r="J47" s="124"/>
      <c r="K47" s="117">
        <f>'LKE Gab'!M111</f>
        <v>1.5</v>
      </c>
      <c r="L47" s="89"/>
      <c r="M47" s="121"/>
      <c r="N47" s="121"/>
      <c r="O47" s="89"/>
      <c r="P47" s="89"/>
      <c r="Q47" s="89"/>
      <c r="R47" s="89"/>
      <c r="S47" s="89"/>
      <c r="T47" s="89"/>
      <c r="U47" s="89"/>
      <c r="V47" s="89"/>
      <c r="W47" s="89"/>
      <c r="X47" s="89"/>
      <c r="Y47" s="89"/>
      <c r="Z47" s="89"/>
    </row>
    <row r="48" ht="15.75" customHeight="1">
      <c r="A48" s="89">
        <v>112.0</v>
      </c>
      <c r="B48" s="113"/>
      <c r="C48" s="113"/>
      <c r="D48" s="114"/>
      <c r="E48" s="114" t="s">
        <v>14</v>
      </c>
      <c r="F48" s="143" t="s">
        <v>114</v>
      </c>
      <c r="G48" s="113"/>
      <c r="H48" s="117">
        <v>3.0</v>
      </c>
      <c r="I48" s="118"/>
      <c r="J48" s="124"/>
      <c r="K48" s="117">
        <f>'LKE Gab'!M112</f>
        <v>2.4</v>
      </c>
      <c r="L48" s="89"/>
      <c r="M48" s="121"/>
      <c r="N48" s="121"/>
      <c r="O48" s="89"/>
      <c r="P48" s="89"/>
      <c r="Q48" s="89"/>
      <c r="R48" s="89"/>
      <c r="S48" s="89"/>
      <c r="T48" s="89"/>
      <c r="U48" s="89"/>
      <c r="V48" s="89"/>
      <c r="W48" s="89"/>
      <c r="X48" s="89"/>
      <c r="Y48" s="89"/>
      <c r="Z48" s="89"/>
    </row>
    <row r="49" ht="15.75" customHeight="1">
      <c r="A49" s="89">
        <v>114.0</v>
      </c>
      <c r="B49" s="149" t="s">
        <v>124</v>
      </c>
      <c r="C49" s="11"/>
      <c r="D49" s="11"/>
      <c r="E49" s="11"/>
      <c r="F49" s="11"/>
      <c r="G49" s="12"/>
      <c r="H49" s="150">
        <v>40.0</v>
      </c>
      <c r="I49" s="92"/>
      <c r="J49" s="150">
        <f>SUM(J38,J41,J43,J45)</f>
        <v>0</v>
      </c>
      <c r="K49" s="150">
        <f>'LKE Gab'!M113</f>
        <v>32.9746</v>
      </c>
      <c r="L49" s="89"/>
      <c r="M49" s="128"/>
      <c r="N49" s="128"/>
      <c r="O49" s="89"/>
      <c r="P49" s="89"/>
      <c r="Q49" s="89"/>
      <c r="R49" s="89"/>
      <c r="S49" s="89"/>
      <c r="T49" s="89"/>
      <c r="U49" s="89"/>
      <c r="V49" s="89"/>
      <c r="W49" s="89"/>
      <c r="X49" s="89"/>
      <c r="Y49" s="89"/>
      <c r="Z49" s="89"/>
    </row>
    <row r="50" ht="15.75" customHeight="1">
      <c r="A50" s="89"/>
      <c r="B50" s="151"/>
      <c r="C50" s="151"/>
      <c r="D50" s="152"/>
      <c r="E50" s="152"/>
      <c r="F50" s="151"/>
      <c r="G50" s="151"/>
      <c r="H50" s="92"/>
      <c r="I50" s="92"/>
      <c r="J50" s="153"/>
      <c r="K50" s="153"/>
      <c r="L50" s="89"/>
      <c r="M50" s="125"/>
      <c r="N50" s="125"/>
      <c r="O50" s="89"/>
      <c r="P50" s="89"/>
      <c r="Q50" s="89"/>
      <c r="R50" s="89"/>
      <c r="S50" s="89"/>
      <c r="T50" s="89"/>
      <c r="U50" s="89"/>
      <c r="V50" s="89"/>
      <c r="W50" s="89"/>
      <c r="X50" s="89"/>
      <c r="Y50" s="89"/>
      <c r="Z50" s="89"/>
    </row>
    <row r="51" ht="15.75" customHeight="1">
      <c r="A51" s="89">
        <v>116.0</v>
      </c>
      <c r="B51" s="154" t="s">
        <v>125</v>
      </c>
      <c r="C51" s="3"/>
      <c r="D51" s="3"/>
      <c r="E51" s="3"/>
      <c r="F51" s="3"/>
      <c r="G51" s="4"/>
      <c r="H51" s="5">
        <v>100.0</v>
      </c>
      <c r="I51" s="92"/>
      <c r="J51" s="155">
        <f>SUM(J34,J49)</f>
        <v>0</v>
      </c>
      <c r="K51" s="155">
        <f>'LKE Gab'!M115</f>
        <v>81.028017</v>
      </c>
      <c r="L51" s="89"/>
      <c r="M51" s="156"/>
      <c r="N51" s="156"/>
      <c r="O51" s="89"/>
      <c r="P51" s="89"/>
      <c r="Q51" s="89"/>
      <c r="R51" s="89"/>
      <c r="S51" s="89"/>
      <c r="T51" s="89"/>
      <c r="U51" s="89"/>
      <c r="V51" s="89"/>
      <c r="W51" s="89"/>
      <c r="X51" s="89"/>
      <c r="Y51" s="89"/>
      <c r="Z51" s="89"/>
    </row>
    <row r="52" ht="15.75" customHeight="1">
      <c r="A52" s="89"/>
      <c r="B52" s="89"/>
      <c r="C52" s="89"/>
      <c r="D52" s="89"/>
      <c r="E52" s="157"/>
      <c r="F52" s="158"/>
      <c r="G52" s="89"/>
      <c r="H52" s="153"/>
      <c r="I52" s="153"/>
      <c r="J52" s="153"/>
      <c r="K52" s="153"/>
      <c r="L52" s="89"/>
      <c r="M52" s="159"/>
      <c r="N52" s="159"/>
      <c r="O52" s="89"/>
      <c r="P52" s="89"/>
      <c r="Q52" s="89"/>
      <c r="R52" s="89"/>
      <c r="S52" s="89"/>
      <c r="T52" s="89"/>
      <c r="U52" s="89"/>
      <c r="V52" s="89"/>
      <c r="W52" s="89"/>
      <c r="X52" s="89"/>
      <c r="Y52" s="89"/>
      <c r="Z52" s="89"/>
    </row>
    <row r="53" ht="15.75" customHeight="1">
      <c r="A53" s="89"/>
      <c r="B53" s="89"/>
      <c r="C53" s="89"/>
      <c r="D53" s="89"/>
      <c r="E53" s="157"/>
      <c r="F53" s="158"/>
      <c r="G53" s="89"/>
      <c r="H53" s="153"/>
      <c r="I53" s="153"/>
      <c r="J53" s="153"/>
      <c r="K53" s="153"/>
      <c r="L53" s="89"/>
      <c r="M53" s="159"/>
      <c r="N53" s="159"/>
      <c r="O53" s="89"/>
      <c r="P53" s="89"/>
      <c r="Q53" s="89"/>
      <c r="R53" s="89"/>
      <c r="S53" s="89"/>
      <c r="T53" s="89"/>
      <c r="U53" s="89"/>
      <c r="V53" s="89"/>
      <c r="W53" s="89"/>
      <c r="X53" s="89"/>
      <c r="Y53" s="89"/>
      <c r="Z53" s="89"/>
    </row>
    <row r="54" ht="15.75" customHeight="1">
      <c r="A54" s="89"/>
      <c r="B54" s="89"/>
      <c r="C54" s="89"/>
      <c r="D54" s="89"/>
      <c r="E54" s="157"/>
      <c r="F54" s="158"/>
      <c r="G54" s="89"/>
      <c r="H54" s="153"/>
      <c r="I54" s="153"/>
      <c r="J54" s="153"/>
      <c r="K54" s="153"/>
      <c r="L54" s="89"/>
      <c r="M54" s="159"/>
      <c r="N54" s="159"/>
      <c r="O54" s="89"/>
      <c r="P54" s="89"/>
      <c r="Q54" s="89"/>
      <c r="R54" s="89"/>
      <c r="S54" s="89"/>
      <c r="T54" s="89"/>
      <c r="U54" s="89"/>
      <c r="V54" s="89"/>
      <c r="W54" s="89"/>
      <c r="X54" s="89"/>
      <c r="Y54" s="89"/>
      <c r="Z54" s="89"/>
    </row>
    <row r="55" ht="15.75" customHeight="1">
      <c r="A55" s="89"/>
      <c r="B55" s="89"/>
      <c r="C55" s="89"/>
      <c r="D55" s="89"/>
      <c r="E55" s="157"/>
      <c r="F55" s="158"/>
      <c r="G55" s="89"/>
      <c r="H55" s="153"/>
      <c r="I55" s="153"/>
      <c r="J55" s="153"/>
      <c r="K55" s="153"/>
      <c r="L55" s="89"/>
      <c r="M55" s="159"/>
      <c r="N55" s="159"/>
      <c r="O55" s="89"/>
      <c r="P55" s="89"/>
      <c r="Q55" s="89"/>
      <c r="R55" s="89"/>
      <c r="S55" s="89"/>
      <c r="T55" s="89"/>
      <c r="U55" s="89"/>
      <c r="V55" s="89"/>
      <c r="W55" s="89"/>
      <c r="X55" s="89"/>
      <c r="Y55" s="89"/>
      <c r="Z55" s="89"/>
    </row>
    <row r="56" ht="15.75" customHeight="1">
      <c r="A56" s="89"/>
      <c r="B56" s="89"/>
      <c r="C56" s="89"/>
      <c r="D56" s="89"/>
      <c r="E56" s="157"/>
      <c r="F56" s="158"/>
      <c r="G56" s="89"/>
      <c r="H56" s="153"/>
      <c r="I56" s="153"/>
      <c r="J56" s="153"/>
      <c r="K56" s="153"/>
      <c r="L56" s="89"/>
      <c r="M56" s="159"/>
      <c r="N56" s="159"/>
      <c r="O56" s="89"/>
      <c r="P56" s="89"/>
      <c r="Q56" s="89"/>
      <c r="R56" s="89"/>
      <c r="S56" s="89"/>
      <c r="T56" s="89"/>
      <c r="U56" s="89"/>
      <c r="V56" s="89"/>
      <c r="W56" s="89"/>
      <c r="X56" s="89"/>
      <c r="Y56" s="89"/>
      <c r="Z56" s="89"/>
    </row>
    <row r="57" ht="15.75" customHeight="1">
      <c r="A57" s="89"/>
      <c r="B57" s="89"/>
      <c r="C57" s="89"/>
      <c r="D57" s="89"/>
      <c r="E57" s="157"/>
      <c r="F57" s="158"/>
      <c r="G57" s="89"/>
      <c r="H57" s="153"/>
      <c r="I57" s="153"/>
      <c r="J57" s="153"/>
      <c r="K57" s="153"/>
      <c r="L57" s="89"/>
      <c r="M57" s="159"/>
      <c r="N57" s="159"/>
      <c r="O57" s="89"/>
      <c r="P57" s="89"/>
      <c r="Q57" s="89"/>
      <c r="R57" s="89"/>
      <c r="S57" s="89"/>
      <c r="T57" s="89"/>
      <c r="U57" s="89"/>
      <c r="V57" s="89"/>
      <c r="W57" s="89"/>
      <c r="X57" s="89"/>
      <c r="Y57" s="89"/>
      <c r="Z57" s="89"/>
    </row>
    <row r="58" ht="15.75" customHeight="1">
      <c r="A58" s="89"/>
      <c r="B58" s="89"/>
      <c r="C58" s="89"/>
      <c r="D58" s="89"/>
      <c r="E58" s="157"/>
      <c r="F58" s="158"/>
      <c r="G58" s="89"/>
      <c r="H58" s="153"/>
      <c r="I58" s="153"/>
      <c r="J58" s="153"/>
      <c r="K58" s="153"/>
      <c r="L58" s="89"/>
      <c r="M58" s="159"/>
      <c r="N58" s="159"/>
      <c r="O58" s="89"/>
      <c r="P58" s="89"/>
      <c r="Q58" s="89"/>
      <c r="R58" s="89"/>
      <c r="S58" s="89"/>
      <c r="T58" s="89"/>
      <c r="U58" s="89"/>
      <c r="V58" s="89"/>
      <c r="W58" s="89"/>
      <c r="X58" s="89"/>
      <c r="Y58" s="89"/>
      <c r="Z58" s="89"/>
    </row>
    <row r="59" ht="15.75" customHeight="1">
      <c r="A59" s="89"/>
      <c r="B59" s="89"/>
      <c r="C59" s="89"/>
      <c r="D59" s="89"/>
      <c r="E59" s="157"/>
      <c r="F59" s="158"/>
      <c r="G59" s="89"/>
      <c r="H59" s="153"/>
      <c r="I59" s="153"/>
      <c r="J59" s="153"/>
      <c r="K59" s="153"/>
      <c r="L59" s="89"/>
      <c r="M59" s="159"/>
      <c r="N59" s="159"/>
      <c r="O59" s="89"/>
      <c r="P59" s="89"/>
      <c r="Q59" s="89"/>
      <c r="R59" s="89"/>
      <c r="S59" s="89"/>
      <c r="T59" s="89"/>
      <c r="U59" s="89"/>
      <c r="V59" s="89"/>
      <c r="W59" s="89"/>
      <c r="X59" s="89"/>
      <c r="Y59" s="89"/>
      <c r="Z59" s="89"/>
    </row>
    <row r="60" ht="15.75" customHeight="1">
      <c r="A60" s="89"/>
      <c r="B60" s="89"/>
      <c r="C60" s="89"/>
      <c r="D60" s="89"/>
      <c r="E60" s="157"/>
      <c r="F60" s="158"/>
      <c r="G60" s="89"/>
      <c r="H60" s="153"/>
      <c r="I60" s="153"/>
      <c r="J60" s="153"/>
      <c r="K60" s="153"/>
      <c r="L60" s="89"/>
      <c r="M60" s="159"/>
      <c r="N60" s="159"/>
      <c r="O60" s="89"/>
      <c r="P60" s="89"/>
      <c r="Q60" s="89"/>
      <c r="R60" s="89"/>
      <c r="S60" s="89"/>
      <c r="T60" s="89"/>
      <c r="U60" s="89"/>
      <c r="V60" s="89"/>
      <c r="W60" s="89"/>
      <c r="X60" s="89"/>
      <c r="Y60" s="89"/>
      <c r="Z60" s="89"/>
    </row>
    <row r="61" ht="15.75" customHeight="1">
      <c r="A61" s="89"/>
      <c r="B61" s="89"/>
      <c r="C61" s="89"/>
      <c r="D61" s="89"/>
      <c r="E61" s="157"/>
      <c r="F61" s="158"/>
      <c r="G61" s="89"/>
      <c r="H61" s="153"/>
      <c r="I61" s="153"/>
      <c r="J61" s="153"/>
      <c r="K61" s="153"/>
      <c r="L61" s="89"/>
      <c r="M61" s="159"/>
      <c r="N61" s="159"/>
      <c r="O61" s="89"/>
      <c r="P61" s="89"/>
      <c r="Q61" s="89"/>
      <c r="R61" s="89"/>
      <c r="S61" s="89"/>
      <c r="T61" s="89"/>
      <c r="U61" s="89"/>
      <c r="V61" s="89"/>
      <c r="W61" s="89"/>
      <c r="X61" s="89"/>
      <c r="Y61" s="89"/>
      <c r="Z61" s="89"/>
    </row>
    <row r="62" ht="15.75" customHeight="1">
      <c r="A62" s="89"/>
      <c r="B62" s="89"/>
      <c r="C62" s="89"/>
      <c r="D62" s="89"/>
      <c r="E62" s="157"/>
      <c r="F62" s="158"/>
      <c r="G62" s="89"/>
      <c r="H62" s="153"/>
      <c r="I62" s="153"/>
      <c r="J62" s="153"/>
      <c r="K62" s="153"/>
      <c r="L62" s="89"/>
      <c r="M62" s="159"/>
      <c r="N62" s="159"/>
      <c r="O62" s="89"/>
      <c r="P62" s="89"/>
      <c r="Q62" s="89"/>
      <c r="R62" s="89"/>
      <c r="S62" s="89"/>
      <c r="T62" s="89"/>
      <c r="U62" s="89"/>
      <c r="V62" s="89"/>
      <c r="W62" s="89"/>
      <c r="X62" s="89"/>
      <c r="Y62" s="89"/>
      <c r="Z62" s="89"/>
    </row>
    <row r="63" ht="15.75" customHeight="1">
      <c r="A63" s="89"/>
      <c r="B63" s="89"/>
      <c r="C63" s="89"/>
      <c r="D63" s="89"/>
      <c r="E63" s="157"/>
      <c r="F63" s="158"/>
      <c r="G63" s="89"/>
      <c r="H63" s="153"/>
      <c r="I63" s="153"/>
      <c r="J63" s="153"/>
      <c r="K63" s="153"/>
      <c r="L63" s="89"/>
      <c r="M63" s="159"/>
      <c r="N63" s="159"/>
      <c r="O63" s="89"/>
      <c r="P63" s="89"/>
      <c r="Q63" s="89"/>
      <c r="R63" s="89"/>
      <c r="S63" s="89"/>
      <c r="T63" s="89"/>
      <c r="U63" s="89"/>
      <c r="V63" s="89"/>
      <c r="W63" s="89"/>
      <c r="X63" s="89"/>
      <c r="Y63" s="89"/>
      <c r="Z63" s="89"/>
    </row>
    <row r="64" ht="15.75" customHeight="1">
      <c r="A64" s="89"/>
      <c r="B64" s="89"/>
      <c r="C64" s="89"/>
      <c r="D64" s="89"/>
      <c r="E64" s="157"/>
      <c r="F64" s="158"/>
      <c r="G64" s="89"/>
      <c r="H64" s="153"/>
      <c r="I64" s="153"/>
      <c r="J64" s="153"/>
      <c r="K64" s="153"/>
      <c r="L64" s="89"/>
      <c r="M64" s="159"/>
      <c r="N64" s="159"/>
      <c r="O64" s="89"/>
      <c r="P64" s="89"/>
      <c r="Q64" s="89"/>
      <c r="R64" s="89"/>
      <c r="S64" s="89"/>
      <c r="T64" s="89"/>
      <c r="U64" s="89"/>
      <c r="V64" s="89"/>
      <c r="W64" s="89"/>
      <c r="X64" s="89"/>
      <c r="Y64" s="89"/>
      <c r="Z64" s="89"/>
    </row>
    <row r="65" ht="15.75" customHeight="1">
      <c r="A65" s="89"/>
      <c r="B65" s="89"/>
      <c r="C65" s="89"/>
      <c r="D65" s="89"/>
      <c r="E65" s="157"/>
      <c r="F65" s="158"/>
      <c r="G65" s="89"/>
      <c r="H65" s="153"/>
      <c r="I65" s="153"/>
      <c r="J65" s="153"/>
      <c r="K65" s="153"/>
      <c r="L65" s="89"/>
      <c r="M65" s="159"/>
      <c r="N65" s="159"/>
      <c r="O65" s="89"/>
      <c r="P65" s="89"/>
      <c r="Q65" s="89"/>
      <c r="R65" s="89"/>
      <c r="S65" s="89"/>
      <c r="T65" s="89"/>
      <c r="U65" s="89"/>
      <c r="V65" s="89"/>
      <c r="W65" s="89"/>
      <c r="X65" s="89"/>
      <c r="Y65" s="89"/>
      <c r="Z65" s="89"/>
    </row>
    <row r="66" ht="15.75" customHeight="1">
      <c r="A66" s="89"/>
      <c r="B66" s="89"/>
      <c r="C66" s="89"/>
      <c r="D66" s="89"/>
      <c r="E66" s="157"/>
      <c r="F66" s="158"/>
      <c r="G66" s="89"/>
      <c r="H66" s="153"/>
      <c r="I66" s="153"/>
      <c r="J66" s="153"/>
      <c r="K66" s="153"/>
      <c r="L66" s="89"/>
      <c r="M66" s="159"/>
      <c r="N66" s="159"/>
      <c r="O66" s="89"/>
      <c r="P66" s="89"/>
      <c r="Q66" s="89"/>
      <c r="R66" s="89"/>
      <c r="S66" s="89"/>
      <c r="T66" s="89"/>
      <c r="U66" s="89"/>
      <c r="V66" s="89"/>
      <c r="W66" s="89"/>
      <c r="X66" s="89"/>
      <c r="Y66" s="89"/>
      <c r="Z66" s="89"/>
    </row>
    <row r="67" ht="15.75" customHeight="1">
      <c r="A67" s="89"/>
      <c r="B67" s="89"/>
      <c r="C67" s="89"/>
      <c r="D67" s="89"/>
      <c r="E67" s="157"/>
      <c r="F67" s="158"/>
      <c r="G67" s="89"/>
      <c r="H67" s="153"/>
      <c r="I67" s="153"/>
      <c r="J67" s="153"/>
      <c r="K67" s="153"/>
      <c r="L67" s="89"/>
      <c r="M67" s="159"/>
      <c r="N67" s="159"/>
      <c r="O67" s="89"/>
      <c r="P67" s="89"/>
      <c r="Q67" s="89"/>
      <c r="R67" s="89"/>
      <c r="S67" s="89"/>
      <c r="T67" s="89"/>
      <c r="U67" s="89"/>
      <c r="V67" s="89"/>
      <c r="W67" s="89"/>
      <c r="X67" s="89"/>
      <c r="Y67" s="89"/>
      <c r="Z67" s="89"/>
    </row>
    <row r="68" ht="15.75" customHeight="1">
      <c r="A68" s="89"/>
      <c r="B68" s="89"/>
      <c r="C68" s="89"/>
      <c r="D68" s="89"/>
      <c r="E68" s="157"/>
      <c r="F68" s="158"/>
      <c r="G68" s="89"/>
      <c r="H68" s="153"/>
      <c r="I68" s="153"/>
      <c r="J68" s="153"/>
      <c r="K68" s="153"/>
      <c r="L68" s="89"/>
      <c r="M68" s="159"/>
      <c r="N68" s="159"/>
      <c r="O68" s="89"/>
      <c r="P68" s="89"/>
      <c r="Q68" s="89"/>
      <c r="R68" s="89"/>
      <c r="S68" s="89"/>
      <c r="T68" s="89"/>
      <c r="U68" s="89"/>
      <c r="V68" s="89"/>
      <c r="W68" s="89"/>
      <c r="X68" s="89"/>
      <c r="Y68" s="89"/>
      <c r="Z68" s="89"/>
    </row>
    <row r="69" ht="15.75" customHeight="1">
      <c r="A69" s="89"/>
      <c r="B69" s="89"/>
      <c r="C69" s="89"/>
      <c r="D69" s="89"/>
      <c r="E69" s="157"/>
      <c r="F69" s="158"/>
      <c r="G69" s="89"/>
      <c r="H69" s="153"/>
      <c r="I69" s="153"/>
      <c r="J69" s="153"/>
      <c r="K69" s="153"/>
      <c r="L69" s="89"/>
      <c r="M69" s="159"/>
      <c r="N69" s="159"/>
      <c r="O69" s="89"/>
      <c r="P69" s="89"/>
      <c r="Q69" s="89"/>
      <c r="R69" s="89"/>
      <c r="S69" s="89"/>
      <c r="T69" s="89"/>
      <c r="U69" s="89"/>
      <c r="V69" s="89"/>
      <c r="W69" s="89"/>
      <c r="X69" s="89"/>
      <c r="Y69" s="89"/>
      <c r="Z69" s="89"/>
    </row>
    <row r="70" ht="15.75" customHeight="1">
      <c r="A70" s="89"/>
      <c r="B70" s="89"/>
      <c r="C70" s="89"/>
      <c r="D70" s="89"/>
      <c r="E70" s="157"/>
      <c r="F70" s="158"/>
      <c r="G70" s="89"/>
      <c r="H70" s="153"/>
      <c r="I70" s="153"/>
      <c r="J70" s="153"/>
      <c r="K70" s="153"/>
      <c r="L70" s="89"/>
      <c r="M70" s="159"/>
      <c r="N70" s="159"/>
      <c r="O70" s="89"/>
      <c r="P70" s="89"/>
      <c r="Q70" s="89"/>
      <c r="R70" s="89"/>
      <c r="S70" s="89"/>
      <c r="T70" s="89"/>
      <c r="U70" s="89"/>
      <c r="V70" s="89"/>
      <c r="W70" s="89"/>
      <c r="X70" s="89"/>
      <c r="Y70" s="89"/>
      <c r="Z70" s="89"/>
    </row>
    <row r="71" ht="15.75" customHeight="1">
      <c r="A71" s="89"/>
      <c r="B71" s="89"/>
      <c r="C71" s="89"/>
      <c r="D71" s="89"/>
      <c r="E71" s="157"/>
      <c r="F71" s="158"/>
      <c r="G71" s="89"/>
      <c r="H71" s="153"/>
      <c r="I71" s="153"/>
      <c r="J71" s="153"/>
      <c r="K71" s="153"/>
      <c r="L71" s="89"/>
      <c r="M71" s="159"/>
      <c r="N71" s="159"/>
      <c r="O71" s="89"/>
      <c r="P71" s="89"/>
      <c r="Q71" s="89"/>
      <c r="R71" s="89"/>
      <c r="S71" s="89"/>
      <c r="T71" s="89"/>
      <c r="U71" s="89"/>
      <c r="V71" s="89"/>
      <c r="W71" s="89"/>
      <c r="X71" s="89"/>
      <c r="Y71" s="89"/>
      <c r="Z71" s="89"/>
    </row>
    <row r="72" ht="15.75" customHeight="1">
      <c r="A72" s="89"/>
      <c r="B72" s="89"/>
      <c r="C72" s="89"/>
      <c r="D72" s="89"/>
      <c r="E72" s="157"/>
      <c r="F72" s="158"/>
      <c r="G72" s="89"/>
      <c r="H72" s="153"/>
      <c r="I72" s="153"/>
      <c r="J72" s="153"/>
      <c r="K72" s="153"/>
      <c r="L72" s="89"/>
      <c r="M72" s="159"/>
      <c r="N72" s="159"/>
      <c r="O72" s="89"/>
      <c r="P72" s="89"/>
      <c r="Q72" s="89"/>
      <c r="R72" s="89"/>
      <c r="S72" s="89"/>
      <c r="T72" s="89"/>
      <c r="U72" s="89"/>
      <c r="V72" s="89"/>
      <c r="W72" s="89"/>
      <c r="X72" s="89"/>
      <c r="Y72" s="89"/>
      <c r="Z72" s="89"/>
    </row>
    <row r="73" ht="15.75" customHeight="1">
      <c r="A73" s="89"/>
      <c r="B73" s="89"/>
      <c r="C73" s="89"/>
      <c r="D73" s="89"/>
      <c r="E73" s="157"/>
      <c r="F73" s="158"/>
      <c r="G73" s="89"/>
      <c r="H73" s="153"/>
      <c r="I73" s="153"/>
      <c r="J73" s="153"/>
      <c r="K73" s="153"/>
      <c r="L73" s="89"/>
      <c r="M73" s="159"/>
      <c r="N73" s="159"/>
      <c r="O73" s="89"/>
      <c r="P73" s="89"/>
      <c r="Q73" s="89"/>
      <c r="R73" s="89"/>
      <c r="S73" s="89"/>
      <c r="T73" s="89"/>
      <c r="U73" s="89"/>
      <c r="V73" s="89"/>
      <c r="W73" s="89"/>
      <c r="X73" s="89"/>
      <c r="Y73" s="89"/>
      <c r="Z73" s="89"/>
    </row>
    <row r="74" ht="15.75" customHeight="1">
      <c r="A74" s="89"/>
      <c r="B74" s="89"/>
      <c r="C74" s="89"/>
      <c r="D74" s="89"/>
      <c r="E74" s="157"/>
      <c r="F74" s="158"/>
      <c r="G74" s="89"/>
      <c r="H74" s="153"/>
      <c r="I74" s="153"/>
      <c r="J74" s="153"/>
      <c r="K74" s="153"/>
      <c r="L74" s="89"/>
      <c r="M74" s="159"/>
      <c r="N74" s="159"/>
      <c r="O74" s="89"/>
      <c r="P74" s="89"/>
      <c r="Q74" s="89"/>
      <c r="R74" s="89"/>
      <c r="S74" s="89"/>
      <c r="T74" s="89"/>
      <c r="U74" s="89"/>
      <c r="V74" s="89"/>
      <c r="W74" s="89"/>
      <c r="X74" s="89"/>
      <c r="Y74" s="89"/>
      <c r="Z74" s="89"/>
    </row>
    <row r="75" ht="15.75" customHeight="1">
      <c r="A75" s="89"/>
      <c r="B75" s="89"/>
      <c r="C75" s="89"/>
      <c r="D75" s="89"/>
      <c r="E75" s="157"/>
      <c r="F75" s="158"/>
      <c r="G75" s="89"/>
      <c r="H75" s="153"/>
      <c r="I75" s="153"/>
      <c r="J75" s="153"/>
      <c r="K75" s="153"/>
      <c r="L75" s="89"/>
      <c r="M75" s="159"/>
      <c r="N75" s="159"/>
      <c r="O75" s="89"/>
      <c r="P75" s="89"/>
      <c r="Q75" s="89"/>
      <c r="R75" s="89"/>
      <c r="S75" s="89"/>
      <c r="T75" s="89"/>
      <c r="U75" s="89"/>
      <c r="V75" s="89"/>
      <c r="W75" s="89"/>
      <c r="X75" s="89"/>
      <c r="Y75" s="89"/>
      <c r="Z75" s="89"/>
    </row>
    <row r="76" ht="15.75" customHeight="1">
      <c r="A76" s="89"/>
      <c r="B76" s="89"/>
      <c r="C76" s="89"/>
      <c r="D76" s="89"/>
      <c r="E76" s="157"/>
      <c r="F76" s="158"/>
      <c r="G76" s="89"/>
      <c r="H76" s="153"/>
      <c r="I76" s="153"/>
      <c r="J76" s="153"/>
      <c r="K76" s="153"/>
      <c r="L76" s="89"/>
      <c r="M76" s="159"/>
      <c r="N76" s="159"/>
      <c r="O76" s="89"/>
      <c r="P76" s="89"/>
      <c r="Q76" s="89"/>
      <c r="R76" s="89"/>
      <c r="S76" s="89"/>
      <c r="T76" s="89"/>
      <c r="U76" s="89"/>
      <c r="V76" s="89"/>
      <c r="W76" s="89"/>
      <c r="X76" s="89"/>
      <c r="Y76" s="89"/>
      <c r="Z76" s="89"/>
    </row>
    <row r="77" ht="15.75" customHeight="1">
      <c r="A77" s="89"/>
      <c r="B77" s="89"/>
      <c r="C77" s="89"/>
      <c r="D77" s="89"/>
      <c r="E77" s="157"/>
      <c r="F77" s="158"/>
      <c r="G77" s="89"/>
      <c r="H77" s="153"/>
      <c r="I77" s="153"/>
      <c r="J77" s="153"/>
      <c r="K77" s="153"/>
      <c r="L77" s="89"/>
      <c r="M77" s="159"/>
      <c r="N77" s="159"/>
      <c r="O77" s="89"/>
      <c r="P77" s="89"/>
      <c r="Q77" s="89"/>
      <c r="R77" s="89"/>
      <c r="S77" s="89"/>
      <c r="T77" s="89"/>
      <c r="U77" s="89"/>
      <c r="V77" s="89"/>
      <c r="W77" s="89"/>
      <c r="X77" s="89"/>
      <c r="Y77" s="89"/>
      <c r="Z77" s="89"/>
    </row>
    <row r="78" ht="15.75" customHeight="1">
      <c r="A78" s="89"/>
      <c r="B78" s="89"/>
      <c r="C78" s="89"/>
      <c r="D78" s="89"/>
      <c r="E78" s="157"/>
      <c r="F78" s="158"/>
      <c r="G78" s="89"/>
      <c r="H78" s="153"/>
      <c r="I78" s="153"/>
      <c r="J78" s="153"/>
      <c r="K78" s="153"/>
      <c r="L78" s="89"/>
      <c r="M78" s="159"/>
      <c r="N78" s="159"/>
      <c r="O78" s="89"/>
      <c r="P78" s="89"/>
      <c r="Q78" s="89"/>
      <c r="R78" s="89"/>
      <c r="S78" s="89"/>
      <c r="T78" s="89"/>
      <c r="U78" s="89"/>
      <c r="V78" s="89"/>
      <c r="W78" s="89"/>
      <c r="X78" s="89"/>
      <c r="Y78" s="89"/>
      <c r="Z78" s="89"/>
    </row>
    <row r="79" ht="15.75" customHeight="1">
      <c r="A79" s="89"/>
      <c r="B79" s="89"/>
      <c r="C79" s="89"/>
      <c r="D79" s="89"/>
      <c r="E79" s="157"/>
      <c r="F79" s="158"/>
      <c r="G79" s="89"/>
      <c r="H79" s="153"/>
      <c r="I79" s="153"/>
      <c r="J79" s="153"/>
      <c r="K79" s="153"/>
      <c r="L79" s="89"/>
      <c r="M79" s="159"/>
      <c r="N79" s="159"/>
      <c r="O79" s="89"/>
      <c r="P79" s="89"/>
      <c r="Q79" s="89"/>
      <c r="R79" s="89"/>
      <c r="S79" s="89"/>
      <c r="T79" s="89"/>
      <c r="U79" s="89"/>
      <c r="V79" s="89"/>
      <c r="W79" s="89"/>
      <c r="X79" s="89"/>
      <c r="Y79" s="89"/>
      <c r="Z79" s="89"/>
    </row>
    <row r="80" ht="15.75" customHeight="1">
      <c r="A80" s="89"/>
      <c r="B80" s="89"/>
      <c r="C80" s="89"/>
      <c r="D80" s="89"/>
      <c r="E80" s="157"/>
      <c r="F80" s="158"/>
      <c r="G80" s="89"/>
      <c r="H80" s="153"/>
      <c r="I80" s="153"/>
      <c r="J80" s="153"/>
      <c r="K80" s="153"/>
      <c r="L80" s="89"/>
      <c r="M80" s="159"/>
      <c r="N80" s="159"/>
      <c r="O80" s="89"/>
      <c r="P80" s="89"/>
      <c r="Q80" s="89"/>
      <c r="R80" s="89"/>
      <c r="S80" s="89"/>
      <c r="T80" s="89"/>
      <c r="U80" s="89"/>
      <c r="V80" s="89"/>
      <c r="W80" s="89"/>
      <c r="X80" s="89"/>
      <c r="Y80" s="89"/>
      <c r="Z80" s="89"/>
    </row>
    <row r="81" ht="15.75" customHeight="1">
      <c r="A81" s="89"/>
      <c r="B81" s="89"/>
      <c r="C81" s="89"/>
      <c r="D81" s="89"/>
      <c r="E81" s="157"/>
      <c r="F81" s="158"/>
      <c r="G81" s="89"/>
      <c r="H81" s="153"/>
      <c r="I81" s="153"/>
      <c r="J81" s="153"/>
      <c r="K81" s="153"/>
      <c r="L81" s="89"/>
      <c r="M81" s="159"/>
      <c r="N81" s="159"/>
      <c r="O81" s="89"/>
      <c r="P81" s="89"/>
      <c r="Q81" s="89"/>
      <c r="R81" s="89"/>
      <c r="S81" s="89"/>
      <c r="T81" s="89"/>
      <c r="U81" s="89"/>
      <c r="V81" s="89"/>
      <c r="W81" s="89"/>
      <c r="X81" s="89"/>
      <c r="Y81" s="89"/>
      <c r="Z81" s="89"/>
    </row>
    <row r="82" ht="15.75" customHeight="1">
      <c r="A82" s="89"/>
      <c r="B82" s="89"/>
      <c r="C82" s="89"/>
      <c r="D82" s="89"/>
      <c r="E82" s="157"/>
      <c r="F82" s="158"/>
      <c r="G82" s="89"/>
      <c r="H82" s="153"/>
      <c r="I82" s="153"/>
      <c r="J82" s="153"/>
      <c r="K82" s="153"/>
      <c r="L82" s="89"/>
      <c r="M82" s="159"/>
      <c r="N82" s="159"/>
      <c r="O82" s="89"/>
      <c r="P82" s="89"/>
      <c r="Q82" s="89"/>
      <c r="R82" s="89"/>
      <c r="S82" s="89"/>
      <c r="T82" s="89"/>
      <c r="U82" s="89"/>
      <c r="V82" s="89"/>
      <c r="W82" s="89"/>
      <c r="X82" s="89"/>
      <c r="Y82" s="89"/>
      <c r="Z82" s="89"/>
    </row>
    <row r="83" ht="15.75" customHeight="1">
      <c r="A83" s="89"/>
      <c r="B83" s="89"/>
      <c r="C83" s="89"/>
      <c r="D83" s="89"/>
      <c r="E83" s="157"/>
      <c r="F83" s="158"/>
      <c r="G83" s="89"/>
      <c r="H83" s="153"/>
      <c r="I83" s="153"/>
      <c r="J83" s="153"/>
      <c r="K83" s="153"/>
      <c r="L83" s="89"/>
      <c r="M83" s="159"/>
      <c r="N83" s="159"/>
      <c r="O83" s="89"/>
      <c r="P83" s="89"/>
      <c r="Q83" s="89"/>
      <c r="R83" s="89"/>
      <c r="S83" s="89"/>
      <c r="T83" s="89"/>
      <c r="U83" s="89"/>
      <c r="V83" s="89"/>
      <c r="W83" s="89"/>
      <c r="X83" s="89"/>
      <c r="Y83" s="89"/>
      <c r="Z83" s="89"/>
    </row>
    <row r="84" ht="15.75" customHeight="1">
      <c r="A84" s="89"/>
      <c r="B84" s="89"/>
      <c r="C84" s="89"/>
      <c r="D84" s="89"/>
      <c r="E84" s="157"/>
      <c r="F84" s="158"/>
      <c r="G84" s="89"/>
      <c r="H84" s="153"/>
      <c r="I84" s="153"/>
      <c r="J84" s="153"/>
      <c r="K84" s="153"/>
      <c r="L84" s="89"/>
      <c r="M84" s="159"/>
      <c r="N84" s="159"/>
      <c r="O84" s="89"/>
      <c r="P84" s="89"/>
      <c r="Q84" s="89"/>
      <c r="R84" s="89"/>
      <c r="S84" s="89"/>
      <c r="T84" s="89"/>
      <c r="U84" s="89"/>
      <c r="V84" s="89"/>
      <c r="W84" s="89"/>
      <c r="X84" s="89"/>
      <c r="Y84" s="89"/>
      <c r="Z84" s="89"/>
    </row>
    <row r="85" ht="15.75" customHeight="1">
      <c r="A85" s="89"/>
      <c r="B85" s="89"/>
      <c r="C85" s="89"/>
      <c r="D85" s="89"/>
      <c r="E85" s="157"/>
      <c r="F85" s="158"/>
      <c r="G85" s="89"/>
      <c r="H85" s="153"/>
      <c r="I85" s="153"/>
      <c r="J85" s="153"/>
      <c r="K85" s="153"/>
      <c r="L85" s="89"/>
      <c r="M85" s="159"/>
      <c r="N85" s="159"/>
      <c r="O85" s="89"/>
      <c r="P85" s="89"/>
      <c r="Q85" s="89"/>
      <c r="R85" s="89"/>
      <c r="S85" s="89"/>
      <c r="T85" s="89"/>
      <c r="U85" s="89"/>
      <c r="V85" s="89"/>
      <c r="W85" s="89"/>
      <c r="X85" s="89"/>
      <c r="Y85" s="89"/>
      <c r="Z85" s="89"/>
    </row>
    <row r="86" ht="15.75" customHeight="1">
      <c r="A86" s="89"/>
      <c r="B86" s="89"/>
      <c r="C86" s="89"/>
      <c r="D86" s="89"/>
      <c r="E86" s="157"/>
      <c r="F86" s="158"/>
      <c r="G86" s="89"/>
      <c r="H86" s="153"/>
      <c r="I86" s="153"/>
      <c r="J86" s="153"/>
      <c r="K86" s="153"/>
      <c r="L86" s="89"/>
      <c r="M86" s="159"/>
      <c r="N86" s="159"/>
      <c r="O86" s="89"/>
      <c r="P86" s="89"/>
      <c r="Q86" s="89"/>
      <c r="R86" s="89"/>
      <c r="S86" s="89"/>
      <c r="T86" s="89"/>
      <c r="U86" s="89"/>
      <c r="V86" s="89"/>
      <c r="W86" s="89"/>
      <c r="X86" s="89"/>
      <c r="Y86" s="89"/>
      <c r="Z86" s="89"/>
    </row>
    <row r="87" ht="15.75" customHeight="1">
      <c r="A87" s="89"/>
      <c r="B87" s="89"/>
      <c r="C87" s="89"/>
      <c r="D87" s="89"/>
      <c r="E87" s="157"/>
      <c r="F87" s="158"/>
      <c r="G87" s="89"/>
      <c r="H87" s="153"/>
      <c r="I87" s="153"/>
      <c r="J87" s="153"/>
      <c r="K87" s="153"/>
      <c r="L87" s="89"/>
      <c r="M87" s="159"/>
      <c r="N87" s="159"/>
      <c r="O87" s="89"/>
      <c r="P87" s="89"/>
      <c r="Q87" s="89"/>
      <c r="R87" s="89"/>
      <c r="S87" s="89"/>
      <c r="T87" s="89"/>
      <c r="U87" s="89"/>
      <c r="V87" s="89"/>
      <c r="W87" s="89"/>
      <c r="X87" s="89"/>
      <c r="Y87" s="89"/>
      <c r="Z87" s="89"/>
    </row>
    <row r="88" ht="15.75" customHeight="1">
      <c r="A88" s="89"/>
      <c r="B88" s="89"/>
      <c r="C88" s="89"/>
      <c r="D88" s="89"/>
      <c r="E88" s="157"/>
      <c r="F88" s="158"/>
      <c r="G88" s="89"/>
      <c r="H88" s="153"/>
      <c r="I88" s="153"/>
      <c r="J88" s="153"/>
      <c r="K88" s="153"/>
      <c r="L88" s="89"/>
      <c r="M88" s="159"/>
      <c r="N88" s="159"/>
      <c r="O88" s="89"/>
      <c r="P88" s="89"/>
      <c r="Q88" s="89"/>
      <c r="R88" s="89"/>
      <c r="S88" s="89"/>
      <c r="T88" s="89"/>
      <c r="U88" s="89"/>
      <c r="V88" s="89"/>
      <c r="W88" s="89"/>
      <c r="X88" s="89"/>
      <c r="Y88" s="89"/>
      <c r="Z88" s="89"/>
    </row>
    <row r="89" ht="15.75" customHeight="1">
      <c r="A89" s="89"/>
      <c r="B89" s="89"/>
      <c r="C89" s="89"/>
      <c r="D89" s="89"/>
      <c r="E89" s="157"/>
      <c r="F89" s="158"/>
      <c r="G89" s="89"/>
      <c r="H89" s="153"/>
      <c r="I89" s="153"/>
      <c r="J89" s="153"/>
      <c r="K89" s="153"/>
      <c r="L89" s="89"/>
      <c r="M89" s="159"/>
      <c r="N89" s="159"/>
      <c r="O89" s="89"/>
      <c r="P89" s="89"/>
      <c r="Q89" s="89"/>
      <c r="R89" s="89"/>
      <c r="S89" s="89"/>
      <c r="T89" s="89"/>
      <c r="U89" s="89"/>
      <c r="V89" s="89"/>
      <c r="W89" s="89"/>
      <c r="X89" s="89"/>
      <c r="Y89" s="89"/>
      <c r="Z89" s="89"/>
    </row>
    <row r="90" ht="15.75" customHeight="1">
      <c r="A90" s="89"/>
      <c r="B90" s="89"/>
      <c r="C90" s="89"/>
      <c r="D90" s="89"/>
      <c r="E90" s="157"/>
      <c r="F90" s="158"/>
      <c r="G90" s="89"/>
      <c r="H90" s="153"/>
      <c r="I90" s="153"/>
      <c r="J90" s="153"/>
      <c r="K90" s="153"/>
      <c r="L90" s="89"/>
      <c r="M90" s="159"/>
      <c r="N90" s="159"/>
      <c r="O90" s="89"/>
      <c r="P90" s="89"/>
      <c r="Q90" s="89"/>
      <c r="R90" s="89"/>
      <c r="S90" s="89"/>
      <c r="T90" s="89"/>
      <c r="U90" s="89"/>
      <c r="V90" s="89"/>
      <c r="W90" s="89"/>
      <c r="X90" s="89"/>
      <c r="Y90" s="89"/>
      <c r="Z90" s="89"/>
    </row>
    <row r="91" ht="15.75" customHeight="1">
      <c r="A91" s="89"/>
      <c r="B91" s="89"/>
      <c r="C91" s="89"/>
      <c r="D91" s="89"/>
      <c r="E91" s="157"/>
      <c r="F91" s="158"/>
      <c r="G91" s="89"/>
      <c r="H91" s="153"/>
      <c r="I91" s="153"/>
      <c r="J91" s="153"/>
      <c r="K91" s="153"/>
      <c r="L91" s="89"/>
      <c r="M91" s="159"/>
      <c r="N91" s="159"/>
      <c r="O91" s="89"/>
      <c r="P91" s="89"/>
      <c r="Q91" s="89"/>
      <c r="R91" s="89"/>
      <c r="S91" s="89"/>
      <c r="T91" s="89"/>
      <c r="U91" s="89"/>
      <c r="V91" s="89"/>
      <c r="W91" s="89"/>
      <c r="X91" s="89"/>
      <c r="Y91" s="89"/>
      <c r="Z91" s="89"/>
    </row>
    <row r="92" ht="15.75" customHeight="1">
      <c r="A92" s="89"/>
      <c r="B92" s="89"/>
      <c r="C92" s="89"/>
      <c r="D92" s="89"/>
      <c r="E92" s="157"/>
      <c r="F92" s="158"/>
      <c r="G92" s="89"/>
      <c r="H92" s="153"/>
      <c r="I92" s="153"/>
      <c r="J92" s="153"/>
      <c r="K92" s="153"/>
      <c r="L92" s="89"/>
      <c r="M92" s="159"/>
      <c r="N92" s="159"/>
      <c r="O92" s="89"/>
      <c r="P92" s="89"/>
      <c r="Q92" s="89"/>
      <c r="R92" s="89"/>
      <c r="S92" s="89"/>
      <c r="T92" s="89"/>
      <c r="U92" s="89"/>
      <c r="V92" s="89"/>
      <c r="W92" s="89"/>
      <c r="X92" s="89"/>
      <c r="Y92" s="89"/>
      <c r="Z92" s="89"/>
    </row>
    <row r="93" ht="15.75" customHeight="1">
      <c r="A93" s="89"/>
      <c r="B93" s="89"/>
      <c r="C93" s="89"/>
      <c r="D93" s="89"/>
      <c r="E93" s="157"/>
      <c r="F93" s="158"/>
      <c r="G93" s="89"/>
      <c r="H93" s="153"/>
      <c r="I93" s="153"/>
      <c r="J93" s="153"/>
      <c r="K93" s="153"/>
      <c r="L93" s="89"/>
      <c r="M93" s="159"/>
      <c r="N93" s="159"/>
      <c r="O93" s="89"/>
      <c r="P93" s="89"/>
      <c r="Q93" s="89"/>
      <c r="R93" s="89"/>
      <c r="S93" s="89"/>
      <c r="T93" s="89"/>
      <c r="U93" s="89"/>
      <c r="V93" s="89"/>
      <c r="W93" s="89"/>
      <c r="X93" s="89"/>
      <c r="Y93" s="89"/>
      <c r="Z93" s="89"/>
    </row>
    <row r="94" ht="15.75" customHeight="1">
      <c r="A94" s="89"/>
      <c r="B94" s="89"/>
      <c r="C94" s="89"/>
      <c r="D94" s="89"/>
      <c r="E94" s="157"/>
      <c r="F94" s="158"/>
      <c r="G94" s="89"/>
      <c r="H94" s="153"/>
      <c r="I94" s="153"/>
      <c r="J94" s="153"/>
      <c r="K94" s="153"/>
      <c r="L94" s="89"/>
      <c r="M94" s="159"/>
      <c r="N94" s="159"/>
      <c r="O94" s="89"/>
      <c r="P94" s="89"/>
      <c r="Q94" s="89"/>
      <c r="R94" s="89"/>
      <c r="S94" s="89"/>
      <c r="T94" s="89"/>
      <c r="U94" s="89"/>
      <c r="V94" s="89"/>
      <c r="W94" s="89"/>
      <c r="X94" s="89"/>
      <c r="Y94" s="89"/>
      <c r="Z94" s="89"/>
    </row>
    <row r="95" ht="15.75" customHeight="1">
      <c r="A95" s="89"/>
      <c r="B95" s="89"/>
      <c r="C95" s="89"/>
      <c r="D95" s="89"/>
      <c r="E95" s="157"/>
      <c r="F95" s="158"/>
      <c r="G95" s="89"/>
      <c r="H95" s="153"/>
      <c r="I95" s="153"/>
      <c r="J95" s="153"/>
      <c r="K95" s="153"/>
      <c r="L95" s="89"/>
      <c r="M95" s="159"/>
      <c r="N95" s="159"/>
      <c r="O95" s="89"/>
      <c r="P95" s="89"/>
      <c r="Q95" s="89"/>
      <c r="R95" s="89"/>
      <c r="S95" s="89"/>
      <c r="T95" s="89"/>
      <c r="U95" s="89"/>
      <c r="V95" s="89"/>
      <c r="W95" s="89"/>
      <c r="X95" s="89"/>
      <c r="Y95" s="89"/>
      <c r="Z95" s="89"/>
    </row>
    <row r="96" ht="15.75" customHeight="1">
      <c r="A96" s="89"/>
      <c r="B96" s="89"/>
      <c r="C96" s="89"/>
      <c r="D96" s="89"/>
      <c r="E96" s="157"/>
      <c r="F96" s="158"/>
      <c r="G96" s="89"/>
      <c r="H96" s="153"/>
      <c r="I96" s="153"/>
      <c r="J96" s="153"/>
      <c r="K96" s="153"/>
      <c r="L96" s="89"/>
      <c r="M96" s="159"/>
      <c r="N96" s="159"/>
      <c r="O96" s="89"/>
      <c r="P96" s="89"/>
      <c r="Q96" s="89"/>
      <c r="R96" s="89"/>
      <c r="S96" s="89"/>
      <c r="T96" s="89"/>
      <c r="U96" s="89"/>
      <c r="V96" s="89"/>
      <c r="W96" s="89"/>
      <c r="X96" s="89"/>
      <c r="Y96" s="89"/>
      <c r="Z96" s="89"/>
    </row>
    <row r="97" ht="15.75" customHeight="1">
      <c r="A97" s="89"/>
      <c r="B97" s="89"/>
      <c r="C97" s="89"/>
      <c r="D97" s="89"/>
      <c r="E97" s="157"/>
      <c r="F97" s="158"/>
      <c r="G97" s="89"/>
      <c r="H97" s="153"/>
      <c r="I97" s="153"/>
      <c r="J97" s="153"/>
      <c r="K97" s="153"/>
      <c r="L97" s="89"/>
      <c r="M97" s="159"/>
      <c r="N97" s="159"/>
      <c r="O97" s="89"/>
      <c r="P97" s="89"/>
      <c r="Q97" s="89"/>
      <c r="R97" s="89"/>
      <c r="S97" s="89"/>
      <c r="T97" s="89"/>
      <c r="U97" s="89"/>
      <c r="V97" s="89"/>
      <c r="W97" s="89"/>
      <c r="X97" s="89"/>
      <c r="Y97" s="89"/>
      <c r="Z97" s="89"/>
    </row>
    <row r="98" ht="15.75" customHeight="1">
      <c r="A98" s="89"/>
      <c r="B98" s="89"/>
      <c r="C98" s="89"/>
      <c r="D98" s="89"/>
      <c r="E98" s="157"/>
      <c r="F98" s="158"/>
      <c r="G98" s="89"/>
      <c r="H98" s="153"/>
      <c r="I98" s="153"/>
      <c r="J98" s="153"/>
      <c r="K98" s="153"/>
      <c r="L98" s="89"/>
      <c r="M98" s="159"/>
      <c r="N98" s="159"/>
      <c r="O98" s="89"/>
      <c r="P98" s="89"/>
      <c r="Q98" s="89"/>
      <c r="R98" s="89"/>
      <c r="S98" s="89"/>
      <c r="T98" s="89"/>
      <c r="U98" s="89"/>
      <c r="V98" s="89"/>
      <c r="W98" s="89"/>
      <c r="X98" s="89"/>
      <c r="Y98" s="89"/>
      <c r="Z98" s="89"/>
    </row>
    <row r="99" ht="15.75" customHeight="1">
      <c r="A99" s="89"/>
      <c r="B99" s="89"/>
      <c r="C99" s="89"/>
      <c r="D99" s="89"/>
      <c r="E99" s="157"/>
      <c r="F99" s="158"/>
      <c r="G99" s="89"/>
      <c r="H99" s="153"/>
      <c r="I99" s="153"/>
      <c r="J99" s="153"/>
      <c r="K99" s="153"/>
      <c r="L99" s="89"/>
      <c r="M99" s="159"/>
      <c r="N99" s="159"/>
      <c r="O99" s="89"/>
      <c r="P99" s="89"/>
      <c r="Q99" s="89"/>
      <c r="R99" s="89"/>
      <c r="S99" s="89"/>
      <c r="T99" s="89"/>
      <c r="U99" s="89"/>
      <c r="V99" s="89"/>
      <c r="W99" s="89"/>
      <c r="X99" s="89"/>
      <c r="Y99" s="89"/>
      <c r="Z99" s="89"/>
    </row>
    <row r="100" ht="15.75" customHeight="1">
      <c r="A100" s="89"/>
      <c r="B100" s="89"/>
      <c r="C100" s="89"/>
      <c r="D100" s="89"/>
      <c r="E100" s="157"/>
      <c r="F100" s="158"/>
      <c r="G100" s="89"/>
      <c r="H100" s="153"/>
      <c r="I100" s="153"/>
      <c r="J100" s="153"/>
      <c r="K100" s="153"/>
      <c r="L100" s="89"/>
      <c r="M100" s="159"/>
      <c r="N100" s="159"/>
      <c r="O100" s="89"/>
      <c r="P100" s="89"/>
      <c r="Q100" s="89"/>
      <c r="R100" s="89"/>
      <c r="S100" s="89"/>
      <c r="T100" s="89"/>
      <c r="U100" s="89"/>
      <c r="V100" s="89"/>
      <c r="W100" s="89"/>
      <c r="X100" s="89"/>
      <c r="Y100" s="89"/>
      <c r="Z100" s="89"/>
    </row>
    <row r="101" ht="15.75" customHeight="1">
      <c r="A101" s="89"/>
      <c r="B101" s="89"/>
      <c r="C101" s="89"/>
      <c r="D101" s="89"/>
      <c r="E101" s="157"/>
      <c r="F101" s="158"/>
      <c r="G101" s="89"/>
      <c r="H101" s="153"/>
      <c r="I101" s="153"/>
      <c r="J101" s="153"/>
      <c r="K101" s="153"/>
      <c r="L101" s="89"/>
      <c r="M101" s="159"/>
      <c r="N101" s="159"/>
      <c r="O101" s="89"/>
      <c r="P101" s="89"/>
      <c r="Q101" s="89"/>
      <c r="R101" s="89"/>
      <c r="S101" s="89"/>
      <c r="T101" s="89"/>
      <c r="U101" s="89"/>
      <c r="V101" s="89"/>
      <c r="W101" s="89"/>
      <c r="X101" s="89"/>
      <c r="Y101" s="89"/>
      <c r="Z101" s="89"/>
    </row>
    <row r="102" ht="15.75" customHeight="1">
      <c r="A102" s="89"/>
      <c r="B102" s="89"/>
      <c r="C102" s="89"/>
      <c r="D102" s="89"/>
      <c r="E102" s="157"/>
      <c r="F102" s="158"/>
      <c r="G102" s="89"/>
      <c r="H102" s="153"/>
      <c r="I102" s="153"/>
      <c r="J102" s="153"/>
      <c r="K102" s="153"/>
      <c r="L102" s="89"/>
      <c r="M102" s="159"/>
      <c r="N102" s="159"/>
      <c r="O102" s="89"/>
      <c r="P102" s="89"/>
      <c r="Q102" s="89"/>
      <c r="R102" s="89"/>
      <c r="S102" s="89"/>
      <c r="T102" s="89"/>
      <c r="U102" s="89"/>
      <c r="V102" s="89"/>
      <c r="W102" s="89"/>
      <c r="X102" s="89"/>
      <c r="Y102" s="89"/>
      <c r="Z102" s="89"/>
    </row>
    <row r="103" ht="15.75" customHeight="1">
      <c r="A103" s="89"/>
      <c r="B103" s="89"/>
      <c r="C103" s="89"/>
      <c r="D103" s="89"/>
      <c r="E103" s="157"/>
      <c r="F103" s="158"/>
      <c r="G103" s="89"/>
      <c r="H103" s="153"/>
      <c r="I103" s="153"/>
      <c r="J103" s="153"/>
      <c r="K103" s="153"/>
      <c r="L103" s="89"/>
      <c r="M103" s="159"/>
      <c r="N103" s="159"/>
      <c r="O103" s="89"/>
      <c r="P103" s="89"/>
      <c r="Q103" s="89"/>
      <c r="R103" s="89"/>
      <c r="S103" s="89"/>
      <c r="T103" s="89"/>
      <c r="U103" s="89"/>
      <c r="V103" s="89"/>
      <c r="W103" s="89"/>
      <c r="X103" s="89"/>
      <c r="Y103" s="89"/>
      <c r="Z103" s="89"/>
    </row>
    <row r="104" ht="15.75" customHeight="1">
      <c r="A104" s="89"/>
      <c r="B104" s="89"/>
      <c r="C104" s="89"/>
      <c r="D104" s="89"/>
      <c r="E104" s="157"/>
      <c r="F104" s="158"/>
      <c r="G104" s="89"/>
      <c r="H104" s="153"/>
      <c r="I104" s="153"/>
      <c r="J104" s="153"/>
      <c r="K104" s="153"/>
      <c r="L104" s="89"/>
      <c r="M104" s="159"/>
      <c r="N104" s="159"/>
      <c r="O104" s="89"/>
      <c r="P104" s="89"/>
      <c r="Q104" s="89"/>
      <c r="R104" s="89"/>
      <c r="S104" s="89"/>
      <c r="T104" s="89"/>
      <c r="U104" s="89"/>
      <c r="V104" s="89"/>
      <c r="W104" s="89"/>
      <c r="X104" s="89"/>
      <c r="Y104" s="89"/>
      <c r="Z104" s="89"/>
    </row>
    <row r="105" ht="15.75" customHeight="1">
      <c r="A105" s="89"/>
      <c r="B105" s="89"/>
      <c r="C105" s="89"/>
      <c r="D105" s="89"/>
      <c r="E105" s="157"/>
      <c r="F105" s="158"/>
      <c r="G105" s="89"/>
      <c r="H105" s="153"/>
      <c r="I105" s="153"/>
      <c r="J105" s="153"/>
      <c r="K105" s="153"/>
      <c r="L105" s="89"/>
      <c r="M105" s="159"/>
      <c r="N105" s="159"/>
      <c r="O105" s="89"/>
      <c r="P105" s="89"/>
      <c r="Q105" s="89"/>
      <c r="R105" s="89"/>
      <c r="S105" s="89"/>
      <c r="T105" s="89"/>
      <c r="U105" s="89"/>
      <c r="V105" s="89"/>
      <c r="W105" s="89"/>
      <c r="X105" s="89"/>
      <c r="Y105" s="89"/>
      <c r="Z105" s="89"/>
    </row>
    <row r="106" ht="15.75" customHeight="1">
      <c r="A106" s="89"/>
      <c r="B106" s="89"/>
      <c r="C106" s="89"/>
      <c r="D106" s="89"/>
      <c r="E106" s="157"/>
      <c r="F106" s="158"/>
      <c r="G106" s="89"/>
      <c r="H106" s="153"/>
      <c r="I106" s="153"/>
      <c r="J106" s="153"/>
      <c r="K106" s="153"/>
      <c r="L106" s="89"/>
      <c r="M106" s="159"/>
      <c r="N106" s="159"/>
      <c r="O106" s="89"/>
      <c r="P106" s="89"/>
      <c r="Q106" s="89"/>
      <c r="R106" s="89"/>
      <c r="S106" s="89"/>
      <c r="T106" s="89"/>
      <c r="U106" s="89"/>
      <c r="V106" s="89"/>
      <c r="W106" s="89"/>
      <c r="X106" s="89"/>
      <c r="Y106" s="89"/>
      <c r="Z106" s="89"/>
    </row>
    <row r="107" ht="15.75" customHeight="1">
      <c r="A107" s="89"/>
      <c r="B107" s="89"/>
      <c r="C107" s="89"/>
      <c r="D107" s="89"/>
      <c r="E107" s="157"/>
      <c r="F107" s="158"/>
      <c r="G107" s="89"/>
      <c r="H107" s="153"/>
      <c r="I107" s="153"/>
      <c r="J107" s="153"/>
      <c r="K107" s="153"/>
      <c r="L107" s="89"/>
      <c r="M107" s="159"/>
      <c r="N107" s="159"/>
      <c r="O107" s="89"/>
      <c r="P107" s="89"/>
      <c r="Q107" s="89"/>
      <c r="R107" s="89"/>
      <c r="S107" s="89"/>
      <c r="T107" s="89"/>
      <c r="U107" s="89"/>
      <c r="V107" s="89"/>
      <c r="W107" s="89"/>
      <c r="X107" s="89"/>
      <c r="Y107" s="89"/>
      <c r="Z107" s="89"/>
    </row>
    <row r="108" ht="15.75" customHeight="1">
      <c r="A108" s="89"/>
      <c r="B108" s="89"/>
      <c r="C108" s="89"/>
      <c r="D108" s="89"/>
      <c r="E108" s="157"/>
      <c r="F108" s="158"/>
      <c r="G108" s="89"/>
      <c r="H108" s="153"/>
      <c r="I108" s="153"/>
      <c r="J108" s="153"/>
      <c r="K108" s="153"/>
      <c r="L108" s="89"/>
      <c r="M108" s="159"/>
      <c r="N108" s="159"/>
      <c r="O108" s="89"/>
      <c r="P108" s="89"/>
      <c r="Q108" s="89"/>
      <c r="R108" s="89"/>
      <c r="S108" s="89"/>
      <c r="T108" s="89"/>
      <c r="U108" s="89"/>
      <c r="V108" s="89"/>
      <c r="W108" s="89"/>
      <c r="X108" s="89"/>
      <c r="Y108" s="89"/>
      <c r="Z108" s="89"/>
    </row>
    <row r="109" ht="15.75" customHeight="1">
      <c r="A109" s="89"/>
      <c r="B109" s="89"/>
      <c r="C109" s="89"/>
      <c r="D109" s="89"/>
      <c r="E109" s="157"/>
      <c r="F109" s="158"/>
      <c r="G109" s="89"/>
      <c r="H109" s="153"/>
      <c r="I109" s="153"/>
      <c r="J109" s="153"/>
      <c r="K109" s="153"/>
      <c r="L109" s="89"/>
      <c r="M109" s="159"/>
      <c r="N109" s="159"/>
      <c r="O109" s="89"/>
      <c r="P109" s="89"/>
      <c r="Q109" s="89"/>
      <c r="R109" s="89"/>
      <c r="S109" s="89"/>
      <c r="T109" s="89"/>
      <c r="U109" s="89"/>
      <c r="V109" s="89"/>
      <c r="W109" s="89"/>
      <c r="X109" s="89"/>
      <c r="Y109" s="89"/>
      <c r="Z109" s="89"/>
    </row>
    <row r="110" ht="15.75" customHeight="1">
      <c r="A110" s="89"/>
      <c r="B110" s="89"/>
      <c r="C110" s="89"/>
      <c r="D110" s="89"/>
      <c r="E110" s="157"/>
      <c r="F110" s="158"/>
      <c r="G110" s="89"/>
      <c r="H110" s="153"/>
      <c r="I110" s="153"/>
      <c r="J110" s="153"/>
      <c r="K110" s="153"/>
      <c r="L110" s="89"/>
      <c r="M110" s="159"/>
      <c r="N110" s="159"/>
      <c r="O110" s="89"/>
      <c r="P110" s="89"/>
      <c r="Q110" s="89"/>
      <c r="R110" s="89"/>
      <c r="S110" s="89"/>
      <c r="T110" s="89"/>
      <c r="U110" s="89"/>
      <c r="V110" s="89"/>
      <c r="W110" s="89"/>
      <c r="X110" s="89"/>
      <c r="Y110" s="89"/>
      <c r="Z110" s="89"/>
    </row>
    <row r="111" ht="15.75" customHeight="1">
      <c r="A111" s="89"/>
      <c r="B111" s="89"/>
      <c r="C111" s="89"/>
      <c r="D111" s="89"/>
      <c r="E111" s="157"/>
      <c r="F111" s="158"/>
      <c r="G111" s="89"/>
      <c r="H111" s="153"/>
      <c r="I111" s="153"/>
      <c r="J111" s="153"/>
      <c r="K111" s="153"/>
      <c r="L111" s="89"/>
      <c r="M111" s="159"/>
      <c r="N111" s="159"/>
      <c r="O111" s="89"/>
      <c r="P111" s="89"/>
      <c r="Q111" s="89"/>
      <c r="R111" s="89"/>
      <c r="S111" s="89"/>
      <c r="T111" s="89"/>
      <c r="U111" s="89"/>
      <c r="V111" s="89"/>
      <c r="W111" s="89"/>
      <c r="X111" s="89"/>
      <c r="Y111" s="89"/>
      <c r="Z111" s="89"/>
    </row>
    <row r="112" ht="15.75" customHeight="1">
      <c r="A112" s="89"/>
      <c r="B112" s="89"/>
      <c r="C112" s="89"/>
      <c r="D112" s="89"/>
      <c r="E112" s="157"/>
      <c r="F112" s="158"/>
      <c r="G112" s="89"/>
      <c r="H112" s="153"/>
      <c r="I112" s="153"/>
      <c r="J112" s="153"/>
      <c r="K112" s="153"/>
      <c r="L112" s="89"/>
      <c r="M112" s="159"/>
      <c r="N112" s="159"/>
      <c r="O112" s="89"/>
      <c r="P112" s="89"/>
      <c r="Q112" s="89"/>
      <c r="R112" s="89"/>
      <c r="S112" s="89"/>
      <c r="T112" s="89"/>
      <c r="U112" s="89"/>
      <c r="V112" s="89"/>
      <c r="W112" s="89"/>
      <c r="X112" s="89"/>
      <c r="Y112" s="89"/>
      <c r="Z112" s="89"/>
    </row>
    <row r="113" ht="15.75" customHeight="1">
      <c r="A113" s="89"/>
      <c r="B113" s="89"/>
      <c r="C113" s="89"/>
      <c r="D113" s="89"/>
      <c r="E113" s="157"/>
      <c r="F113" s="158"/>
      <c r="G113" s="89"/>
      <c r="H113" s="153"/>
      <c r="I113" s="153"/>
      <c r="J113" s="153"/>
      <c r="K113" s="153"/>
      <c r="L113" s="89"/>
      <c r="M113" s="159"/>
      <c r="N113" s="159"/>
      <c r="O113" s="89"/>
      <c r="P113" s="89"/>
      <c r="Q113" s="89"/>
      <c r="R113" s="89"/>
      <c r="S113" s="89"/>
      <c r="T113" s="89"/>
      <c r="U113" s="89"/>
      <c r="V113" s="89"/>
      <c r="W113" s="89"/>
      <c r="X113" s="89"/>
      <c r="Y113" s="89"/>
      <c r="Z113" s="89"/>
    </row>
    <row r="114" ht="15.75" customHeight="1">
      <c r="A114" s="89"/>
      <c r="B114" s="89"/>
      <c r="C114" s="89"/>
      <c r="D114" s="89"/>
      <c r="E114" s="157"/>
      <c r="F114" s="158"/>
      <c r="G114" s="89"/>
      <c r="H114" s="153"/>
      <c r="I114" s="153"/>
      <c r="J114" s="153"/>
      <c r="K114" s="153"/>
      <c r="L114" s="89"/>
      <c r="M114" s="159"/>
      <c r="N114" s="159"/>
      <c r="O114" s="89"/>
      <c r="P114" s="89"/>
      <c r="Q114" s="89"/>
      <c r="R114" s="89"/>
      <c r="S114" s="89"/>
      <c r="T114" s="89"/>
      <c r="U114" s="89"/>
      <c r="V114" s="89"/>
      <c r="W114" s="89"/>
      <c r="X114" s="89"/>
      <c r="Y114" s="89"/>
      <c r="Z114" s="89"/>
    </row>
    <row r="115" ht="15.75" customHeight="1">
      <c r="A115" s="89"/>
      <c r="B115" s="89"/>
      <c r="C115" s="89"/>
      <c r="D115" s="89"/>
      <c r="E115" s="157"/>
      <c r="F115" s="158"/>
      <c r="G115" s="89"/>
      <c r="H115" s="153"/>
      <c r="I115" s="153"/>
      <c r="J115" s="153"/>
      <c r="K115" s="153"/>
      <c r="L115" s="89"/>
      <c r="M115" s="159"/>
      <c r="N115" s="159"/>
      <c r="O115" s="89"/>
      <c r="P115" s="89"/>
      <c r="Q115" s="89"/>
      <c r="R115" s="89"/>
      <c r="S115" s="89"/>
      <c r="T115" s="89"/>
      <c r="U115" s="89"/>
      <c r="V115" s="89"/>
      <c r="W115" s="89"/>
      <c r="X115" s="89"/>
      <c r="Y115" s="89"/>
      <c r="Z115" s="89"/>
    </row>
    <row r="116" ht="15.75" customHeight="1">
      <c r="A116" s="89"/>
      <c r="B116" s="89"/>
      <c r="C116" s="89"/>
      <c r="D116" s="89"/>
      <c r="E116" s="157"/>
      <c r="F116" s="158"/>
      <c r="G116" s="89"/>
      <c r="H116" s="153"/>
      <c r="I116" s="153"/>
      <c r="J116" s="153"/>
      <c r="K116" s="153"/>
      <c r="L116" s="89"/>
      <c r="M116" s="159"/>
      <c r="N116" s="159"/>
      <c r="O116" s="89"/>
      <c r="P116" s="89"/>
      <c r="Q116" s="89"/>
      <c r="R116" s="89"/>
      <c r="S116" s="89"/>
      <c r="T116" s="89"/>
      <c r="U116" s="89"/>
      <c r="V116" s="89"/>
      <c r="W116" s="89"/>
      <c r="X116" s="89"/>
      <c r="Y116" s="89"/>
      <c r="Z116" s="89"/>
    </row>
    <row r="117" ht="15.75" customHeight="1">
      <c r="A117" s="89"/>
      <c r="B117" s="89"/>
      <c r="C117" s="89"/>
      <c r="D117" s="89"/>
      <c r="E117" s="157"/>
      <c r="F117" s="158"/>
      <c r="G117" s="89"/>
      <c r="H117" s="153"/>
      <c r="I117" s="153"/>
      <c r="J117" s="153"/>
      <c r="K117" s="153"/>
      <c r="L117" s="89"/>
      <c r="M117" s="159"/>
      <c r="N117" s="159"/>
      <c r="O117" s="89"/>
      <c r="P117" s="89"/>
      <c r="Q117" s="89"/>
      <c r="R117" s="89"/>
      <c r="S117" s="89"/>
      <c r="T117" s="89"/>
      <c r="U117" s="89"/>
      <c r="V117" s="89"/>
      <c r="W117" s="89"/>
      <c r="X117" s="89"/>
      <c r="Y117" s="89"/>
      <c r="Z117" s="89"/>
    </row>
    <row r="118" ht="15.75" customHeight="1">
      <c r="A118" s="89"/>
      <c r="B118" s="89"/>
      <c r="C118" s="89"/>
      <c r="D118" s="89"/>
      <c r="E118" s="157"/>
      <c r="F118" s="158"/>
      <c r="G118" s="89"/>
      <c r="H118" s="153"/>
      <c r="I118" s="153"/>
      <c r="J118" s="153"/>
      <c r="K118" s="153"/>
      <c r="L118" s="89"/>
      <c r="M118" s="159"/>
      <c r="N118" s="159"/>
      <c r="O118" s="89"/>
      <c r="P118" s="89"/>
      <c r="Q118" s="89"/>
      <c r="R118" s="89"/>
      <c r="S118" s="89"/>
      <c r="T118" s="89"/>
      <c r="U118" s="89"/>
      <c r="V118" s="89"/>
      <c r="W118" s="89"/>
      <c r="X118" s="89"/>
      <c r="Y118" s="89"/>
      <c r="Z118" s="89"/>
    </row>
    <row r="119" ht="15.75" customHeight="1">
      <c r="A119" s="89"/>
      <c r="B119" s="89"/>
      <c r="C119" s="89"/>
      <c r="D119" s="89"/>
      <c r="E119" s="157"/>
      <c r="F119" s="158"/>
      <c r="G119" s="89"/>
      <c r="H119" s="153"/>
      <c r="I119" s="153"/>
      <c r="J119" s="153"/>
      <c r="K119" s="153"/>
      <c r="L119" s="89"/>
      <c r="M119" s="159"/>
      <c r="N119" s="159"/>
      <c r="O119" s="89"/>
      <c r="P119" s="89"/>
      <c r="Q119" s="89"/>
      <c r="R119" s="89"/>
      <c r="S119" s="89"/>
      <c r="T119" s="89"/>
      <c r="U119" s="89"/>
      <c r="V119" s="89"/>
      <c r="W119" s="89"/>
      <c r="X119" s="89"/>
      <c r="Y119" s="89"/>
      <c r="Z119" s="89"/>
    </row>
    <row r="120" ht="15.75" customHeight="1">
      <c r="A120" s="89"/>
      <c r="B120" s="89"/>
      <c r="C120" s="89"/>
      <c r="D120" s="89"/>
      <c r="E120" s="157"/>
      <c r="F120" s="158"/>
      <c r="G120" s="89"/>
      <c r="H120" s="153"/>
      <c r="I120" s="153"/>
      <c r="J120" s="153"/>
      <c r="K120" s="153"/>
      <c r="L120" s="89"/>
      <c r="M120" s="159"/>
      <c r="N120" s="159"/>
      <c r="O120" s="89"/>
      <c r="P120" s="89"/>
      <c r="Q120" s="89"/>
      <c r="R120" s="89"/>
      <c r="S120" s="89"/>
      <c r="T120" s="89"/>
      <c r="U120" s="89"/>
      <c r="V120" s="89"/>
      <c r="W120" s="89"/>
      <c r="X120" s="89"/>
      <c r="Y120" s="89"/>
      <c r="Z120" s="89"/>
    </row>
    <row r="121" ht="15.75" customHeight="1">
      <c r="A121" s="89"/>
      <c r="B121" s="89"/>
      <c r="C121" s="89"/>
      <c r="D121" s="89"/>
      <c r="E121" s="157"/>
      <c r="F121" s="158"/>
      <c r="G121" s="89"/>
      <c r="H121" s="153"/>
      <c r="I121" s="153"/>
      <c r="J121" s="153"/>
      <c r="K121" s="153"/>
      <c r="L121" s="89"/>
      <c r="M121" s="159"/>
      <c r="N121" s="159"/>
      <c r="O121" s="89"/>
      <c r="P121" s="89"/>
      <c r="Q121" s="89"/>
      <c r="R121" s="89"/>
      <c r="S121" s="89"/>
      <c r="T121" s="89"/>
      <c r="U121" s="89"/>
      <c r="V121" s="89"/>
      <c r="W121" s="89"/>
      <c r="X121" s="89"/>
      <c r="Y121" s="89"/>
      <c r="Z121" s="89"/>
    </row>
    <row r="122" ht="15.75" customHeight="1">
      <c r="A122" s="89"/>
      <c r="B122" s="89"/>
      <c r="C122" s="89"/>
      <c r="D122" s="89"/>
      <c r="E122" s="157"/>
      <c r="F122" s="158"/>
      <c r="G122" s="89"/>
      <c r="H122" s="153"/>
      <c r="I122" s="153"/>
      <c r="J122" s="153"/>
      <c r="K122" s="153"/>
      <c r="L122" s="89"/>
      <c r="M122" s="159"/>
      <c r="N122" s="159"/>
      <c r="O122" s="89"/>
      <c r="P122" s="89"/>
      <c r="Q122" s="89"/>
      <c r="R122" s="89"/>
      <c r="S122" s="89"/>
      <c r="T122" s="89"/>
      <c r="U122" s="89"/>
      <c r="V122" s="89"/>
      <c r="W122" s="89"/>
      <c r="X122" s="89"/>
      <c r="Y122" s="89"/>
      <c r="Z122" s="89"/>
    </row>
    <row r="123" ht="15.75" customHeight="1">
      <c r="A123" s="89"/>
      <c r="B123" s="89"/>
      <c r="C123" s="89"/>
      <c r="D123" s="89"/>
      <c r="E123" s="157"/>
      <c r="F123" s="158"/>
      <c r="G123" s="89"/>
      <c r="H123" s="153"/>
      <c r="I123" s="153"/>
      <c r="J123" s="153"/>
      <c r="K123" s="153"/>
      <c r="L123" s="89"/>
      <c r="M123" s="159"/>
      <c r="N123" s="159"/>
      <c r="O123" s="89"/>
      <c r="P123" s="89"/>
      <c r="Q123" s="89"/>
      <c r="R123" s="89"/>
      <c r="S123" s="89"/>
      <c r="T123" s="89"/>
      <c r="U123" s="89"/>
      <c r="V123" s="89"/>
      <c r="W123" s="89"/>
      <c r="X123" s="89"/>
      <c r="Y123" s="89"/>
      <c r="Z123" s="89"/>
    </row>
    <row r="124" ht="15.75" customHeight="1">
      <c r="A124" s="89"/>
      <c r="B124" s="89"/>
      <c r="C124" s="89"/>
      <c r="D124" s="89"/>
      <c r="E124" s="157"/>
      <c r="F124" s="158"/>
      <c r="G124" s="89"/>
      <c r="H124" s="153"/>
      <c r="I124" s="153"/>
      <c r="J124" s="153"/>
      <c r="K124" s="153"/>
      <c r="L124" s="89"/>
      <c r="M124" s="159"/>
      <c r="N124" s="159"/>
      <c r="O124" s="89"/>
      <c r="P124" s="89"/>
      <c r="Q124" s="89"/>
      <c r="R124" s="89"/>
      <c r="S124" s="89"/>
      <c r="T124" s="89"/>
      <c r="U124" s="89"/>
      <c r="V124" s="89"/>
      <c r="W124" s="89"/>
      <c r="X124" s="89"/>
      <c r="Y124" s="89"/>
      <c r="Z124" s="89"/>
    </row>
    <row r="125" ht="15.75" customHeight="1">
      <c r="A125" s="89"/>
      <c r="B125" s="89"/>
      <c r="C125" s="89"/>
      <c r="D125" s="89"/>
      <c r="E125" s="157"/>
      <c r="F125" s="158"/>
      <c r="G125" s="89"/>
      <c r="H125" s="153"/>
      <c r="I125" s="153"/>
      <c r="J125" s="153"/>
      <c r="K125" s="153"/>
      <c r="L125" s="89"/>
      <c r="M125" s="159"/>
      <c r="N125" s="159"/>
      <c r="O125" s="89"/>
      <c r="P125" s="89"/>
      <c r="Q125" s="89"/>
      <c r="R125" s="89"/>
      <c r="S125" s="89"/>
      <c r="T125" s="89"/>
      <c r="U125" s="89"/>
      <c r="V125" s="89"/>
      <c r="W125" s="89"/>
      <c r="X125" s="89"/>
      <c r="Y125" s="89"/>
      <c r="Z125" s="89"/>
    </row>
    <row r="126" ht="15.75" customHeight="1">
      <c r="A126" s="89"/>
      <c r="B126" s="89"/>
      <c r="C126" s="89"/>
      <c r="D126" s="89"/>
      <c r="E126" s="157"/>
      <c r="F126" s="158"/>
      <c r="G126" s="89"/>
      <c r="H126" s="153"/>
      <c r="I126" s="153"/>
      <c r="J126" s="153"/>
      <c r="K126" s="153"/>
      <c r="L126" s="89"/>
      <c r="M126" s="159"/>
      <c r="N126" s="159"/>
      <c r="O126" s="89"/>
      <c r="P126" s="89"/>
      <c r="Q126" s="89"/>
      <c r="R126" s="89"/>
      <c r="S126" s="89"/>
      <c r="T126" s="89"/>
      <c r="U126" s="89"/>
      <c r="V126" s="89"/>
      <c r="W126" s="89"/>
      <c r="X126" s="89"/>
      <c r="Y126" s="89"/>
      <c r="Z126" s="89"/>
    </row>
    <row r="127" ht="15.75" customHeight="1">
      <c r="A127" s="89"/>
      <c r="B127" s="89"/>
      <c r="C127" s="89"/>
      <c r="D127" s="89"/>
      <c r="E127" s="157"/>
      <c r="F127" s="158"/>
      <c r="G127" s="89"/>
      <c r="H127" s="153"/>
      <c r="I127" s="153"/>
      <c r="J127" s="153"/>
      <c r="K127" s="153"/>
      <c r="L127" s="89"/>
      <c r="M127" s="159"/>
      <c r="N127" s="159"/>
      <c r="O127" s="89"/>
      <c r="P127" s="89"/>
      <c r="Q127" s="89"/>
      <c r="R127" s="89"/>
      <c r="S127" s="89"/>
      <c r="T127" s="89"/>
      <c r="U127" s="89"/>
      <c r="V127" s="89"/>
      <c r="W127" s="89"/>
      <c r="X127" s="89"/>
      <c r="Y127" s="89"/>
      <c r="Z127" s="89"/>
    </row>
    <row r="128" ht="15.75" customHeight="1">
      <c r="A128" s="89"/>
      <c r="B128" s="89"/>
      <c r="C128" s="89"/>
      <c r="D128" s="89"/>
      <c r="E128" s="157"/>
      <c r="F128" s="158"/>
      <c r="G128" s="89"/>
      <c r="H128" s="153"/>
      <c r="I128" s="153"/>
      <c r="J128" s="153"/>
      <c r="K128" s="153"/>
      <c r="L128" s="89"/>
      <c r="M128" s="159"/>
      <c r="N128" s="159"/>
      <c r="O128" s="89"/>
      <c r="P128" s="89"/>
      <c r="Q128" s="89"/>
      <c r="R128" s="89"/>
      <c r="S128" s="89"/>
      <c r="T128" s="89"/>
      <c r="U128" s="89"/>
      <c r="V128" s="89"/>
      <c r="W128" s="89"/>
      <c r="X128" s="89"/>
      <c r="Y128" s="89"/>
      <c r="Z128" s="89"/>
    </row>
    <row r="129" ht="15.75" customHeight="1">
      <c r="A129" s="89"/>
      <c r="B129" s="89"/>
      <c r="C129" s="89"/>
      <c r="D129" s="89"/>
      <c r="E129" s="157"/>
      <c r="F129" s="158"/>
      <c r="G129" s="89"/>
      <c r="H129" s="153"/>
      <c r="I129" s="153"/>
      <c r="J129" s="153"/>
      <c r="K129" s="153"/>
      <c r="L129" s="89"/>
      <c r="M129" s="159"/>
      <c r="N129" s="159"/>
      <c r="O129" s="89"/>
      <c r="P129" s="89"/>
      <c r="Q129" s="89"/>
      <c r="R129" s="89"/>
      <c r="S129" s="89"/>
      <c r="T129" s="89"/>
      <c r="U129" s="89"/>
      <c r="V129" s="89"/>
      <c r="W129" s="89"/>
      <c r="X129" s="89"/>
      <c r="Y129" s="89"/>
      <c r="Z129" s="89"/>
    </row>
    <row r="130" ht="15.75" customHeight="1">
      <c r="A130" s="89"/>
      <c r="B130" s="89"/>
      <c r="C130" s="89"/>
      <c r="D130" s="89"/>
      <c r="E130" s="157"/>
      <c r="F130" s="158"/>
      <c r="G130" s="89"/>
      <c r="H130" s="153"/>
      <c r="I130" s="153"/>
      <c r="J130" s="153"/>
      <c r="K130" s="153"/>
      <c r="L130" s="89"/>
      <c r="M130" s="159"/>
      <c r="N130" s="159"/>
      <c r="O130" s="89"/>
      <c r="P130" s="89"/>
      <c r="Q130" s="89"/>
      <c r="R130" s="89"/>
      <c r="S130" s="89"/>
      <c r="T130" s="89"/>
      <c r="U130" s="89"/>
      <c r="V130" s="89"/>
      <c r="W130" s="89"/>
      <c r="X130" s="89"/>
      <c r="Y130" s="89"/>
      <c r="Z130" s="89"/>
    </row>
    <row r="131" ht="15.75" customHeight="1">
      <c r="A131" s="89"/>
      <c r="B131" s="89"/>
      <c r="C131" s="89"/>
      <c r="D131" s="89"/>
      <c r="E131" s="157"/>
      <c r="F131" s="158"/>
      <c r="G131" s="89"/>
      <c r="H131" s="153"/>
      <c r="I131" s="153"/>
      <c r="J131" s="153"/>
      <c r="K131" s="153"/>
      <c r="L131" s="89"/>
      <c r="M131" s="159"/>
      <c r="N131" s="159"/>
      <c r="O131" s="89"/>
      <c r="P131" s="89"/>
      <c r="Q131" s="89"/>
      <c r="R131" s="89"/>
      <c r="S131" s="89"/>
      <c r="T131" s="89"/>
      <c r="U131" s="89"/>
      <c r="V131" s="89"/>
      <c r="W131" s="89"/>
      <c r="X131" s="89"/>
      <c r="Y131" s="89"/>
      <c r="Z131" s="89"/>
    </row>
    <row r="132" ht="15.75" customHeight="1">
      <c r="A132" s="89"/>
      <c r="B132" s="89"/>
      <c r="C132" s="89"/>
      <c r="D132" s="89"/>
      <c r="E132" s="157"/>
      <c r="F132" s="158"/>
      <c r="G132" s="89"/>
      <c r="H132" s="153"/>
      <c r="I132" s="153"/>
      <c r="J132" s="153"/>
      <c r="K132" s="153"/>
      <c r="L132" s="89"/>
      <c r="M132" s="159"/>
      <c r="N132" s="159"/>
      <c r="O132" s="89"/>
      <c r="P132" s="89"/>
      <c r="Q132" s="89"/>
      <c r="R132" s="89"/>
      <c r="S132" s="89"/>
      <c r="T132" s="89"/>
      <c r="U132" s="89"/>
      <c r="V132" s="89"/>
      <c r="W132" s="89"/>
      <c r="X132" s="89"/>
      <c r="Y132" s="89"/>
      <c r="Z132" s="89"/>
    </row>
    <row r="133" ht="15.75" customHeight="1">
      <c r="A133" s="89"/>
      <c r="B133" s="89"/>
      <c r="C133" s="89"/>
      <c r="D133" s="89"/>
      <c r="E133" s="157"/>
      <c r="F133" s="158"/>
      <c r="G133" s="89"/>
      <c r="H133" s="153"/>
      <c r="I133" s="153"/>
      <c r="J133" s="153"/>
      <c r="K133" s="153"/>
      <c r="L133" s="89"/>
      <c r="M133" s="159"/>
      <c r="N133" s="159"/>
      <c r="O133" s="89"/>
      <c r="P133" s="89"/>
      <c r="Q133" s="89"/>
      <c r="R133" s="89"/>
      <c r="S133" s="89"/>
      <c r="T133" s="89"/>
      <c r="U133" s="89"/>
      <c r="V133" s="89"/>
      <c r="W133" s="89"/>
      <c r="X133" s="89"/>
      <c r="Y133" s="89"/>
      <c r="Z133" s="89"/>
    </row>
    <row r="134" ht="15.75" customHeight="1">
      <c r="A134" s="89"/>
      <c r="B134" s="89"/>
      <c r="C134" s="89"/>
      <c r="D134" s="89"/>
      <c r="E134" s="157"/>
      <c r="F134" s="158"/>
      <c r="G134" s="89"/>
      <c r="H134" s="153"/>
      <c r="I134" s="153"/>
      <c r="J134" s="153"/>
      <c r="K134" s="153"/>
      <c r="L134" s="89"/>
      <c r="M134" s="159"/>
      <c r="N134" s="159"/>
      <c r="O134" s="89"/>
      <c r="P134" s="89"/>
      <c r="Q134" s="89"/>
      <c r="R134" s="89"/>
      <c r="S134" s="89"/>
      <c r="T134" s="89"/>
      <c r="U134" s="89"/>
      <c r="V134" s="89"/>
      <c r="W134" s="89"/>
      <c r="X134" s="89"/>
      <c r="Y134" s="89"/>
      <c r="Z134" s="89"/>
    </row>
    <row r="135" ht="15.75" customHeight="1">
      <c r="A135" s="89"/>
      <c r="B135" s="89"/>
      <c r="C135" s="89"/>
      <c r="D135" s="89"/>
      <c r="E135" s="157"/>
      <c r="F135" s="158"/>
      <c r="G135" s="89"/>
      <c r="H135" s="153"/>
      <c r="I135" s="153"/>
      <c r="J135" s="153"/>
      <c r="K135" s="153"/>
      <c r="L135" s="89"/>
      <c r="M135" s="159"/>
      <c r="N135" s="159"/>
      <c r="O135" s="89"/>
      <c r="P135" s="89"/>
      <c r="Q135" s="89"/>
      <c r="R135" s="89"/>
      <c r="S135" s="89"/>
      <c r="T135" s="89"/>
      <c r="U135" s="89"/>
      <c r="V135" s="89"/>
      <c r="W135" s="89"/>
      <c r="X135" s="89"/>
      <c r="Y135" s="89"/>
      <c r="Z135" s="89"/>
    </row>
    <row r="136" ht="15.75" customHeight="1">
      <c r="A136" s="89"/>
      <c r="B136" s="89"/>
      <c r="C136" s="89"/>
      <c r="D136" s="89"/>
      <c r="E136" s="157"/>
      <c r="F136" s="158"/>
      <c r="G136" s="89"/>
      <c r="H136" s="153"/>
      <c r="I136" s="153"/>
      <c r="J136" s="153"/>
      <c r="K136" s="153"/>
      <c r="L136" s="89"/>
      <c r="M136" s="159"/>
      <c r="N136" s="159"/>
      <c r="O136" s="89"/>
      <c r="P136" s="89"/>
      <c r="Q136" s="89"/>
      <c r="R136" s="89"/>
      <c r="S136" s="89"/>
      <c r="T136" s="89"/>
      <c r="U136" s="89"/>
      <c r="V136" s="89"/>
      <c r="W136" s="89"/>
      <c r="X136" s="89"/>
      <c r="Y136" s="89"/>
      <c r="Z136" s="89"/>
    </row>
    <row r="137" ht="15.75" customHeight="1">
      <c r="A137" s="89"/>
      <c r="B137" s="89"/>
      <c r="C137" s="89"/>
      <c r="D137" s="89"/>
      <c r="E137" s="157"/>
      <c r="F137" s="158"/>
      <c r="G137" s="89"/>
      <c r="H137" s="153"/>
      <c r="I137" s="153"/>
      <c r="J137" s="153"/>
      <c r="K137" s="153"/>
      <c r="L137" s="89"/>
      <c r="M137" s="159"/>
      <c r="N137" s="159"/>
      <c r="O137" s="89"/>
      <c r="P137" s="89"/>
      <c r="Q137" s="89"/>
      <c r="R137" s="89"/>
      <c r="S137" s="89"/>
      <c r="T137" s="89"/>
      <c r="U137" s="89"/>
      <c r="V137" s="89"/>
      <c r="W137" s="89"/>
      <c r="X137" s="89"/>
      <c r="Y137" s="89"/>
      <c r="Z137" s="89"/>
    </row>
    <row r="138" ht="15.75" customHeight="1">
      <c r="A138" s="89"/>
      <c r="B138" s="89"/>
      <c r="C138" s="89"/>
      <c r="D138" s="89"/>
      <c r="E138" s="157"/>
      <c r="F138" s="158"/>
      <c r="G138" s="89"/>
      <c r="H138" s="153"/>
      <c r="I138" s="153"/>
      <c r="J138" s="153"/>
      <c r="K138" s="153"/>
      <c r="L138" s="89"/>
      <c r="M138" s="159"/>
      <c r="N138" s="159"/>
      <c r="O138" s="89"/>
      <c r="P138" s="89"/>
      <c r="Q138" s="89"/>
      <c r="R138" s="89"/>
      <c r="S138" s="89"/>
      <c r="T138" s="89"/>
      <c r="U138" s="89"/>
      <c r="V138" s="89"/>
      <c r="W138" s="89"/>
      <c r="X138" s="89"/>
      <c r="Y138" s="89"/>
      <c r="Z138" s="89"/>
    </row>
    <row r="139" ht="15.75" customHeight="1">
      <c r="A139" s="89"/>
      <c r="B139" s="89"/>
      <c r="C139" s="89"/>
      <c r="D139" s="89"/>
      <c r="E139" s="157"/>
      <c r="F139" s="158"/>
      <c r="G139" s="89"/>
      <c r="H139" s="153"/>
      <c r="I139" s="153"/>
      <c r="J139" s="153"/>
      <c r="K139" s="153"/>
      <c r="L139" s="89"/>
      <c r="M139" s="159"/>
      <c r="N139" s="159"/>
      <c r="O139" s="89"/>
      <c r="P139" s="89"/>
      <c r="Q139" s="89"/>
      <c r="R139" s="89"/>
      <c r="S139" s="89"/>
      <c r="T139" s="89"/>
      <c r="U139" s="89"/>
      <c r="V139" s="89"/>
      <c r="W139" s="89"/>
      <c r="X139" s="89"/>
      <c r="Y139" s="89"/>
      <c r="Z139" s="89"/>
    </row>
    <row r="140" ht="15.75" customHeight="1">
      <c r="A140" s="89"/>
      <c r="B140" s="89"/>
      <c r="C140" s="89"/>
      <c r="D140" s="89"/>
      <c r="E140" s="157"/>
      <c r="F140" s="158"/>
      <c r="G140" s="89"/>
      <c r="H140" s="153"/>
      <c r="I140" s="153"/>
      <c r="J140" s="153"/>
      <c r="K140" s="153"/>
      <c r="L140" s="89"/>
      <c r="M140" s="159"/>
      <c r="N140" s="159"/>
      <c r="O140" s="89"/>
      <c r="P140" s="89"/>
      <c r="Q140" s="89"/>
      <c r="R140" s="89"/>
      <c r="S140" s="89"/>
      <c r="T140" s="89"/>
      <c r="U140" s="89"/>
      <c r="V140" s="89"/>
      <c r="W140" s="89"/>
      <c r="X140" s="89"/>
      <c r="Y140" s="89"/>
      <c r="Z140" s="89"/>
    </row>
    <row r="141" ht="15.75" customHeight="1">
      <c r="A141" s="89"/>
      <c r="B141" s="89"/>
      <c r="C141" s="89"/>
      <c r="D141" s="89"/>
      <c r="E141" s="157"/>
      <c r="F141" s="158"/>
      <c r="G141" s="89"/>
      <c r="H141" s="153"/>
      <c r="I141" s="153"/>
      <c r="J141" s="153"/>
      <c r="K141" s="153"/>
      <c r="L141" s="89"/>
      <c r="M141" s="159"/>
      <c r="N141" s="159"/>
      <c r="O141" s="89"/>
      <c r="P141" s="89"/>
      <c r="Q141" s="89"/>
      <c r="R141" s="89"/>
      <c r="S141" s="89"/>
      <c r="T141" s="89"/>
      <c r="U141" s="89"/>
      <c r="V141" s="89"/>
      <c r="W141" s="89"/>
      <c r="X141" s="89"/>
      <c r="Y141" s="89"/>
      <c r="Z141" s="89"/>
    </row>
    <row r="142" ht="15.75" customHeight="1">
      <c r="A142" s="89"/>
      <c r="B142" s="89"/>
      <c r="C142" s="89"/>
      <c r="D142" s="89"/>
      <c r="E142" s="157"/>
      <c r="F142" s="158"/>
      <c r="G142" s="89"/>
      <c r="H142" s="153"/>
      <c r="I142" s="153"/>
      <c r="J142" s="153"/>
      <c r="K142" s="153"/>
      <c r="L142" s="89"/>
      <c r="M142" s="159"/>
      <c r="N142" s="159"/>
      <c r="O142" s="89"/>
      <c r="P142" s="89"/>
      <c r="Q142" s="89"/>
      <c r="R142" s="89"/>
      <c r="S142" s="89"/>
      <c r="T142" s="89"/>
      <c r="U142" s="89"/>
      <c r="V142" s="89"/>
      <c r="W142" s="89"/>
      <c r="X142" s="89"/>
      <c r="Y142" s="89"/>
      <c r="Z142" s="89"/>
    </row>
    <row r="143" ht="15.75" customHeight="1">
      <c r="A143" s="89"/>
      <c r="B143" s="89"/>
      <c r="C143" s="89"/>
      <c r="D143" s="89"/>
      <c r="E143" s="157"/>
      <c r="F143" s="158"/>
      <c r="G143" s="89"/>
      <c r="H143" s="153"/>
      <c r="I143" s="153"/>
      <c r="J143" s="153"/>
      <c r="K143" s="153"/>
      <c r="L143" s="89"/>
      <c r="M143" s="159"/>
      <c r="N143" s="159"/>
      <c r="O143" s="89"/>
      <c r="P143" s="89"/>
      <c r="Q143" s="89"/>
      <c r="R143" s="89"/>
      <c r="S143" s="89"/>
      <c r="T143" s="89"/>
      <c r="U143" s="89"/>
      <c r="V143" s="89"/>
      <c r="W143" s="89"/>
      <c r="X143" s="89"/>
      <c r="Y143" s="89"/>
      <c r="Z143" s="89"/>
    </row>
    <row r="144" ht="15.75" customHeight="1">
      <c r="A144" s="89"/>
      <c r="B144" s="89"/>
      <c r="C144" s="89"/>
      <c r="D144" s="89"/>
      <c r="E144" s="157"/>
      <c r="F144" s="158"/>
      <c r="G144" s="89"/>
      <c r="H144" s="153"/>
      <c r="I144" s="153"/>
      <c r="J144" s="153"/>
      <c r="K144" s="153"/>
      <c r="L144" s="89"/>
      <c r="M144" s="159"/>
      <c r="N144" s="159"/>
      <c r="O144" s="89"/>
      <c r="P144" s="89"/>
      <c r="Q144" s="89"/>
      <c r="R144" s="89"/>
      <c r="S144" s="89"/>
      <c r="T144" s="89"/>
      <c r="U144" s="89"/>
      <c r="V144" s="89"/>
      <c r="W144" s="89"/>
      <c r="X144" s="89"/>
      <c r="Y144" s="89"/>
      <c r="Z144" s="89"/>
    </row>
    <row r="145" ht="15.75" customHeight="1">
      <c r="A145" s="89"/>
      <c r="B145" s="89"/>
      <c r="C145" s="89"/>
      <c r="D145" s="89"/>
      <c r="E145" s="157"/>
      <c r="F145" s="158"/>
      <c r="G145" s="89"/>
      <c r="H145" s="153"/>
      <c r="I145" s="153"/>
      <c r="J145" s="153"/>
      <c r="K145" s="153"/>
      <c r="L145" s="89"/>
      <c r="M145" s="159"/>
      <c r="N145" s="159"/>
      <c r="O145" s="89"/>
      <c r="P145" s="89"/>
      <c r="Q145" s="89"/>
      <c r="R145" s="89"/>
      <c r="S145" s="89"/>
      <c r="T145" s="89"/>
      <c r="U145" s="89"/>
      <c r="V145" s="89"/>
      <c r="W145" s="89"/>
      <c r="X145" s="89"/>
      <c r="Y145" s="89"/>
      <c r="Z145" s="89"/>
    </row>
    <row r="146" ht="15.75" customHeight="1">
      <c r="A146" s="89"/>
      <c r="B146" s="89"/>
      <c r="C146" s="89"/>
      <c r="D146" s="89"/>
      <c r="E146" s="157"/>
      <c r="F146" s="158"/>
      <c r="G146" s="89"/>
      <c r="H146" s="153"/>
      <c r="I146" s="153"/>
      <c r="J146" s="153"/>
      <c r="K146" s="153"/>
      <c r="L146" s="89"/>
      <c r="M146" s="159"/>
      <c r="N146" s="159"/>
      <c r="O146" s="89"/>
      <c r="P146" s="89"/>
      <c r="Q146" s="89"/>
      <c r="R146" s="89"/>
      <c r="S146" s="89"/>
      <c r="T146" s="89"/>
      <c r="U146" s="89"/>
      <c r="V146" s="89"/>
      <c r="W146" s="89"/>
      <c r="X146" s="89"/>
      <c r="Y146" s="89"/>
      <c r="Z146" s="89"/>
    </row>
    <row r="147" ht="15.75" customHeight="1">
      <c r="A147" s="89"/>
      <c r="B147" s="89"/>
      <c r="C147" s="89"/>
      <c r="D147" s="89"/>
      <c r="E147" s="157"/>
      <c r="F147" s="158"/>
      <c r="G147" s="89"/>
      <c r="H147" s="153"/>
      <c r="I147" s="153"/>
      <c r="J147" s="153"/>
      <c r="K147" s="153"/>
      <c r="L147" s="89"/>
      <c r="M147" s="159"/>
      <c r="N147" s="159"/>
      <c r="O147" s="89"/>
      <c r="P147" s="89"/>
      <c r="Q147" s="89"/>
      <c r="R147" s="89"/>
      <c r="S147" s="89"/>
      <c r="T147" s="89"/>
      <c r="U147" s="89"/>
      <c r="V147" s="89"/>
      <c r="W147" s="89"/>
      <c r="X147" s="89"/>
      <c r="Y147" s="89"/>
      <c r="Z147" s="89"/>
    </row>
    <row r="148" ht="15.75" customHeight="1">
      <c r="A148" s="89"/>
      <c r="B148" s="89"/>
      <c r="C148" s="89"/>
      <c r="D148" s="89"/>
      <c r="E148" s="157"/>
      <c r="F148" s="158"/>
      <c r="G148" s="89"/>
      <c r="H148" s="153"/>
      <c r="I148" s="153"/>
      <c r="J148" s="153"/>
      <c r="K148" s="153"/>
      <c r="L148" s="89"/>
      <c r="M148" s="159"/>
      <c r="N148" s="159"/>
      <c r="O148" s="89"/>
      <c r="P148" s="89"/>
      <c r="Q148" s="89"/>
      <c r="R148" s="89"/>
      <c r="S148" s="89"/>
      <c r="T148" s="89"/>
      <c r="U148" s="89"/>
      <c r="V148" s="89"/>
      <c r="W148" s="89"/>
      <c r="X148" s="89"/>
      <c r="Y148" s="89"/>
      <c r="Z148" s="89"/>
    </row>
    <row r="149" ht="15.75" customHeight="1">
      <c r="A149" s="89"/>
      <c r="B149" s="89"/>
      <c r="C149" s="89"/>
      <c r="D149" s="89"/>
      <c r="E149" s="157"/>
      <c r="F149" s="158"/>
      <c r="G149" s="89"/>
      <c r="H149" s="153"/>
      <c r="I149" s="153"/>
      <c r="J149" s="153"/>
      <c r="K149" s="153"/>
      <c r="L149" s="89"/>
      <c r="M149" s="159"/>
      <c r="N149" s="159"/>
      <c r="O149" s="89"/>
      <c r="P149" s="89"/>
      <c r="Q149" s="89"/>
      <c r="R149" s="89"/>
      <c r="S149" s="89"/>
      <c r="T149" s="89"/>
      <c r="U149" s="89"/>
      <c r="V149" s="89"/>
      <c r="W149" s="89"/>
      <c r="X149" s="89"/>
      <c r="Y149" s="89"/>
      <c r="Z149" s="89"/>
    </row>
    <row r="150" ht="15.75" customHeight="1">
      <c r="A150" s="89"/>
      <c r="B150" s="89"/>
      <c r="C150" s="89"/>
      <c r="D150" s="89"/>
      <c r="E150" s="157"/>
      <c r="F150" s="158"/>
      <c r="G150" s="89"/>
      <c r="H150" s="153"/>
      <c r="I150" s="153"/>
      <c r="J150" s="153"/>
      <c r="K150" s="153"/>
      <c r="L150" s="89"/>
      <c r="M150" s="159"/>
      <c r="N150" s="159"/>
      <c r="O150" s="89"/>
      <c r="P150" s="89"/>
      <c r="Q150" s="89"/>
      <c r="R150" s="89"/>
      <c r="S150" s="89"/>
      <c r="T150" s="89"/>
      <c r="U150" s="89"/>
      <c r="V150" s="89"/>
      <c r="W150" s="89"/>
      <c r="X150" s="89"/>
      <c r="Y150" s="89"/>
      <c r="Z150" s="89"/>
    </row>
    <row r="151" ht="15.75" customHeight="1">
      <c r="A151" s="89"/>
      <c r="B151" s="89"/>
      <c r="C151" s="89"/>
      <c r="D151" s="89"/>
      <c r="E151" s="157"/>
      <c r="F151" s="158"/>
      <c r="G151" s="89"/>
      <c r="H151" s="153"/>
      <c r="I151" s="153"/>
      <c r="J151" s="153"/>
      <c r="K151" s="153"/>
      <c r="L151" s="89"/>
      <c r="M151" s="159"/>
      <c r="N151" s="159"/>
      <c r="O151" s="89"/>
      <c r="P151" s="89"/>
      <c r="Q151" s="89"/>
      <c r="R151" s="89"/>
      <c r="S151" s="89"/>
      <c r="T151" s="89"/>
      <c r="U151" s="89"/>
      <c r="V151" s="89"/>
      <c r="W151" s="89"/>
      <c r="X151" s="89"/>
      <c r="Y151" s="89"/>
      <c r="Z151" s="89"/>
    </row>
    <row r="152" ht="15.75" customHeight="1">
      <c r="A152" s="89"/>
      <c r="B152" s="89"/>
      <c r="C152" s="89"/>
      <c r="D152" s="89"/>
      <c r="E152" s="157"/>
      <c r="F152" s="158"/>
      <c r="G152" s="89"/>
      <c r="H152" s="153"/>
      <c r="I152" s="153"/>
      <c r="J152" s="153"/>
      <c r="K152" s="153"/>
      <c r="L152" s="89"/>
      <c r="M152" s="159"/>
      <c r="N152" s="159"/>
      <c r="O152" s="89"/>
      <c r="P152" s="89"/>
      <c r="Q152" s="89"/>
      <c r="R152" s="89"/>
      <c r="S152" s="89"/>
      <c r="T152" s="89"/>
      <c r="U152" s="89"/>
      <c r="V152" s="89"/>
      <c r="W152" s="89"/>
      <c r="X152" s="89"/>
      <c r="Y152" s="89"/>
      <c r="Z152" s="89"/>
    </row>
    <row r="153" ht="15.75" customHeight="1">
      <c r="A153" s="89"/>
      <c r="B153" s="89"/>
      <c r="C153" s="89"/>
      <c r="D153" s="89"/>
      <c r="E153" s="157"/>
      <c r="F153" s="158"/>
      <c r="G153" s="89"/>
      <c r="H153" s="153"/>
      <c r="I153" s="153"/>
      <c r="J153" s="153"/>
      <c r="K153" s="153"/>
      <c r="L153" s="89"/>
      <c r="M153" s="159"/>
      <c r="N153" s="159"/>
      <c r="O153" s="89"/>
      <c r="P153" s="89"/>
      <c r="Q153" s="89"/>
      <c r="R153" s="89"/>
      <c r="S153" s="89"/>
      <c r="T153" s="89"/>
      <c r="U153" s="89"/>
      <c r="V153" s="89"/>
      <c r="W153" s="89"/>
      <c r="X153" s="89"/>
      <c r="Y153" s="89"/>
      <c r="Z153" s="89"/>
    </row>
    <row r="154" ht="15.75" customHeight="1">
      <c r="A154" s="89"/>
      <c r="B154" s="89"/>
      <c r="C154" s="89"/>
      <c r="D154" s="89"/>
      <c r="E154" s="157"/>
      <c r="F154" s="158"/>
      <c r="G154" s="89"/>
      <c r="H154" s="153"/>
      <c r="I154" s="153"/>
      <c r="J154" s="153"/>
      <c r="K154" s="153"/>
      <c r="L154" s="89"/>
      <c r="M154" s="159"/>
      <c r="N154" s="159"/>
      <c r="O154" s="89"/>
      <c r="P154" s="89"/>
      <c r="Q154" s="89"/>
      <c r="R154" s="89"/>
      <c r="S154" s="89"/>
      <c r="T154" s="89"/>
      <c r="U154" s="89"/>
      <c r="V154" s="89"/>
      <c r="W154" s="89"/>
      <c r="X154" s="89"/>
      <c r="Y154" s="89"/>
      <c r="Z154" s="89"/>
    </row>
    <row r="155" ht="15.75" customHeight="1">
      <c r="A155" s="89"/>
      <c r="B155" s="89"/>
      <c r="C155" s="89"/>
      <c r="D155" s="89"/>
      <c r="E155" s="157"/>
      <c r="F155" s="158"/>
      <c r="G155" s="89"/>
      <c r="H155" s="153"/>
      <c r="I155" s="153"/>
      <c r="J155" s="153"/>
      <c r="K155" s="153"/>
      <c r="L155" s="89"/>
      <c r="M155" s="159"/>
      <c r="N155" s="159"/>
      <c r="O155" s="89"/>
      <c r="P155" s="89"/>
      <c r="Q155" s="89"/>
      <c r="R155" s="89"/>
      <c r="S155" s="89"/>
      <c r="T155" s="89"/>
      <c r="U155" s="89"/>
      <c r="V155" s="89"/>
      <c r="W155" s="89"/>
      <c r="X155" s="89"/>
      <c r="Y155" s="89"/>
      <c r="Z155" s="89"/>
    </row>
    <row r="156" ht="15.75" customHeight="1">
      <c r="A156" s="89"/>
      <c r="B156" s="89"/>
      <c r="C156" s="89"/>
      <c r="D156" s="89"/>
      <c r="E156" s="157"/>
      <c r="F156" s="158"/>
      <c r="G156" s="89"/>
      <c r="H156" s="153"/>
      <c r="I156" s="153"/>
      <c r="J156" s="153"/>
      <c r="K156" s="153"/>
      <c r="L156" s="89"/>
      <c r="M156" s="159"/>
      <c r="N156" s="159"/>
      <c r="O156" s="89"/>
      <c r="P156" s="89"/>
      <c r="Q156" s="89"/>
      <c r="R156" s="89"/>
      <c r="S156" s="89"/>
      <c r="T156" s="89"/>
      <c r="U156" s="89"/>
      <c r="V156" s="89"/>
      <c r="W156" s="89"/>
      <c r="X156" s="89"/>
      <c r="Y156" s="89"/>
      <c r="Z156" s="89"/>
    </row>
    <row r="157" ht="15.75" customHeight="1">
      <c r="A157" s="89"/>
      <c r="B157" s="89"/>
      <c r="C157" s="89"/>
      <c r="D157" s="89"/>
      <c r="E157" s="157"/>
      <c r="F157" s="158"/>
      <c r="G157" s="89"/>
      <c r="H157" s="153"/>
      <c r="I157" s="153"/>
      <c r="J157" s="153"/>
      <c r="K157" s="153"/>
      <c r="L157" s="89"/>
      <c r="M157" s="159"/>
      <c r="N157" s="159"/>
      <c r="O157" s="89"/>
      <c r="P157" s="89"/>
      <c r="Q157" s="89"/>
      <c r="R157" s="89"/>
      <c r="S157" s="89"/>
      <c r="T157" s="89"/>
      <c r="U157" s="89"/>
      <c r="V157" s="89"/>
      <c r="W157" s="89"/>
      <c r="X157" s="89"/>
      <c r="Y157" s="89"/>
      <c r="Z157" s="89"/>
    </row>
    <row r="158" ht="15.75" customHeight="1">
      <c r="A158" s="89"/>
      <c r="B158" s="89"/>
      <c r="C158" s="89"/>
      <c r="D158" s="89"/>
      <c r="E158" s="157"/>
      <c r="F158" s="158"/>
      <c r="G158" s="89"/>
      <c r="H158" s="153"/>
      <c r="I158" s="153"/>
      <c r="J158" s="153"/>
      <c r="K158" s="153"/>
      <c r="L158" s="89"/>
      <c r="M158" s="159"/>
      <c r="N158" s="159"/>
      <c r="O158" s="89"/>
      <c r="P158" s="89"/>
      <c r="Q158" s="89"/>
      <c r="R158" s="89"/>
      <c r="S158" s="89"/>
      <c r="T158" s="89"/>
      <c r="U158" s="89"/>
      <c r="V158" s="89"/>
      <c r="W158" s="89"/>
      <c r="X158" s="89"/>
      <c r="Y158" s="89"/>
      <c r="Z158" s="89"/>
    </row>
    <row r="159" ht="15.75" customHeight="1">
      <c r="A159" s="89"/>
      <c r="B159" s="89"/>
      <c r="C159" s="89"/>
      <c r="D159" s="89"/>
      <c r="E159" s="157"/>
      <c r="F159" s="158"/>
      <c r="G159" s="89"/>
      <c r="H159" s="153"/>
      <c r="I159" s="153"/>
      <c r="J159" s="153"/>
      <c r="K159" s="153"/>
      <c r="L159" s="89"/>
      <c r="M159" s="159"/>
      <c r="N159" s="159"/>
      <c r="O159" s="89"/>
      <c r="P159" s="89"/>
      <c r="Q159" s="89"/>
      <c r="R159" s="89"/>
      <c r="S159" s="89"/>
      <c r="T159" s="89"/>
      <c r="U159" s="89"/>
      <c r="V159" s="89"/>
      <c r="W159" s="89"/>
      <c r="X159" s="89"/>
      <c r="Y159" s="89"/>
      <c r="Z159" s="89"/>
    </row>
    <row r="160" ht="15.75" customHeight="1">
      <c r="A160" s="89"/>
      <c r="B160" s="89"/>
      <c r="C160" s="89"/>
      <c r="D160" s="89"/>
      <c r="E160" s="157"/>
      <c r="F160" s="158"/>
      <c r="G160" s="89"/>
      <c r="H160" s="153"/>
      <c r="I160" s="153"/>
      <c r="J160" s="153"/>
      <c r="K160" s="153"/>
      <c r="L160" s="89"/>
      <c r="M160" s="159"/>
      <c r="N160" s="159"/>
      <c r="O160" s="89"/>
      <c r="P160" s="89"/>
      <c r="Q160" s="89"/>
      <c r="R160" s="89"/>
      <c r="S160" s="89"/>
      <c r="T160" s="89"/>
      <c r="U160" s="89"/>
      <c r="V160" s="89"/>
      <c r="W160" s="89"/>
      <c r="X160" s="89"/>
      <c r="Y160" s="89"/>
      <c r="Z160" s="89"/>
    </row>
    <row r="161" ht="15.75" customHeight="1">
      <c r="A161" s="89"/>
      <c r="B161" s="89"/>
      <c r="C161" s="89"/>
      <c r="D161" s="89"/>
      <c r="E161" s="157"/>
      <c r="F161" s="158"/>
      <c r="G161" s="89"/>
      <c r="H161" s="153"/>
      <c r="I161" s="153"/>
      <c r="J161" s="153"/>
      <c r="K161" s="153"/>
      <c r="L161" s="89"/>
      <c r="M161" s="159"/>
      <c r="N161" s="159"/>
      <c r="O161" s="89"/>
      <c r="P161" s="89"/>
      <c r="Q161" s="89"/>
      <c r="R161" s="89"/>
      <c r="S161" s="89"/>
      <c r="T161" s="89"/>
      <c r="U161" s="89"/>
      <c r="V161" s="89"/>
      <c r="W161" s="89"/>
      <c r="X161" s="89"/>
      <c r="Y161" s="89"/>
      <c r="Z161" s="89"/>
    </row>
    <row r="162" ht="15.75" customHeight="1">
      <c r="A162" s="89"/>
      <c r="B162" s="89"/>
      <c r="C162" s="89"/>
      <c r="D162" s="89"/>
      <c r="E162" s="157"/>
      <c r="F162" s="158"/>
      <c r="G162" s="89"/>
      <c r="H162" s="153"/>
      <c r="I162" s="153"/>
      <c r="J162" s="153"/>
      <c r="K162" s="153"/>
      <c r="L162" s="89"/>
      <c r="M162" s="159"/>
      <c r="N162" s="159"/>
      <c r="O162" s="89"/>
      <c r="P162" s="89"/>
      <c r="Q162" s="89"/>
      <c r="R162" s="89"/>
      <c r="S162" s="89"/>
      <c r="T162" s="89"/>
      <c r="U162" s="89"/>
      <c r="V162" s="89"/>
      <c r="W162" s="89"/>
      <c r="X162" s="89"/>
      <c r="Y162" s="89"/>
      <c r="Z162" s="89"/>
    </row>
    <row r="163" ht="15.75" customHeight="1">
      <c r="A163" s="89"/>
      <c r="B163" s="89"/>
      <c r="C163" s="89"/>
      <c r="D163" s="89"/>
      <c r="E163" s="157"/>
      <c r="F163" s="158"/>
      <c r="G163" s="89"/>
      <c r="H163" s="153"/>
      <c r="I163" s="153"/>
      <c r="J163" s="153"/>
      <c r="K163" s="153"/>
      <c r="L163" s="89"/>
      <c r="M163" s="159"/>
      <c r="N163" s="159"/>
      <c r="O163" s="89"/>
      <c r="P163" s="89"/>
      <c r="Q163" s="89"/>
      <c r="R163" s="89"/>
      <c r="S163" s="89"/>
      <c r="T163" s="89"/>
      <c r="U163" s="89"/>
      <c r="V163" s="89"/>
      <c r="W163" s="89"/>
      <c r="X163" s="89"/>
      <c r="Y163" s="89"/>
      <c r="Z163" s="89"/>
    </row>
    <row r="164" ht="15.75" customHeight="1">
      <c r="A164" s="89"/>
      <c r="B164" s="89"/>
      <c r="C164" s="89"/>
      <c r="D164" s="89"/>
      <c r="E164" s="157"/>
      <c r="F164" s="158"/>
      <c r="G164" s="89"/>
      <c r="H164" s="153"/>
      <c r="I164" s="153"/>
      <c r="J164" s="153"/>
      <c r="K164" s="153"/>
      <c r="L164" s="89"/>
      <c r="M164" s="159"/>
      <c r="N164" s="159"/>
      <c r="O164" s="89"/>
      <c r="P164" s="89"/>
      <c r="Q164" s="89"/>
      <c r="R164" s="89"/>
      <c r="S164" s="89"/>
      <c r="T164" s="89"/>
      <c r="U164" s="89"/>
      <c r="V164" s="89"/>
      <c r="W164" s="89"/>
      <c r="X164" s="89"/>
      <c r="Y164" s="89"/>
      <c r="Z164" s="89"/>
    </row>
    <row r="165" ht="15.75" customHeight="1">
      <c r="A165" s="89"/>
      <c r="B165" s="89"/>
      <c r="C165" s="89"/>
      <c r="D165" s="89"/>
      <c r="E165" s="157"/>
      <c r="F165" s="158"/>
      <c r="G165" s="89"/>
      <c r="H165" s="153"/>
      <c r="I165" s="153"/>
      <c r="J165" s="153"/>
      <c r="K165" s="153"/>
      <c r="L165" s="89"/>
      <c r="M165" s="159"/>
      <c r="N165" s="159"/>
      <c r="O165" s="89"/>
      <c r="P165" s="89"/>
      <c r="Q165" s="89"/>
      <c r="R165" s="89"/>
      <c r="S165" s="89"/>
      <c r="T165" s="89"/>
      <c r="U165" s="89"/>
      <c r="V165" s="89"/>
      <c r="W165" s="89"/>
      <c r="X165" s="89"/>
      <c r="Y165" s="89"/>
      <c r="Z165" s="89"/>
    </row>
    <row r="166" ht="15.75" customHeight="1">
      <c r="A166" s="89"/>
      <c r="B166" s="89"/>
      <c r="C166" s="89"/>
      <c r="D166" s="89"/>
      <c r="E166" s="157"/>
      <c r="F166" s="158"/>
      <c r="G166" s="89"/>
      <c r="H166" s="153"/>
      <c r="I166" s="153"/>
      <c r="J166" s="153"/>
      <c r="K166" s="153"/>
      <c r="L166" s="89"/>
      <c r="M166" s="159"/>
      <c r="N166" s="159"/>
      <c r="O166" s="89"/>
      <c r="P166" s="89"/>
      <c r="Q166" s="89"/>
      <c r="R166" s="89"/>
      <c r="S166" s="89"/>
      <c r="T166" s="89"/>
      <c r="U166" s="89"/>
      <c r="V166" s="89"/>
      <c r="W166" s="89"/>
      <c r="X166" s="89"/>
      <c r="Y166" s="89"/>
      <c r="Z166" s="89"/>
    </row>
    <row r="167" ht="15.75" customHeight="1">
      <c r="A167" s="89"/>
      <c r="B167" s="89"/>
      <c r="C167" s="89"/>
      <c r="D167" s="89"/>
      <c r="E167" s="157"/>
      <c r="F167" s="158"/>
      <c r="G167" s="89"/>
      <c r="H167" s="153"/>
      <c r="I167" s="153"/>
      <c r="J167" s="153"/>
      <c r="K167" s="153"/>
      <c r="L167" s="89"/>
      <c r="M167" s="159"/>
      <c r="N167" s="159"/>
      <c r="O167" s="89"/>
      <c r="P167" s="89"/>
      <c r="Q167" s="89"/>
      <c r="R167" s="89"/>
      <c r="S167" s="89"/>
      <c r="T167" s="89"/>
      <c r="U167" s="89"/>
      <c r="V167" s="89"/>
      <c r="W167" s="89"/>
      <c r="X167" s="89"/>
      <c r="Y167" s="89"/>
      <c r="Z167" s="89"/>
    </row>
    <row r="168" ht="15.75" customHeight="1">
      <c r="A168" s="89"/>
      <c r="B168" s="89"/>
      <c r="C168" s="89"/>
      <c r="D168" s="89"/>
      <c r="E168" s="157"/>
      <c r="F168" s="158"/>
      <c r="G168" s="89"/>
      <c r="H168" s="153"/>
      <c r="I168" s="153"/>
      <c r="J168" s="153"/>
      <c r="K168" s="153"/>
      <c r="L168" s="89"/>
      <c r="M168" s="159"/>
      <c r="N168" s="159"/>
      <c r="O168" s="89"/>
      <c r="P168" s="89"/>
      <c r="Q168" s="89"/>
      <c r="R168" s="89"/>
      <c r="S168" s="89"/>
      <c r="T168" s="89"/>
      <c r="U168" s="89"/>
      <c r="V168" s="89"/>
      <c r="W168" s="89"/>
      <c r="X168" s="89"/>
      <c r="Y168" s="89"/>
      <c r="Z168" s="89"/>
    </row>
    <row r="169" ht="15.75" customHeight="1">
      <c r="A169" s="89"/>
      <c r="B169" s="89"/>
      <c r="C169" s="89"/>
      <c r="D169" s="89"/>
      <c r="E169" s="157"/>
      <c r="F169" s="158"/>
      <c r="G169" s="89"/>
      <c r="H169" s="153"/>
      <c r="I169" s="153"/>
      <c r="J169" s="153"/>
      <c r="K169" s="153"/>
      <c r="L169" s="89"/>
      <c r="M169" s="159"/>
      <c r="N169" s="159"/>
      <c r="O169" s="89"/>
      <c r="P169" s="89"/>
      <c r="Q169" s="89"/>
      <c r="R169" s="89"/>
      <c r="S169" s="89"/>
      <c r="T169" s="89"/>
      <c r="U169" s="89"/>
      <c r="V169" s="89"/>
      <c r="W169" s="89"/>
      <c r="X169" s="89"/>
      <c r="Y169" s="89"/>
      <c r="Z169" s="89"/>
    </row>
    <row r="170" ht="15.75" customHeight="1">
      <c r="A170" s="89"/>
      <c r="B170" s="89"/>
      <c r="C170" s="89"/>
      <c r="D170" s="89"/>
      <c r="E170" s="157"/>
      <c r="F170" s="158"/>
      <c r="G170" s="89"/>
      <c r="H170" s="153"/>
      <c r="I170" s="153"/>
      <c r="J170" s="153"/>
      <c r="K170" s="153"/>
      <c r="L170" s="89"/>
      <c r="M170" s="159"/>
      <c r="N170" s="159"/>
      <c r="O170" s="89"/>
      <c r="P170" s="89"/>
      <c r="Q170" s="89"/>
      <c r="R170" s="89"/>
      <c r="S170" s="89"/>
      <c r="T170" s="89"/>
      <c r="U170" s="89"/>
      <c r="V170" s="89"/>
      <c r="W170" s="89"/>
      <c r="X170" s="89"/>
      <c r="Y170" s="89"/>
      <c r="Z170" s="89"/>
    </row>
    <row r="171" ht="15.75" customHeight="1">
      <c r="A171" s="89"/>
      <c r="B171" s="89"/>
      <c r="C171" s="89"/>
      <c r="D171" s="89"/>
      <c r="E171" s="157"/>
      <c r="F171" s="158"/>
      <c r="G171" s="89"/>
      <c r="H171" s="153"/>
      <c r="I171" s="153"/>
      <c r="J171" s="153"/>
      <c r="K171" s="153"/>
      <c r="L171" s="89"/>
      <c r="M171" s="159"/>
      <c r="N171" s="159"/>
      <c r="O171" s="89"/>
      <c r="P171" s="89"/>
      <c r="Q171" s="89"/>
      <c r="R171" s="89"/>
      <c r="S171" s="89"/>
      <c r="T171" s="89"/>
      <c r="U171" s="89"/>
      <c r="V171" s="89"/>
      <c r="W171" s="89"/>
      <c r="X171" s="89"/>
      <c r="Y171" s="89"/>
      <c r="Z171" s="89"/>
    </row>
    <row r="172" ht="15.75" customHeight="1">
      <c r="A172" s="89"/>
      <c r="B172" s="89"/>
      <c r="C172" s="89"/>
      <c r="D172" s="89"/>
      <c r="E172" s="157"/>
      <c r="F172" s="158"/>
      <c r="G172" s="89"/>
      <c r="H172" s="153"/>
      <c r="I172" s="153"/>
      <c r="J172" s="153"/>
      <c r="K172" s="153"/>
      <c r="L172" s="89"/>
      <c r="M172" s="159"/>
      <c r="N172" s="159"/>
      <c r="O172" s="89"/>
      <c r="P172" s="89"/>
      <c r="Q172" s="89"/>
      <c r="R172" s="89"/>
      <c r="S172" s="89"/>
      <c r="T172" s="89"/>
      <c r="U172" s="89"/>
      <c r="V172" s="89"/>
      <c r="W172" s="89"/>
      <c r="X172" s="89"/>
      <c r="Y172" s="89"/>
      <c r="Z172" s="89"/>
    </row>
    <row r="173" ht="15.75" customHeight="1">
      <c r="A173" s="89"/>
      <c r="B173" s="89"/>
      <c r="C173" s="89"/>
      <c r="D173" s="89"/>
      <c r="E173" s="157"/>
      <c r="F173" s="158"/>
      <c r="G173" s="89"/>
      <c r="H173" s="153"/>
      <c r="I173" s="153"/>
      <c r="J173" s="153"/>
      <c r="K173" s="153"/>
      <c r="L173" s="89"/>
      <c r="M173" s="159"/>
      <c r="N173" s="159"/>
      <c r="O173" s="89"/>
      <c r="P173" s="89"/>
      <c r="Q173" s="89"/>
      <c r="R173" s="89"/>
      <c r="S173" s="89"/>
      <c r="T173" s="89"/>
      <c r="U173" s="89"/>
      <c r="V173" s="89"/>
      <c r="W173" s="89"/>
      <c r="X173" s="89"/>
      <c r="Y173" s="89"/>
      <c r="Z173" s="89"/>
    </row>
    <row r="174" ht="15.75" customHeight="1">
      <c r="A174" s="89"/>
      <c r="B174" s="89"/>
      <c r="C174" s="89"/>
      <c r="D174" s="89"/>
      <c r="E174" s="157"/>
      <c r="F174" s="158"/>
      <c r="G174" s="89"/>
      <c r="H174" s="153"/>
      <c r="I174" s="153"/>
      <c r="J174" s="153"/>
      <c r="K174" s="153"/>
      <c r="L174" s="89"/>
      <c r="M174" s="159"/>
      <c r="N174" s="159"/>
      <c r="O174" s="89"/>
      <c r="P174" s="89"/>
      <c r="Q174" s="89"/>
      <c r="R174" s="89"/>
      <c r="S174" s="89"/>
      <c r="T174" s="89"/>
      <c r="U174" s="89"/>
      <c r="V174" s="89"/>
      <c r="W174" s="89"/>
      <c r="X174" s="89"/>
      <c r="Y174" s="89"/>
      <c r="Z174" s="89"/>
    </row>
    <row r="175" ht="15.75" customHeight="1">
      <c r="A175" s="89"/>
      <c r="B175" s="89"/>
      <c r="C175" s="89"/>
      <c r="D175" s="89"/>
      <c r="E175" s="157"/>
      <c r="F175" s="158"/>
      <c r="G175" s="89"/>
      <c r="H175" s="153"/>
      <c r="I175" s="153"/>
      <c r="J175" s="153"/>
      <c r="K175" s="153"/>
      <c r="L175" s="89"/>
      <c r="M175" s="159"/>
      <c r="N175" s="159"/>
      <c r="O175" s="89"/>
      <c r="P175" s="89"/>
      <c r="Q175" s="89"/>
      <c r="R175" s="89"/>
      <c r="S175" s="89"/>
      <c r="T175" s="89"/>
      <c r="U175" s="89"/>
      <c r="V175" s="89"/>
      <c r="W175" s="89"/>
      <c r="X175" s="89"/>
      <c r="Y175" s="89"/>
      <c r="Z175" s="89"/>
    </row>
    <row r="176" ht="15.75" customHeight="1">
      <c r="A176" s="89"/>
      <c r="B176" s="89"/>
      <c r="C176" s="89"/>
      <c r="D176" s="89"/>
      <c r="E176" s="157"/>
      <c r="F176" s="158"/>
      <c r="G176" s="89"/>
      <c r="H176" s="153"/>
      <c r="I176" s="153"/>
      <c r="J176" s="153"/>
      <c r="K176" s="153"/>
      <c r="L176" s="89"/>
      <c r="M176" s="159"/>
      <c r="N176" s="159"/>
      <c r="O176" s="89"/>
      <c r="P176" s="89"/>
      <c r="Q176" s="89"/>
      <c r="R176" s="89"/>
      <c r="S176" s="89"/>
      <c r="T176" s="89"/>
      <c r="U176" s="89"/>
      <c r="V176" s="89"/>
      <c r="W176" s="89"/>
      <c r="X176" s="89"/>
      <c r="Y176" s="89"/>
      <c r="Z176" s="89"/>
    </row>
    <row r="177" ht="15.75" customHeight="1">
      <c r="A177" s="89"/>
      <c r="B177" s="89"/>
      <c r="C177" s="89"/>
      <c r="D177" s="89"/>
      <c r="E177" s="157"/>
      <c r="F177" s="158"/>
      <c r="G177" s="89"/>
      <c r="H177" s="153"/>
      <c r="I177" s="153"/>
      <c r="J177" s="153"/>
      <c r="K177" s="153"/>
      <c r="L177" s="89"/>
      <c r="M177" s="159"/>
      <c r="N177" s="159"/>
      <c r="O177" s="89"/>
      <c r="P177" s="89"/>
      <c r="Q177" s="89"/>
      <c r="R177" s="89"/>
      <c r="S177" s="89"/>
      <c r="T177" s="89"/>
      <c r="U177" s="89"/>
      <c r="V177" s="89"/>
      <c r="W177" s="89"/>
      <c r="X177" s="89"/>
      <c r="Y177" s="89"/>
      <c r="Z177" s="89"/>
    </row>
    <row r="178" ht="15.75" customHeight="1">
      <c r="A178" s="89"/>
      <c r="B178" s="89"/>
      <c r="C178" s="89"/>
      <c r="D178" s="89"/>
      <c r="E178" s="157"/>
      <c r="F178" s="158"/>
      <c r="G178" s="89"/>
      <c r="H178" s="153"/>
      <c r="I178" s="153"/>
      <c r="J178" s="153"/>
      <c r="K178" s="153"/>
      <c r="L178" s="89"/>
      <c r="M178" s="159"/>
      <c r="N178" s="159"/>
      <c r="O178" s="89"/>
      <c r="P178" s="89"/>
      <c r="Q178" s="89"/>
      <c r="R178" s="89"/>
      <c r="S178" s="89"/>
      <c r="T178" s="89"/>
      <c r="U178" s="89"/>
      <c r="V178" s="89"/>
      <c r="W178" s="89"/>
      <c r="X178" s="89"/>
      <c r="Y178" s="89"/>
      <c r="Z178" s="89"/>
    </row>
    <row r="179" ht="15.75" customHeight="1">
      <c r="A179" s="89"/>
      <c r="B179" s="89"/>
      <c r="C179" s="89"/>
      <c r="D179" s="89"/>
      <c r="E179" s="157"/>
      <c r="F179" s="158"/>
      <c r="G179" s="89"/>
      <c r="H179" s="153"/>
      <c r="I179" s="153"/>
      <c r="J179" s="153"/>
      <c r="K179" s="153"/>
      <c r="L179" s="89"/>
      <c r="M179" s="159"/>
      <c r="N179" s="159"/>
      <c r="O179" s="89"/>
      <c r="P179" s="89"/>
      <c r="Q179" s="89"/>
      <c r="R179" s="89"/>
      <c r="S179" s="89"/>
      <c r="T179" s="89"/>
      <c r="U179" s="89"/>
      <c r="V179" s="89"/>
      <c r="W179" s="89"/>
      <c r="X179" s="89"/>
      <c r="Y179" s="89"/>
      <c r="Z179" s="89"/>
    </row>
    <row r="180" ht="15.75" customHeight="1">
      <c r="A180" s="89"/>
      <c r="B180" s="89"/>
      <c r="C180" s="89"/>
      <c r="D180" s="89"/>
      <c r="E180" s="157"/>
      <c r="F180" s="158"/>
      <c r="G180" s="89"/>
      <c r="H180" s="153"/>
      <c r="I180" s="153"/>
      <c r="J180" s="153"/>
      <c r="K180" s="153"/>
      <c r="L180" s="89"/>
      <c r="M180" s="159"/>
      <c r="N180" s="159"/>
      <c r="O180" s="89"/>
      <c r="P180" s="89"/>
      <c r="Q180" s="89"/>
      <c r="R180" s="89"/>
      <c r="S180" s="89"/>
      <c r="T180" s="89"/>
      <c r="U180" s="89"/>
      <c r="V180" s="89"/>
      <c r="W180" s="89"/>
      <c r="X180" s="89"/>
      <c r="Y180" s="89"/>
      <c r="Z180" s="89"/>
    </row>
    <row r="181" ht="15.75" customHeight="1">
      <c r="A181" s="89"/>
      <c r="B181" s="89"/>
      <c r="C181" s="89"/>
      <c r="D181" s="89"/>
      <c r="E181" s="157"/>
      <c r="F181" s="158"/>
      <c r="G181" s="89"/>
      <c r="H181" s="153"/>
      <c r="I181" s="153"/>
      <c r="J181" s="153"/>
      <c r="K181" s="153"/>
      <c r="L181" s="89"/>
      <c r="M181" s="159"/>
      <c r="N181" s="159"/>
      <c r="O181" s="89"/>
      <c r="P181" s="89"/>
      <c r="Q181" s="89"/>
      <c r="R181" s="89"/>
      <c r="S181" s="89"/>
      <c r="T181" s="89"/>
      <c r="U181" s="89"/>
      <c r="V181" s="89"/>
      <c r="W181" s="89"/>
      <c r="X181" s="89"/>
      <c r="Y181" s="89"/>
      <c r="Z181" s="89"/>
    </row>
    <row r="182" ht="15.75" customHeight="1">
      <c r="A182" s="89"/>
      <c r="B182" s="89"/>
      <c r="C182" s="89"/>
      <c r="D182" s="89"/>
      <c r="E182" s="157"/>
      <c r="F182" s="158"/>
      <c r="G182" s="89"/>
      <c r="H182" s="153"/>
      <c r="I182" s="153"/>
      <c r="J182" s="153"/>
      <c r="K182" s="153"/>
      <c r="L182" s="89"/>
      <c r="M182" s="159"/>
      <c r="N182" s="159"/>
      <c r="O182" s="89"/>
      <c r="P182" s="89"/>
      <c r="Q182" s="89"/>
      <c r="R182" s="89"/>
      <c r="S182" s="89"/>
      <c r="T182" s="89"/>
      <c r="U182" s="89"/>
      <c r="V182" s="89"/>
      <c r="W182" s="89"/>
      <c r="X182" s="89"/>
      <c r="Y182" s="89"/>
      <c r="Z182" s="89"/>
    </row>
    <row r="183" ht="15.75" customHeight="1">
      <c r="A183" s="89"/>
      <c r="B183" s="89"/>
      <c r="C183" s="89"/>
      <c r="D183" s="89"/>
      <c r="E183" s="157"/>
      <c r="F183" s="158"/>
      <c r="G183" s="89"/>
      <c r="H183" s="153"/>
      <c r="I183" s="153"/>
      <c r="J183" s="153"/>
      <c r="K183" s="153"/>
      <c r="L183" s="89"/>
      <c r="M183" s="159"/>
      <c r="N183" s="159"/>
      <c r="O183" s="89"/>
      <c r="P183" s="89"/>
      <c r="Q183" s="89"/>
      <c r="R183" s="89"/>
      <c r="S183" s="89"/>
      <c r="T183" s="89"/>
      <c r="U183" s="89"/>
      <c r="V183" s="89"/>
      <c r="W183" s="89"/>
      <c r="X183" s="89"/>
      <c r="Y183" s="89"/>
      <c r="Z183" s="89"/>
    </row>
    <row r="184" ht="15.75" customHeight="1">
      <c r="A184" s="89"/>
      <c r="B184" s="89"/>
      <c r="C184" s="89"/>
      <c r="D184" s="89"/>
      <c r="E184" s="157"/>
      <c r="F184" s="158"/>
      <c r="G184" s="89"/>
      <c r="H184" s="153"/>
      <c r="I184" s="153"/>
      <c r="J184" s="153"/>
      <c r="K184" s="153"/>
      <c r="L184" s="89"/>
      <c r="M184" s="159"/>
      <c r="N184" s="159"/>
      <c r="O184" s="89"/>
      <c r="P184" s="89"/>
      <c r="Q184" s="89"/>
      <c r="R184" s="89"/>
      <c r="S184" s="89"/>
      <c r="T184" s="89"/>
      <c r="U184" s="89"/>
      <c r="V184" s="89"/>
      <c r="W184" s="89"/>
      <c r="X184" s="89"/>
      <c r="Y184" s="89"/>
      <c r="Z184" s="89"/>
    </row>
    <row r="185" ht="15.75" customHeight="1">
      <c r="A185" s="89"/>
      <c r="B185" s="89"/>
      <c r="C185" s="89"/>
      <c r="D185" s="89"/>
      <c r="E185" s="157"/>
      <c r="F185" s="158"/>
      <c r="G185" s="89"/>
      <c r="H185" s="153"/>
      <c r="I185" s="153"/>
      <c r="J185" s="153"/>
      <c r="K185" s="153"/>
      <c r="L185" s="89"/>
      <c r="M185" s="159"/>
      <c r="N185" s="159"/>
      <c r="O185" s="89"/>
      <c r="P185" s="89"/>
      <c r="Q185" s="89"/>
      <c r="R185" s="89"/>
      <c r="S185" s="89"/>
      <c r="T185" s="89"/>
      <c r="U185" s="89"/>
      <c r="V185" s="89"/>
      <c r="W185" s="89"/>
      <c r="X185" s="89"/>
      <c r="Y185" s="89"/>
      <c r="Z185" s="89"/>
    </row>
    <row r="186" ht="15.75" customHeight="1">
      <c r="A186" s="89"/>
      <c r="B186" s="89"/>
      <c r="C186" s="89"/>
      <c r="D186" s="89"/>
      <c r="E186" s="157"/>
      <c r="F186" s="158"/>
      <c r="G186" s="89"/>
      <c r="H186" s="153"/>
      <c r="I186" s="153"/>
      <c r="J186" s="153"/>
      <c r="K186" s="153"/>
      <c r="L186" s="89"/>
      <c r="M186" s="159"/>
      <c r="N186" s="159"/>
      <c r="O186" s="89"/>
      <c r="P186" s="89"/>
      <c r="Q186" s="89"/>
      <c r="R186" s="89"/>
      <c r="S186" s="89"/>
      <c r="T186" s="89"/>
      <c r="U186" s="89"/>
      <c r="V186" s="89"/>
      <c r="W186" s="89"/>
      <c r="X186" s="89"/>
      <c r="Y186" s="89"/>
      <c r="Z186" s="89"/>
    </row>
    <row r="187" ht="15.75" customHeight="1">
      <c r="A187" s="89"/>
      <c r="B187" s="89"/>
      <c r="C187" s="89"/>
      <c r="D187" s="89"/>
      <c r="E187" s="157"/>
      <c r="F187" s="158"/>
      <c r="G187" s="89"/>
      <c r="H187" s="153"/>
      <c r="I187" s="153"/>
      <c r="J187" s="153"/>
      <c r="K187" s="153"/>
      <c r="L187" s="89"/>
      <c r="M187" s="159"/>
      <c r="N187" s="159"/>
      <c r="O187" s="89"/>
      <c r="P187" s="89"/>
      <c r="Q187" s="89"/>
      <c r="R187" s="89"/>
      <c r="S187" s="89"/>
      <c r="T187" s="89"/>
      <c r="U187" s="89"/>
      <c r="V187" s="89"/>
      <c r="W187" s="89"/>
      <c r="X187" s="89"/>
      <c r="Y187" s="89"/>
      <c r="Z187" s="89"/>
    </row>
    <row r="188" ht="15.75" customHeight="1">
      <c r="A188" s="89"/>
      <c r="B188" s="89"/>
      <c r="C188" s="89"/>
      <c r="D188" s="89"/>
      <c r="E188" s="157"/>
      <c r="F188" s="158"/>
      <c r="G188" s="89"/>
      <c r="H188" s="153"/>
      <c r="I188" s="153"/>
      <c r="J188" s="153"/>
      <c r="K188" s="153"/>
      <c r="L188" s="89"/>
      <c r="M188" s="159"/>
      <c r="N188" s="159"/>
      <c r="O188" s="89"/>
      <c r="P188" s="89"/>
      <c r="Q188" s="89"/>
      <c r="R188" s="89"/>
      <c r="S188" s="89"/>
      <c r="T188" s="89"/>
      <c r="U188" s="89"/>
      <c r="V188" s="89"/>
      <c r="W188" s="89"/>
      <c r="X188" s="89"/>
      <c r="Y188" s="89"/>
      <c r="Z188" s="89"/>
    </row>
    <row r="189" ht="15.75" customHeight="1">
      <c r="A189" s="89"/>
      <c r="B189" s="89"/>
      <c r="C189" s="89"/>
      <c r="D189" s="89"/>
      <c r="E189" s="157"/>
      <c r="F189" s="158"/>
      <c r="G189" s="89"/>
      <c r="H189" s="153"/>
      <c r="I189" s="153"/>
      <c r="J189" s="153"/>
      <c r="K189" s="153"/>
      <c r="L189" s="89"/>
      <c r="M189" s="159"/>
      <c r="N189" s="159"/>
      <c r="O189" s="89"/>
      <c r="P189" s="89"/>
      <c r="Q189" s="89"/>
      <c r="R189" s="89"/>
      <c r="S189" s="89"/>
      <c r="T189" s="89"/>
      <c r="U189" s="89"/>
      <c r="V189" s="89"/>
      <c r="W189" s="89"/>
      <c r="X189" s="89"/>
      <c r="Y189" s="89"/>
      <c r="Z189" s="89"/>
    </row>
    <row r="190" ht="15.75" customHeight="1">
      <c r="A190" s="89"/>
      <c r="B190" s="89"/>
      <c r="C190" s="89"/>
      <c r="D190" s="89"/>
      <c r="E190" s="157"/>
      <c r="F190" s="158"/>
      <c r="G190" s="89"/>
      <c r="H190" s="153"/>
      <c r="I190" s="153"/>
      <c r="J190" s="153"/>
      <c r="K190" s="153"/>
      <c r="L190" s="89"/>
      <c r="M190" s="159"/>
      <c r="N190" s="159"/>
      <c r="O190" s="89"/>
      <c r="P190" s="89"/>
      <c r="Q190" s="89"/>
      <c r="R190" s="89"/>
      <c r="S190" s="89"/>
      <c r="T190" s="89"/>
      <c r="U190" s="89"/>
      <c r="V190" s="89"/>
      <c r="W190" s="89"/>
      <c r="X190" s="89"/>
      <c r="Y190" s="89"/>
      <c r="Z190" s="89"/>
    </row>
    <row r="191" ht="15.75" customHeight="1">
      <c r="A191" s="89"/>
      <c r="B191" s="89"/>
      <c r="C191" s="89"/>
      <c r="D191" s="89"/>
      <c r="E191" s="157"/>
      <c r="F191" s="158"/>
      <c r="G191" s="89"/>
      <c r="H191" s="153"/>
      <c r="I191" s="153"/>
      <c r="J191" s="153"/>
      <c r="K191" s="153"/>
      <c r="L191" s="89"/>
      <c r="M191" s="159"/>
      <c r="N191" s="159"/>
      <c r="O191" s="89"/>
      <c r="P191" s="89"/>
      <c r="Q191" s="89"/>
      <c r="R191" s="89"/>
      <c r="S191" s="89"/>
      <c r="T191" s="89"/>
      <c r="U191" s="89"/>
      <c r="V191" s="89"/>
      <c r="W191" s="89"/>
      <c r="X191" s="89"/>
      <c r="Y191" s="89"/>
      <c r="Z191" s="89"/>
    </row>
    <row r="192" ht="15.75" customHeight="1">
      <c r="A192" s="89"/>
      <c r="B192" s="89"/>
      <c r="C192" s="89"/>
      <c r="D192" s="89"/>
      <c r="E192" s="157"/>
      <c r="F192" s="158"/>
      <c r="G192" s="89"/>
      <c r="H192" s="153"/>
      <c r="I192" s="153"/>
      <c r="J192" s="153"/>
      <c r="K192" s="153"/>
      <c r="L192" s="89"/>
      <c r="M192" s="159"/>
      <c r="N192" s="159"/>
      <c r="O192" s="89"/>
      <c r="P192" s="89"/>
      <c r="Q192" s="89"/>
      <c r="R192" s="89"/>
      <c r="S192" s="89"/>
      <c r="T192" s="89"/>
      <c r="U192" s="89"/>
      <c r="V192" s="89"/>
      <c r="W192" s="89"/>
      <c r="X192" s="89"/>
      <c r="Y192" s="89"/>
      <c r="Z192" s="89"/>
    </row>
    <row r="193" ht="15.75" customHeight="1">
      <c r="A193" s="89"/>
      <c r="B193" s="89"/>
      <c r="C193" s="89"/>
      <c r="D193" s="89"/>
      <c r="E193" s="157"/>
      <c r="F193" s="158"/>
      <c r="G193" s="89"/>
      <c r="H193" s="153"/>
      <c r="I193" s="153"/>
      <c r="J193" s="153"/>
      <c r="K193" s="153"/>
      <c r="L193" s="89"/>
      <c r="M193" s="159"/>
      <c r="N193" s="159"/>
      <c r="O193" s="89"/>
      <c r="P193" s="89"/>
      <c r="Q193" s="89"/>
      <c r="R193" s="89"/>
      <c r="S193" s="89"/>
      <c r="T193" s="89"/>
      <c r="U193" s="89"/>
      <c r="V193" s="89"/>
      <c r="W193" s="89"/>
      <c r="X193" s="89"/>
      <c r="Y193" s="89"/>
      <c r="Z193" s="89"/>
    </row>
    <row r="194" ht="15.75" customHeight="1">
      <c r="A194" s="89"/>
      <c r="B194" s="89"/>
      <c r="C194" s="89"/>
      <c r="D194" s="89"/>
      <c r="E194" s="157"/>
      <c r="F194" s="158"/>
      <c r="G194" s="89"/>
      <c r="H194" s="153"/>
      <c r="I194" s="153"/>
      <c r="J194" s="153"/>
      <c r="K194" s="153"/>
      <c r="L194" s="89"/>
      <c r="M194" s="159"/>
      <c r="N194" s="159"/>
      <c r="O194" s="89"/>
      <c r="P194" s="89"/>
      <c r="Q194" s="89"/>
      <c r="R194" s="89"/>
      <c r="S194" s="89"/>
      <c r="T194" s="89"/>
      <c r="U194" s="89"/>
      <c r="V194" s="89"/>
      <c r="W194" s="89"/>
      <c r="X194" s="89"/>
      <c r="Y194" s="89"/>
      <c r="Z194" s="89"/>
    </row>
    <row r="195" ht="15.75" customHeight="1">
      <c r="A195" s="89"/>
      <c r="B195" s="89"/>
      <c r="C195" s="89"/>
      <c r="D195" s="89"/>
      <c r="E195" s="157"/>
      <c r="F195" s="158"/>
      <c r="G195" s="89"/>
      <c r="H195" s="153"/>
      <c r="I195" s="153"/>
      <c r="J195" s="153"/>
      <c r="K195" s="153"/>
      <c r="L195" s="89"/>
      <c r="M195" s="159"/>
      <c r="N195" s="159"/>
      <c r="O195" s="89"/>
      <c r="P195" s="89"/>
      <c r="Q195" s="89"/>
      <c r="R195" s="89"/>
      <c r="S195" s="89"/>
      <c r="T195" s="89"/>
      <c r="U195" s="89"/>
      <c r="V195" s="89"/>
      <c r="W195" s="89"/>
      <c r="X195" s="89"/>
      <c r="Y195" s="89"/>
      <c r="Z195" s="89"/>
    </row>
    <row r="196" ht="15.75" customHeight="1">
      <c r="A196" s="89"/>
      <c r="B196" s="89"/>
      <c r="C196" s="89"/>
      <c r="D196" s="89"/>
      <c r="E196" s="157"/>
      <c r="F196" s="158"/>
      <c r="G196" s="89"/>
      <c r="H196" s="153"/>
      <c r="I196" s="153"/>
      <c r="J196" s="153"/>
      <c r="K196" s="153"/>
      <c r="L196" s="89"/>
      <c r="M196" s="159"/>
      <c r="N196" s="159"/>
      <c r="O196" s="89"/>
      <c r="P196" s="89"/>
      <c r="Q196" s="89"/>
      <c r="R196" s="89"/>
      <c r="S196" s="89"/>
      <c r="T196" s="89"/>
      <c r="U196" s="89"/>
      <c r="V196" s="89"/>
      <c r="W196" s="89"/>
      <c r="X196" s="89"/>
      <c r="Y196" s="89"/>
      <c r="Z196" s="89"/>
    </row>
    <row r="197" ht="15.75" customHeight="1">
      <c r="A197" s="89"/>
      <c r="B197" s="89"/>
      <c r="C197" s="89"/>
      <c r="D197" s="89"/>
      <c r="E197" s="157"/>
      <c r="F197" s="158"/>
      <c r="G197" s="89"/>
      <c r="H197" s="153"/>
      <c r="I197" s="153"/>
      <c r="J197" s="153"/>
      <c r="K197" s="153"/>
      <c r="L197" s="89"/>
      <c r="M197" s="159"/>
      <c r="N197" s="159"/>
      <c r="O197" s="89"/>
      <c r="P197" s="89"/>
      <c r="Q197" s="89"/>
      <c r="R197" s="89"/>
      <c r="S197" s="89"/>
      <c r="T197" s="89"/>
      <c r="U197" s="89"/>
      <c r="V197" s="89"/>
      <c r="W197" s="89"/>
      <c r="X197" s="89"/>
      <c r="Y197" s="89"/>
      <c r="Z197" s="89"/>
    </row>
    <row r="198" ht="15.75" customHeight="1">
      <c r="A198" s="89"/>
      <c r="B198" s="89"/>
      <c r="C198" s="89"/>
      <c r="D198" s="89"/>
      <c r="E198" s="157"/>
      <c r="F198" s="158"/>
      <c r="G198" s="89"/>
      <c r="H198" s="153"/>
      <c r="I198" s="153"/>
      <c r="J198" s="153"/>
      <c r="K198" s="153"/>
      <c r="L198" s="89"/>
      <c r="M198" s="159"/>
      <c r="N198" s="159"/>
      <c r="O198" s="89"/>
      <c r="P198" s="89"/>
      <c r="Q198" s="89"/>
      <c r="R198" s="89"/>
      <c r="S198" s="89"/>
      <c r="T198" s="89"/>
      <c r="U198" s="89"/>
      <c r="V198" s="89"/>
      <c r="W198" s="89"/>
      <c r="X198" s="89"/>
      <c r="Y198" s="89"/>
      <c r="Z198" s="89"/>
    </row>
    <row r="199" ht="15.75" customHeight="1">
      <c r="A199" s="89"/>
      <c r="B199" s="89"/>
      <c r="C199" s="89"/>
      <c r="D199" s="89"/>
      <c r="E199" s="157"/>
      <c r="F199" s="158"/>
      <c r="G199" s="89"/>
      <c r="H199" s="153"/>
      <c r="I199" s="153"/>
      <c r="J199" s="153"/>
      <c r="K199" s="153"/>
      <c r="L199" s="89"/>
      <c r="M199" s="159"/>
      <c r="N199" s="159"/>
      <c r="O199" s="89"/>
      <c r="P199" s="89"/>
      <c r="Q199" s="89"/>
      <c r="R199" s="89"/>
      <c r="S199" s="89"/>
      <c r="T199" s="89"/>
      <c r="U199" s="89"/>
      <c r="V199" s="89"/>
      <c r="W199" s="89"/>
      <c r="X199" s="89"/>
      <c r="Y199" s="89"/>
      <c r="Z199" s="89"/>
    </row>
    <row r="200" ht="15.75" customHeight="1">
      <c r="A200" s="89"/>
      <c r="B200" s="89"/>
      <c r="C200" s="89"/>
      <c r="D200" s="89"/>
      <c r="E200" s="157"/>
      <c r="F200" s="158"/>
      <c r="G200" s="89"/>
      <c r="H200" s="153"/>
      <c r="I200" s="153"/>
      <c r="J200" s="153"/>
      <c r="K200" s="153"/>
      <c r="L200" s="89"/>
      <c r="M200" s="159"/>
      <c r="N200" s="159"/>
      <c r="O200" s="89"/>
      <c r="P200" s="89"/>
      <c r="Q200" s="89"/>
      <c r="R200" s="89"/>
      <c r="S200" s="89"/>
      <c r="T200" s="89"/>
      <c r="U200" s="89"/>
      <c r="V200" s="89"/>
      <c r="W200" s="89"/>
      <c r="X200" s="89"/>
      <c r="Y200" s="89"/>
      <c r="Z200" s="89"/>
    </row>
    <row r="201" ht="15.75" customHeight="1">
      <c r="A201" s="89"/>
      <c r="B201" s="89"/>
      <c r="C201" s="89"/>
      <c r="D201" s="89"/>
      <c r="E201" s="157"/>
      <c r="F201" s="158"/>
      <c r="G201" s="89"/>
      <c r="H201" s="153"/>
      <c r="I201" s="153"/>
      <c r="J201" s="153"/>
      <c r="K201" s="153"/>
      <c r="L201" s="89"/>
      <c r="M201" s="159"/>
      <c r="N201" s="159"/>
      <c r="O201" s="89"/>
      <c r="P201" s="89"/>
      <c r="Q201" s="89"/>
      <c r="R201" s="89"/>
      <c r="S201" s="89"/>
      <c r="T201" s="89"/>
      <c r="U201" s="89"/>
      <c r="V201" s="89"/>
      <c r="W201" s="89"/>
      <c r="X201" s="89"/>
      <c r="Y201" s="89"/>
      <c r="Z201" s="89"/>
    </row>
    <row r="202" ht="15.75" customHeight="1">
      <c r="A202" s="89"/>
      <c r="B202" s="89"/>
      <c r="C202" s="89"/>
      <c r="D202" s="89"/>
      <c r="E202" s="157"/>
      <c r="F202" s="158"/>
      <c r="G202" s="89"/>
      <c r="H202" s="153"/>
      <c r="I202" s="153"/>
      <c r="J202" s="153"/>
      <c r="K202" s="153"/>
      <c r="L202" s="89"/>
      <c r="M202" s="159"/>
      <c r="N202" s="159"/>
      <c r="O202" s="89"/>
      <c r="P202" s="89"/>
      <c r="Q202" s="89"/>
      <c r="R202" s="89"/>
      <c r="S202" s="89"/>
      <c r="T202" s="89"/>
      <c r="U202" s="89"/>
      <c r="V202" s="89"/>
      <c r="W202" s="89"/>
      <c r="X202" s="89"/>
      <c r="Y202" s="89"/>
      <c r="Z202" s="89"/>
    </row>
    <row r="203" ht="15.75" customHeight="1">
      <c r="A203" s="89"/>
      <c r="B203" s="89"/>
      <c r="C203" s="89"/>
      <c r="D203" s="89"/>
      <c r="E203" s="157"/>
      <c r="F203" s="158"/>
      <c r="G203" s="89"/>
      <c r="H203" s="153"/>
      <c r="I203" s="153"/>
      <c r="J203" s="153"/>
      <c r="K203" s="153"/>
      <c r="L203" s="89"/>
      <c r="M203" s="159"/>
      <c r="N203" s="159"/>
      <c r="O203" s="89"/>
      <c r="P203" s="89"/>
      <c r="Q203" s="89"/>
      <c r="R203" s="89"/>
      <c r="S203" s="89"/>
      <c r="T203" s="89"/>
      <c r="U203" s="89"/>
      <c r="V203" s="89"/>
      <c r="W203" s="89"/>
      <c r="X203" s="89"/>
      <c r="Y203" s="89"/>
      <c r="Z203" s="89"/>
    </row>
    <row r="204" ht="15.75" customHeight="1">
      <c r="A204" s="89"/>
      <c r="B204" s="89"/>
      <c r="C204" s="89"/>
      <c r="D204" s="89"/>
      <c r="E204" s="157"/>
      <c r="F204" s="158"/>
      <c r="G204" s="89"/>
      <c r="H204" s="153"/>
      <c r="I204" s="153"/>
      <c r="J204" s="153"/>
      <c r="K204" s="153"/>
      <c r="L204" s="89"/>
      <c r="M204" s="159"/>
      <c r="N204" s="159"/>
      <c r="O204" s="89"/>
      <c r="P204" s="89"/>
      <c r="Q204" s="89"/>
      <c r="R204" s="89"/>
      <c r="S204" s="89"/>
      <c r="T204" s="89"/>
      <c r="U204" s="89"/>
      <c r="V204" s="89"/>
      <c r="W204" s="89"/>
      <c r="X204" s="89"/>
      <c r="Y204" s="89"/>
      <c r="Z204" s="89"/>
    </row>
    <row r="205" ht="15.75" customHeight="1">
      <c r="A205" s="89"/>
      <c r="B205" s="89"/>
      <c r="C205" s="89"/>
      <c r="D205" s="89"/>
      <c r="E205" s="157"/>
      <c r="F205" s="158"/>
      <c r="G205" s="89"/>
      <c r="H205" s="153"/>
      <c r="I205" s="153"/>
      <c r="J205" s="153"/>
      <c r="K205" s="153"/>
      <c r="L205" s="89"/>
      <c r="M205" s="159"/>
      <c r="N205" s="159"/>
      <c r="O205" s="89"/>
      <c r="P205" s="89"/>
      <c r="Q205" s="89"/>
      <c r="R205" s="89"/>
      <c r="S205" s="89"/>
      <c r="T205" s="89"/>
      <c r="U205" s="89"/>
      <c r="V205" s="89"/>
      <c r="W205" s="89"/>
      <c r="X205" s="89"/>
      <c r="Y205" s="89"/>
      <c r="Z205" s="89"/>
    </row>
    <row r="206" ht="15.75" customHeight="1">
      <c r="A206" s="89"/>
      <c r="B206" s="89"/>
      <c r="C206" s="89"/>
      <c r="D206" s="89"/>
      <c r="E206" s="157"/>
      <c r="F206" s="158"/>
      <c r="G206" s="89"/>
      <c r="H206" s="153"/>
      <c r="I206" s="153"/>
      <c r="J206" s="153"/>
      <c r="K206" s="153"/>
      <c r="L206" s="89"/>
      <c r="M206" s="159"/>
      <c r="N206" s="159"/>
      <c r="O206" s="89"/>
      <c r="P206" s="89"/>
      <c r="Q206" s="89"/>
      <c r="R206" s="89"/>
      <c r="S206" s="89"/>
      <c r="T206" s="89"/>
      <c r="U206" s="89"/>
      <c r="V206" s="89"/>
      <c r="W206" s="89"/>
      <c r="X206" s="89"/>
      <c r="Y206" s="89"/>
      <c r="Z206" s="89"/>
    </row>
    <row r="207" ht="15.75" customHeight="1">
      <c r="A207" s="89"/>
      <c r="B207" s="89"/>
      <c r="C207" s="89"/>
      <c r="D207" s="89"/>
      <c r="E207" s="157"/>
      <c r="F207" s="158"/>
      <c r="G207" s="89"/>
      <c r="H207" s="153"/>
      <c r="I207" s="153"/>
      <c r="J207" s="153"/>
      <c r="K207" s="153"/>
      <c r="L207" s="89"/>
      <c r="M207" s="159"/>
      <c r="N207" s="159"/>
      <c r="O207" s="89"/>
      <c r="P207" s="89"/>
      <c r="Q207" s="89"/>
      <c r="R207" s="89"/>
      <c r="S207" s="89"/>
      <c r="T207" s="89"/>
      <c r="U207" s="89"/>
      <c r="V207" s="89"/>
      <c r="W207" s="89"/>
      <c r="X207" s="89"/>
      <c r="Y207" s="89"/>
      <c r="Z207" s="89"/>
    </row>
    <row r="208" ht="15.75" customHeight="1">
      <c r="A208" s="89"/>
      <c r="B208" s="89"/>
      <c r="C208" s="89"/>
      <c r="D208" s="89"/>
      <c r="E208" s="157"/>
      <c r="F208" s="158"/>
      <c r="G208" s="89"/>
      <c r="H208" s="153"/>
      <c r="I208" s="153"/>
      <c r="J208" s="153"/>
      <c r="K208" s="153"/>
      <c r="L208" s="89"/>
      <c r="M208" s="159"/>
      <c r="N208" s="159"/>
      <c r="O208" s="89"/>
      <c r="P208" s="89"/>
      <c r="Q208" s="89"/>
      <c r="R208" s="89"/>
      <c r="S208" s="89"/>
      <c r="T208" s="89"/>
      <c r="U208" s="89"/>
      <c r="V208" s="89"/>
      <c r="W208" s="89"/>
      <c r="X208" s="89"/>
      <c r="Y208" s="89"/>
      <c r="Z208" s="89"/>
    </row>
    <row r="209" ht="15.75" customHeight="1">
      <c r="A209" s="89"/>
      <c r="B209" s="89"/>
      <c r="C209" s="89"/>
      <c r="D209" s="89"/>
      <c r="E209" s="157"/>
      <c r="F209" s="158"/>
      <c r="G209" s="89"/>
      <c r="H209" s="153"/>
      <c r="I209" s="153"/>
      <c r="J209" s="153"/>
      <c r="K209" s="153"/>
      <c r="L209" s="89"/>
      <c r="M209" s="159"/>
      <c r="N209" s="159"/>
      <c r="O209" s="89"/>
      <c r="P209" s="89"/>
      <c r="Q209" s="89"/>
      <c r="R209" s="89"/>
      <c r="S209" s="89"/>
      <c r="T209" s="89"/>
      <c r="U209" s="89"/>
      <c r="V209" s="89"/>
      <c r="W209" s="89"/>
      <c r="X209" s="89"/>
      <c r="Y209" s="89"/>
      <c r="Z209" s="89"/>
    </row>
    <row r="210" ht="15.75" customHeight="1">
      <c r="A210" s="89"/>
      <c r="B210" s="89"/>
      <c r="C210" s="89"/>
      <c r="D210" s="89"/>
      <c r="E210" s="157"/>
      <c r="F210" s="158"/>
      <c r="G210" s="89"/>
      <c r="H210" s="153"/>
      <c r="I210" s="153"/>
      <c r="J210" s="153"/>
      <c r="K210" s="153"/>
      <c r="L210" s="89"/>
      <c r="M210" s="159"/>
      <c r="N210" s="159"/>
      <c r="O210" s="89"/>
      <c r="P210" s="89"/>
      <c r="Q210" s="89"/>
      <c r="R210" s="89"/>
      <c r="S210" s="89"/>
      <c r="T210" s="89"/>
      <c r="U210" s="89"/>
      <c r="V210" s="89"/>
      <c r="W210" s="89"/>
      <c r="X210" s="89"/>
      <c r="Y210" s="89"/>
      <c r="Z210" s="89"/>
    </row>
    <row r="211" ht="15.75" customHeight="1">
      <c r="A211" s="89"/>
      <c r="B211" s="89"/>
      <c r="C211" s="89"/>
      <c r="D211" s="89"/>
      <c r="E211" s="157"/>
      <c r="F211" s="158"/>
      <c r="G211" s="89"/>
      <c r="H211" s="153"/>
      <c r="I211" s="153"/>
      <c r="J211" s="153"/>
      <c r="K211" s="153"/>
      <c r="L211" s="89"/>
      <c r="M211" s="159"/>
      <c r="N211" s="159"/>
      <c r="O211" s="89"/>
      <c r="P211" s="89"/>
      <c r="Q211" s="89"/>
      <c r="R211" s="89"/>
      <c r="S211" s="89"/>
      <c r="T211" s="89"/>
      <c r="U211" s="89"/>
      <c r="V211" s="89"/>
      <c r="W211" s="89"/>
      <c r="X211" s="89"/>
      <c r="Y211" s="89"/>
      <c r="Z211" s="89"/>
    </row>
    <row r="212" ht="15.75" customHeight="1">
      <c r="A212" s="89"/>
      <c r="B212" s="89"/>
      <c r="C212" s="89"/>
      <c r="D212" s="89"/>
      <c r="E212" s="157"/>
      <c r="F212" s="158"/>
      <c r="G212" s="89"/>
      <c r="H212" s="153"/>
      <c r="I212" s="153"/>
      <c r="J212" s="153"/>
      <c r="K212" s="153"/>
      <c r="L212" s="89"/>
      <c r="M212" s="159"/>
      <c r="N212" s="159"/>
      <c r="O212" s="89"/>
      <c r="P212" s="89"/>
      <c r="Q212" s="89"/>
      <c r="R212" s="89"/>
      <c r="S212" s="89"/>
      <c r="T212" s="89"/>
      <c r="U212" s="89"/>
      <c r="V212" s="89"/>
      <c r="W212" s="89"/>
      <c r="X212" s="89"/>
      <c r="Y212" s="89"/>
      <c r="Z212" s="89"/>
    </row>
    <row r="213" ht="15.75" customHeight="1">
      <c r="A213" s="89"/>
      <c r="B213" s="89"/>
      <c r="C213" s="89"/>
      <c r="D213" s="89"/>
      <c r="E213" s="157"/>
      <c r="F213" s="158"/>
      <c r="G213" s="89"/>
      <c r="H213" s="153"/>
      <c r="I213" s="153"/>
      <c r="J213" s="153"/>
      <c r="K213" s="153"/>
      <c r="L213" s="89"/>
      <c r="M213" s="159"/>
      <c r="N213" s="159"/>
      <c r="O213" s="89"/>
      <c r="P213" s="89"/>
      <c r="Q213" s="89"/>
      <c r="R213" s="89"/>
      <c r="S213" s="89"/>
      <c r="T213" s="89"/>
      <c r="U213" s="89"/>
      <c r="V213" s="89"/>
      <c r="W213" s="89"/>
      <c r="X213" s="89"/>
      <c r="Y213" s="89"/>
      <c r="Z213" s="89"/>
    </row>
    <row r="214" ht="15.75" customHeight="1">
      <c r="A214" s="89"/>
      <c r="B214" s="89"/>
      <c r="C214" s="89"/>
      <c r="D214" s="89"/>
      <c r="E214" s="157"/>
      <c r="F214" s="158"/>
      <c r="G214" s="89"/>
      <c r="H214" s="153"/>
      <c r="I214" s="153"/>
      <c r="J214" s="153"/>
      <c r="K214" s="153"/>
      <c r="L214" s="89"/>
      <c r="M214" s="159"/>
      <c r="N214" s="159"/>
      <c r="O214" s="89"/>
      <c r="P214" s="89"/>
      <c r="Q214" s="89"/>
      <c r="R214" s="89"/>
      <c r="S214" s="89"/>
      <c r="T214" s="89"/>
      <c r="U214" s="89"/>
      <c r="V214" s="89"/>
      <c r="W214" s="89"/>
      <c r="X214" s="89"/>
      <c r="Y214" s="89"/>
      <c r="Z214" s="89"/>
    </row>
    <row r="215" ht="15.75" customHeight="1">
      <c r="A215" s="89"/>
      <c r="B215" s="89"/>
      <c r="C215" s="89"/>
      <c r="D215" s="89"/>
      <c r="E215" s="157"/>
      <c r="F215" s="158"/>
      <c r="G215" s="89"/>
      <c r="H215" s="153"/>
      <c r="I215" s="153"/>
      <c r="J215" s="153"/>
      <c r="K215" s="153"/>
      <c r="L215" s="89"/>
      <c r="M215" s="159"/>
      <c r="N215" s="159"/>
      <c r="O215" s="89"/>
      <c r="P215" s="89"/>
      <c r="Q215" s="89"/>
      <c r="R215" s="89"/>
      <c r="S215" s="89"/>
      <c r="T215" s="89"/>
      <c r="U215" s="89"/>
      <c r="V215" s="89"/>
      <c r="W215" s="89"/>
      <c r="X215" s="89"/>
      <c r="Y215" s="89"/>
      <c r="Z215" s="89"/>
    </row>
    <row r="216" ht="15.75" customHeight="1">
      <c r="A216" s="89"/>
      <c r="B216" s="89"/>
      <c r="C216" s="89"/>
      <c r="D216" s="89"/>
      <c r="E216" s="157"/>
      <c r="F216" s="158"/>
      <c r="G216" s="89"/>
      <c r="H216" s="153"/>
      <c r="I216" s="153"/>
      <c r="J216" s="153"/>
      <c r="K216" s="153"/>
      <c r="L216" s="89"/>
      <c r="M216" s="159"/>
      <c r="N216" s="159"/>
      <c r="O216" s="89"/>
      <c r="P216" s="89"/>
      <c r="Q216" s="89"/>
      <c r="R216" s="89"/>
      <c r="S216" s="89"/>
      <c r="T216" s="89"/>
      <c r="U216" s="89"/>
      <c r="V216" s="89"/>
      <c r="W216" s="89"/>
      <c r="X216" s="89"/>
      <c r="Y216" s="89"/>
      <c r="Z216" s="89"/>
    </row>
    <row r="217" ht="15.75" customHeight="1">
      <c r="A217" s="89"/>
      <c r="B217" s="89"/>
      <c r="C217" s="89"/>
      <c r="D217" s="89"/>
      <c r="E217" s="157"/>
      <c r="F217" s="158"/>
      <c r="G217" s="89"/>
      <c r="H217" s="153"/>
      <c r="I217" s="153"/>
      <c r="J217" s="153"/>
      <c r="K217" s="153"/>
      <c r="L217" s="89"/>
      <c r="M217" s="159"/>
      <c r="N217" s="159"/>
      <c r="O217" s="89"/>
      <c r="P217" s="89"/>
      <c r="Q217" s="89"/>
      <c r="R217" s="89"/>
      <c r="S217" s="89"/>
      <c r="T217" s="89"/>
      <c r="U217" s="89"/>
      <c r="V217" s="89"/>
      <c r="W217" s="89"/>
      <c r="X217" s="89"/>
      <c r="Y217" s="89"/>
      <c r="Z217" s="89"/>
    </row>
    <row r="218" ht="15.75" customHeight="1">
      <c r="A218" s="89"/>
      <c r="B218" s="89"/>
      <c r="C218" s="89"/>
      <c r="D218" s="89"/>
      <c r="E218" s="157"/>
      <c r="F218" s="158"/>
      <c r="G218" s="89"/>
      <c r="H218" s="153"/>
      <c r="I218" s="153"/>
      <c r="J218" s="153"/>
      <c r="K218" s="153"/>
      <c r="L218" s="89"/>
      <c r="M218" s="159"/>
      <c r="N218" s="159"/>
      <c r="O218" s="89"/>
      <c r="P218" s="89"/>
      <c r="Q218" s="89"/>
      <c r="R218" s="89"/>
      <c r="S218" s="89"/>
      <c r="T218" s="89"/>
      <c r="U218" s="89"/>
      <c r="V218" s="89"/>
      <c r="W218" s="89"/>
      <c r="X218" s="89"/>
      <c r="Y218" s="89"/>
      <c r="Z218" s="89"/>
    </row>
    <row r="219" ht="15.75" customHeight="1">
      <c r="A219" s="89"/>
      <c r="B219" s="89"/>
      <c r="C219" s="89"/>
      <c r="D219" s="89"/>
      <c r="E219" s="157"/>
      <c r="F219" s="158"/>
      <c r="G219" s="89"/>
      <c r="H219" s="153"/>
      <c r="I219" s="153"/>
      <c r="J219" s="153"/>
      <c r="K219" s="153"/>
      <c r="L219" s="89"/>
      <c r="M219" s="159"/>
      <c r="N219" s="159"/>
      <c r="O219" s="89"/>
      <c r="P219" s="89"/>
      <c r="Q219" s="89"/>
      <c r="R219" s="89"/>
      <c r="S219" s="89"/>
      <c r="T219" s="89"/>
      <c r="U219" s="89"/>
      <c r="V219" s="89"/>
      <c r="W219" s="89"/>
      <c r="X219" s="89"/>
      <c r="Y219" s="89"/>
      <c r="Z219" s="89"/>
    </row>
    <row r="220" ht="15.75" customHeight="1">
      <c r="A220" s="89"/>
      <c r="B220" s="89"/>
      <c r="C220" s="89"/>
      <c r="D220" s="89"/>
      <c r="E220" s="157"/>
      <c r="F220" s="158"/>
      <c r="G220" s="89"/>
      <c r="H220" s="153"/>
      <c r="I220" s="153"/>
      <c r="J220" s="153"/>
      <c r="K220" s="153"/>
      <c r="L220" s="89"/>
      <c r="M220" s="159"/>
      <c r="N220" s="159"/>
      <c r="O220" s="89"/>
      <c r="P220" s="89"/>
      <c r="Q220" s="89"/>
      <c r="R220" s="89"/>
      <c r="S220" s="89"/>
      <c r="T220" s="89"/>
      <c r="U220" s="89"/>
      <c r="V220" s="89"/>
      <c r="W220" s="89"/>
      <c r="X220" s="89"/>
      <c r="Y220" s="89"/>
      <c r="Z220" s="89"/>
    </row>
    <row r="221" ht="15.75" customHeight="1">
      <c r="A221" s="89"/>
      <c r="B221" s="89"/>
      <c r="C221" s="89"/>
      <c r="D221" s="89"/>
      <c r="E221" s="157"/>
      <c r="F221" s="158"/>
      <c r="G221" s="89"/>
      <c r="H221" s="153"/>
      <c r="I221" s="153"/>
      <c r="J221" s="153"/>
      <c r="K221" s="153"/>
      <c r="L221" s="89"/>
      <c r="M221" s="159"/>
      <c r="N221" s="159"/>
      <c r="O221" s="89"/>
      <c r="P221" s="89"/>
      <c r="Q221" s="89"/>
      <c r="R221" s="89"/>
      <c r="S221" s="89"/>
      <c r="T221" s="89"/>
      <c r="U221" s="89"/>
      <c r="V221" s="89"/>
      <c r="W221" s="89"/>
      <c r="X221" s="89"/>
      <c r="Y221" s="89"/>
      <c r="Z221" s="89"/>
    </row>
    <row r="222" ht="15.75" customHeight="1">
      <c r="A222" s="89"/>
      <c r="B222" s="89"/>
      <c r="C222" s="89"/>
      <c r="D222" s="89"/>
      <c r="E222" s="157"/>
      <c r="F222" s="158"/>
      <c r="G222" s="89"/>
      <c r="H222" s="153"/>
      <c r="I222" s="153"/>
      <c r="J222" s="153"/>
      <c r="K222" s="153"/>
      <c r="L222" s="89"/>
      <c r="M222" s="159"/>
      <c r="N222" s="159"/>
      <c r="O222" s="89"/>
      <c r="P222" s="89"/>
      <c r="Q222" s="89"/>
      <c r="R222" s="89"/>
      <c r="S222" s="89"/>
      <c r="T222" s="89"/>
      <c r="U222" s="89"/>
      <c r="V222" s="89"/>
      <c r="W222" s="89"/>
      <c r="X222" s="89"/>
      <c r="Y222" s="89"/>
      <c r="Z222" s="89"/>
    </row>
    <row r="223" ht="15.75" customHeight="1">
      <c r="A223" s="89"/>
      <c r="B223" s="89"/>
      <c r="C223" s="89"/>
      <c r="D223" s="89"/>
      <c r="E223" s="157"/>
      <c r="F223" s="158"/>
      <c r="G223" s="89"/>
      <c r="H223" s="153"/>
      <c r="I223" s="153"/>
      <c r="J223" s="153"/>
      <c r="K223" s="153"/>
      <c r="L223" s="89"/>
      <c r="M223" s="159"/>
      <c r="N223" s="159"/>
      <c r="O223" s="89"/>
      <c r="P223" s="89"/>
      <c r="Q223" s="89"/>
      <c r="R223" s="89"/>
      <c r="S223" s="89"/>
      <c r="T223" s="89"/>
      <c r="U223" s="89"/>
      <c r="V223" s="89"/>
      <c r="W223" s="89"/>
      <c r="X223" s="89"/>
      <c r="Y223" s="89"/>
      <c r="Z223" s="89"/>
    </row>
    <row r="224" ht="15.75" customHeight="1">
      <c r="A224" s="89"/>
      <c r="B224" s="89"/>
      <c r="C224" s="89"/>
      <c r="D224" s="89"/>
      <c r="E224" s="157"/>
      <c r="F224" s="158"/>
      <c r="G224" s="89"/>
      <c r="H224" s="153"/>
      <c r="I224" s="153"/>
      <c r="J224" s="153"/>
      <c r="K224" s="153"/>
      <c r="L224" s="89"/>
      <c r="M224" s="159"/>
      <c r="N224" s="159"/>
      <c r="O224" s="89"/>
      <c r="P224" s="89"/>
      <c r="Q224" s="89"/>
      <c r="R224" s="89"/>
      <c r="S224" s="89"/>
      <c r="T224" s="89"/>
      <c r="U224" s="89"/>
      <c r="V224" s="89"/>
      <c r="W224" s="89"/>
      <c r="X224" s="89"/>
      <c r="Y224" s="89"/>
      <c r="Z224" s="89"/>
    </row>
    <row r="225" ht="15.75" customHeight="1">
      <c r="A225" s="89"/>
      <c r="B225" s="89"/>
      <c r="C225" s="89"/>
      <c r="D225" s="89"/>
      <c r="E225" s="157"/>
      <c r="F225" s="158"/>
      <c r="G225" s="89"/>
      <c r="H225" s="153"/>
      <c r="I225" s="153"/>
      <c r="J225" s="153"/>
      <c r="K225" s="153"/>
      <c r="L225" s="89"/>
      <c r="M225" s="159"/>
      <c r="N225" s="159"/>
      <c r="O225" s="89"/>
      <c r="P225" s="89"/>
      <c r="Q225" s="89"/>
      <c r="R225" s="89"/>
      <c r="S225" s="89"/>
      <c r="T225" s="89"/>
      <c r="U225" s="89"/>
      <c r="V225" s="89"/>
      <c r="W225" s="89"/>
      <c r="X225" s="89"/>
      <c r="Y225" s="89"/>
      <c r="Z225" s="89"/>
    </row>
    <row r="226" ht="15.75" customHeight="1">
      <c r="A226" s="89"/>
      <c r="B226" s="89"/>
      <c r="C226" s="89"/>
      <c r="D226" s="89"/>
      <c r="E226" s="157"/>
      <c r="F226" s="158"/>
      <c r="G226" s="89"/>
      <c r="H226" s="153"/>
      <c r="I226" s="153"/>
      <c r="J226" s="153"/>
      <c r="K226" s="153"/>
      <c r="L226" s="89"/>
      <c r="M226" s="159"/>
      <c r="N226" s="159"/>
      <c r="O226" s="89"/>
      <c r="P226" s="89"/>
      <c r="Q226" s="89"/>
      <c r="R226" s="89"/>
      <c r="S226" s="89"/>
      <c r="T226" s="89"/>
      <c r="U226" s="89"/>
      <c r="V226" s="89"/>
      <c r="W226" s="89"/>
      <c r="X226" s="89"/>
      <c r="Y226" s="89"/>
      <c r="Z226" s="89"/>
    </row>
    <row r="227" ht="15.75" customHeight="1">
      <c r="A227" s="89"/>
      <c r="B227" s="89"/>
      <c r="C227" s="89"/>
      <c r="D227" s="89"/>
      <c r="E227" s="157"/>
      <c r="F227" s="158"/>
      <c r="G227" s="89"/>
      <c r="H227" s="153"/>
      <c r="I227" s="153"/>
      <c r="J227" s="153"/>
      <c r="K227" s="153"/>
      <c r="L227" s="89"/>
      <c r="M227" s="159"/>
      <c r="N227" s="159"/>
      <c r="O227" s="89"/>
      <c r="P227" s="89"/>
      <c r="Q227" s="89"/>
      <c r="R227" s="89"/>
      <c r="S227" s="89"/>
      <c r="T227" s="89"/>
      <c r="U227" s="89"/>
      <c r="V227" s="89"/>
      <c r="W227" s="89"/>
      <c r="X227" s="89"/>
      <c r="Y227" s="89"/>
      <c r="Z227" s="89"/>
    </row>
    <row r="228" ht="15.75" customHeight="1">
      <c r="A228" s="89"/>
      <c r="B228" s="89"/>
      <c r="C228" s="89"/>
      <c r="D228" s="89"/>
      <c r="E228" s="157"/>
      <c r="F228" s="158"/>
      <c r="G228" s="89"/>
      <c r="H228" s="153"/>
      <c r="I228" s="153"/>
      <c r="J228" s="153"/>
      <c r="K228" s="153"/>
      <c r="L228" s="89"/>
      <c r="M228" s="159"/>
      <c r="N228" s="159"/>
      <c r="O228" s="89"/>
      <c r="P228" s="89"/>
      <c r="Q228" s="89"/>
      <c r="R228" s="89"/>
      <c r="S228" s="89"/>
      <c r="T228" s="89"/>
      <c r="U228" s="89"/>
      <c r="V228" s="89"/>
      <c r="W228" s="89"/>
      <c r="X228" s="89"/>
      <c r="Y228" s="89"/>
      <c r="Z228" s="89"/>
    </row>
    <row r="229" ht="15.75" customHeight="1">
      <c r="A229" s="89"/>
      <c r="B229" s="89"/>
      <c r="C229" s="89"/>
      <c r="D229" s="89"/>
      <c r="E229" s="157"/>
      <c r="F229" s="158"/>
      <c r="G229" s="89"/>
      <c r="H229" s="153"/>
      <c r="I229" s="153"/>
      <c r="J229" s="153"/>
      <c r="K229" s="153"/>
      <c r="L229" s="89"/>
      <c r="M229" s="159"/>
      <c r="N229" s="159"/>
      <c r="O229" s="89"/>
      <c r="P229" s="89"/>
      <c r="Q229" s="89"/>
      <c r="R229" s="89"/>
      <c r="S229" s="89"/>
      <c r="T229" s="89"/>
      <c r="U229" s="89"/>
      <c r="V229" s="89"/>
      <c r="W229" s="89"/>
      <c r="X229" s="89"/>
      <c r="Y229" s="89"/>
      <c r="Z229" s="89"/>
    </row>
    <row r="230" ht="15.75" customHeight="1">
      <c r="A230" s="89"/>
      <c r="B230" s="89"/>
      <c r="C230" s="89"/>
      <c r="D230" s="89"/>
      <c r="E230" s="157"/>
      <c r="F230" s="158"/>
      <c r="G230" s="89"/>
      <c r="H230" s="153"/>
      <c r="I230" s="153"/>
      <c r="J230" s="153"/>
      <c r="K230" s="153"/>
      <c r="L230" s="89"/>
      <c r="M230" s="159"/>
      <c r="N230" s="159"/>
      <c r="O230" s="89"/>
      <c r="P230" s="89"/>
      <c r="Q230" s="89"/>
      <c r="R230" s="89"/>
      <c r="S230" s="89"/>
      <c r="T230" s="89"/>
      <c r="U230" s="89"/>
      <c r="V230" s="89"/>
      <c r="W230" s="89"/>
      <c r="X230" s="89"/>
      <c r="Y230" s="89"/>
      <c r="Z230" s="89"/>
    </row>
    <row r="231" ht="15.75" customHeight="1">
      <c r="A231" s="89"/>
      <c r="B231" s="89"/>
      <c r="C231" s="89"/>
      <c r="D231" s="89"/>
      <c r="E231" s="157"/>
      <c r="F231" s="158"/>
      <c r="G231" s="89"/>
      <c r="H231" s="153"/>
      <c r="I231" s="153"/>
      <c r="J231" s="153"/>
      <c r="K231" s="153"/>
      <c r="L231" s="89"/>
      <c r="M231" s="159"/>
      <c r="N231" s="159"/>
      <c r="O231" s="89"/>
      <c r="P231" s="89"/>
      <c r="Q231" s="89"/>
      <c r="R231" s="89"/>
      <c r="S231" s="89"/>
      <c r="T231" s="89"/>
      <c r="U231" s="89"/>
      <c r="V231" s="89"/>
      <c r="W231" s="89"/>
      <c r="X231" s="89"/>
      <c r="Y231" s="89"/>
      <c r="Z231" s="89"/>
    </row>
    <row r="232" ht="15.75" customHeight="1">
      <c r="A232" s="89"/>
      <c r="B232" s="89"/>
      <c r="C232" s="89"/>
      <c r="D232" s="89"/>
      <c r="E232" s="157"/>
      <c r="F232" s="158"/>
      <c r="G232" s="89"/>
      <c r="H232" s="153"/>
      <c r="I232" s="153"/>
      <c r="J232" s="153"/>
      <c r="K232" s="153"/>
      <c r="L232" s="89"/>
      <c r="M232" s="159"/>
      <c r="N232" s="159"/>
      <c r="O232" s="89"/>
      <c r="P232" s="89"/>
      <c r="Q232" s="89"/>
      <c r="R232" s="89"/>
      <c r="S232" s="89"/>
      <c r="T232" s="89"/>
      <c r="U232" s="89"/>
      <c r="V232" s="89"/>
      <c r="W232" s="89"/>
      <c r="X232" s="89"/>
      <c r="Y232" s="89"/>
      <c r="Z232" s="89"/>
    </row>
    <row r="233" ht="15.75" customHeight="1">
      <c r="A233" s="89"/>
      <c r="B233" s="89"/>
      <c r="C233" s="89"/>
      <c r="D233" s="89"/>
      <c r="E233" s="157"/>
      <c r="F233" s="158"/>
      <c r="G233" s="89"/>
      <c r="H233" s="153"/>
      <c r="I233" s="153"/>
      <c r="J233" s="153"/>
      <c r="K233" s="153"/>
      <c r="L233" s="89"/>
      <c r="M233" s="159"/>
      <c r="N233" s="159"/>
      <c r="O233" s="89"/>
      <c r="P233" s="89"/>
      <c r="Q233" s="89"/>
      <c r="R233" s="89"/>
      <c r="S233" s="89"/>
      <c r="T233" s="89"/>
      <c r="U233" s="89"/>
      <c r="V233" s="89"/>
      <c r="W233" s="89"/>
      <c r="X233" s="89"/>
      <c r="Y233" s="89"/>
      <c r="Z233" s="89"/>
    </row>
    <row r="234" ht="15.75" customHeight="1">
      <c r="A234" s="89"/>
      <c r="B234" s="89"/>
      <c r="C234" s="89"/>
      <c r="D234" s="89"/>
      <c r="E234" s="157"/>
      <c r="F234" s="158"/>
      <c r="G234" s="89"/>
      <c r="H234" s="153"/>
      <c r="I234" s="153"/>
      <c r="J234" s="153"/>
      <c r="K234" s="153"/>
      <c r="L234" s="89"/>
      <c r="M234" s="159"/>
      <c r="N234" s="159"/>
      <c r="O234" s="89"/>
      <c r="P234" s="89"/>
      <c r="Q234" s="89"/>
      <c r="R234" s="89"/>
      <c r="S234" s="89"/>
      <c r="T234" s="89"/>
      <c r="U234" s="89"/>
      <c r="V234" s="89"/>
      <c r="W234" s="89"/>
      <c r="X234" s="89"/>
      <c r="Y234" s="89"/>
      <c r="Z234" s="89"/>
    </row>
    <row r="235" ht="15.75" customHeight="1">
      <c r="A235" s="89"/>
      <c r="B235" s="89"/>
      <c r="C235" s="89"/>
      <c r="D235" s="89"/>
      <c r="E235" s="157"/>
      <c r="F235" s="158"/>
      <c r="G235" s="89"/>
      <c r="H235" s="153"/>
      <c r="I235" s="153"/>
      <c r="J235" s="153"/>
      <c r="K235" s="153"/>
      <c r="L235" s="89"/>
      <c r="M235" s="159"/>
      <c r="N235" s="159"/>
      <c r="O235" s="89"/>
      <c r="P235" s="89"/>
      <c r="Q235" s="89"/>
      <c r="R235" s="89"/>
      <c r="S235" s="89"/>
      <c r="T235" s="89"/>
      <c r="U235" s="89"/>
      <c r="V235" s="89"/>
      <c r="W235" s="89"/>
      <c r="X235" s="89"/>
      <c r="Y235" s="89"/>
      <c r="Z235" s="89"/>
    </row>
    <row r="236" ht="15.75" customHeight="1">
      <c r="A236" s="89"/>
      <c r="B236" s="89"/>
      <c r="C236" s="89"/>
      <c r="D236" s="89"/>
      <c r="E236" s="157"/>
      <c r="F236" s="158"/>
      <c r="G236" s="89"/>
      <c r="H236" s="153"/>
      <c r="I236" s="153"/>
      <c r="J236" s="153"/>
      <c r="K236" s="153"/>
      <c r="L236" s="89"/>
      <c r="M236" s="159"/>
      <c r="N236" s="159"/>
      <c r="O236" s="89"/>
      <c r="P236" s="89"/>
      <c r="Q236" s="89"/>
      <c r="R236" s="89"/>
      <c r="S236" s="89"/>
      <c r="T236" s="89"/>
      <c r="U236" s="89"/>
      <c r="V236" s="89"/>
      <c r="W236" s="89"/>
      <c r="X236" s="89"/>
      <c r="Y236" s="89"/>
      <c r="Z236" s="89"/>
    </row>
    <row r="237" ht="15.75" customHeight="1">
      <c r="A237" s="89"/>
      <c r="B237" s="89"/>
      <c r="C237" s="89"/>
      <c r="D237" s="89"/>
      <c r="E237" s="157"/>
      <c r="F237" s="158"/>
      <c r="G237" s="89"/>
      <c r="H237" s="153"/>
      <c r="I237" s="153"/>
      <c r="J237" s="153"/>
      <c r="K237" s="153"/>
      <c r="L237" s="89"/>
      <c r="M237" s="159"/>
      <c r="N237" s="159"/>
      <c r="O237" s="89"/>
      <c r="P237" s="89"/>
      <c r="Q237" s="89"/>
      <c r="R237" s="89"/>
      <c r="S237" s="89"/>
      <c r="T237" s="89"/>
      <c r="U237" s="89"/>
      <c r="V237" s="89"/>
      <c r="W237" s="89"/>
      <c r="X237" s="89"/>
      <c r="Y237" s="89"/>
      <c r="Z237" s="89"/>
    </row>
    <row r="238" ht="15.75" customHeight="1">
      <c r="A238" s="89"/>
      <c r="B238" s="89"/>
      <c r="C238" s="89"/>
      <c r="D238" s="89"/>
      <c r="E238" s="157"/>
      <c r="F238" s="158"/>
      <c r="G238" s="89"/>
      <c r="H238" s="153"/>
      <c r="I238" s="153"/>
      <c r="J238" s="153"/>
      <c r="K238" s="153"/>
      <c r="L238" s="89"/>
      <c r="M238" s="159"/>
      <c r="N238" s="159"/>
      <c r="O238" s="89"/>
      <c r="P238" s="89"/>
      <c r="Q238" s="89"/>
      <c r="R238" s="89"/>
      <c r="S238" s="89"/>
      <c r="T238" s="89"/>
      <c r="U238" s="89"/>
      <c r="V238" s="89"/>
      <c r="W238" s="89"/>
      <c r="X238" s="89"/>
      <c r="Y238" s="89"/>
      <c r="Z238" s="89"/>
    </row>
    <row r="239" ht="15.75" customHeight="1">
      <c r="A239" s="89"/>
      <c r="B239" s="89"/>
      <c r="C239" s="89"/>
      <c r="D239" s="89"/>
      <c r="E239" s="157"/>
      <c r="F239" s="158"/>
      <c r="G239" s="89"/>
      <c r="H239" s="153"/>
      <c r="I239" s="153"/>
      <c r="J239" s="153"/>
      <c r="K239" s="153"/>
      <c r="L239" s="89"/>
      <c r="M239" s="159"/>
      <c r="N239" s="159"/>
      <c r="O239" s="89"/>
      <c r="P239" s="89"/>
      <c r="Q239" s="89"/>
      <c r="R239" s="89"/>
      <c r="S239" s="89"/>
      <c r="T239" s="89"/>
      <c r="U239" s="89"/>
      <c r="V239" s="89"/>
      <c r="W239" s="89"/>
      <c r="X239" s="89"/>
      <c r="Y239" s="89"/>
      <c r="Z239" s="89"/>
    </row>
    <row r="240" ht="15.75" customHeight="1">
      <c r="A240" s="89"/>
      <c r="B240" s="89"/>
      <c r="C240" s="89"/>
      <c r="D240" s="89"/>
      <c r="E240" s="157"/>
      <c r="F240" s="158"/>
      <c r="G240" s="89"/>
      <c r="H240" s="153"/>
      <c r="I240" s="153"/>
      <c r="J240" s="153"/>
      <c r="K240" s="153"/>
      <c r="L240" s="89"/>
      <c r="M240" s="159"/>
      <c r="N240" s="159"/>
      <c r="O240" s="89"/>
      <c r="P240" s="89"/>
      <c r="Q240" s="89"/>
      <c r="R240" s="89"/>
      <c r="S240" s="89"/>
      <c r="T240" s="89"/>
      <c r="U240" s="89"/>
      <c r="V240" s="89"/>
      <c r="W240" s="89"/>
      <c r="X240" s="89"/>
      <c r="Y240" s="89"/>
      <c r="Z240" s="89"/>
    </row>
    <row r="241" ht="15.75" customHeight="1">
      <c r="A241" s="89"/>
      <c r="B241" s="89"/>
      <c r="C241" s="89"/>
      <c r="D241" s="89"/>
      <c r="E241" s="157"/>
      <c r="F241" s="158"/>
      <c r="G241" s="89"/>
      <c r="H241" s="153"/>
      <c r="I241" s="153"/>
      <c r="J241" s="153"/>
      <c r="K241" s="153"/>
      <c r="L241" s="89"/>
      <c r="M241" s="159"/>
      <c r="N241" s="159"/>
      <c r="O241" s="89"/>
      <c r="P241" s="89"/>
      <c r="Q241" s="89"/>
      <c r="R241" s="89"/>
      <c r="S241" s="89"/>
      <c r="T241" s="89"/>
      <c r="U241" s="89"/>
      <c r="V241" s="89"/>
      <c r="W241" s="89"/>
      <c r="X241" s="89"/>
      <c r="Y241" s="89"/>
      <c r="Z241" s="89"/>
    </row>
    <row r="242" ht="15.75" customHeight="1">
      <c r="A242" s="89"/>
      <c r="B242" s="89"/>
      <c r="C242" s="89"/>
      <c r="D242" s="89"/>
      <c r="E242" s="157"/>
      <c r="F242" s="158"/>
      <c r="G242" s="89"/>
      <c r="H242" s="153"/>
      <c r="I242" s="153"/>
      <c r="J242" s="153"/>
      <c r="K242" s="153"/>
      <c r="L242" s="89"/>
      <c r="M242" s="159"/>
      <c r="N242" s="159"/>
      <c r="O242" s="89"/>
      <c r="P242" s="89"/>
      <c r="Q242" s="89"/>
      <c r="R242" s="89"/>
      <c r="S242" s="89"/>
      <c r="T242" s="89"/>
      <c r="U242" s="89"/>
      <c r="V242" s="89"/>
      <c r="W242" s="89"/>
      <c r="X242" s="89"/>
      <c r="Y242" s="89"/>
      <c r="Z242" s="89"/>
    </row>
    <row r="243" ht="15.75" customHeight="1">
      <c r="A243" s="89"/>
      <c r="B243" s="89"/>
      <c r="C243" s="89"/>
      <c r="D243" s="89"/>
      <c r="E243" s="157"/>
      <c r="F243" s="158"/>
      <c r="G243" s="89"/>
      <c r="H243" s="153"/>
      <c r="I243" s="153"/>
      <c r="J243" s="153"/>
      <c r="K243" s="153"/>
      <c r="L243" s="89"/>
      <c r="M243" s="159"/>
      <c r="N243" s="159"/>
      <c r="O243" s="89"/>
      <c r="P243" s="89"/>
      <c r="Q243" s="89"/>
      <c r="R243" s="89"/>
      <c r="S243" s="89"/>
      <c r="T243" s="89"/>
      <c r="U243" s="89"/>
      <c r="V243" s="89"/>
      <c r="W243" s="89"/>
      <c r="X243" s="89"/>
      <c r="Y243" s="89"/>
      <c r="Z243" s="89"/>
    </row>
    <row r="244" ht="15.75" customHeight="1">
      <c r="A244" s="89"/>
      <c r="B244" s="89"/>
      <c r="C244" s="89"/>
      <c r="D244" s="89"/>
      <c r="E244" s="157"/>
      <c r="F244" s="158"/>
      <c r="G244" s="89"/>
      <c r="H244" s="153"/>
      <c r="I244" s="153"/>
      <c r="J244" s="153"/>
      <c r="K244" s="153"/>
      <c r="L244" s="89"/>
      <c r="M244" s="159"/>
      <c r="N244" s="159"/>
      <c r="O244" s="89"/>
      <c r="P244" s="89"/>
      <c r="Q244" s="89"/>
      <c r="R244" s="89"/>
      <c r="S244" s="89"/>
      <c r="T244" s="89"/>
      <c r="U244" s="89"/>
      <c r="V244" s="89"/>
      <c r="W244" s="89"/>
      <c r="X244" s="89"/>
      <c r="Y244" s="89"/>
      <c r="Z244" s="89"/>
    </row>
    <row r="245" ht="15.75" customHeight="1">
      <c r="A245" s="89"/>
      <c r="B245" s="89"/>
      <c r="C245" s="89"/>
      <c r="D245" s="89"/>
      <c r="E245" s="157"/>
      <c r="F245" s="158"/>
      <c r="G245" s="89"/>
      <c r="H245" s="153"/>
      <c r="I245" s="153"/>
      <c r="J245" s="153"/>
      <c r="K245" s="153"/>
      <c r="L245" s="89"/>
      <c r="M245" s="159"/>
      <c r="N245" s="159"/>
      <c r="O245" s="89"/>
      <c r="P245" s="89"/>
      <c r="Q245" s="89"/>
      <c r="R245" s="89"/>
      <c r="S245" s="89"/>
      <c r="T245" s="89"/>
      <c r="U245" s="89"/>
      <c r="V245" s="89"/>
      <c r="W245" s="89"/>
      <c r="X245" s="89"/>
      <c r="Y245" s="89"/>
      <c r="Z245" s="89"/>
    </row>
    <row r="246" ht="15.75" customHeight="1">
      <c r="A246" s="89"/>
      <c r="B246" s="89"/>
      <c r="C246" s="89"/>
      <c r="D246" s="89"/>
      <c r="E246" s="157"/>
      <c r="F246" s="158"/>
      <c r="G246" s="89"/>
      <c r="H246" s="153"/>
      <c r="I246" s="153"/>
      <c r="J246" s="153"/>
      <c r="K246" s="153"/>
      <c r="L246" s="89"/>
      <c r="M246" s="159"/>
      <c r="N246" s="159"/>
      <c r="O246" s="89"/>
      <c r="P246" s="89"/>
      <c r="Q246" s="89"/>
      <c r="R246" s="89"/>
      <c r="S246" s="89"/>
      <c r="T246" s="89"/>
      <c r="U246" s="89"/>
      <c r="V246" s="89"/>
      <c r="W246" s="89"/>
      <c r="X246" s="89"/>
      <c r="Y246" s="89"/>
      <c r="Z246" s="89"/>
    </row>
    <row r="247" ht="15.75" customHeight="1">
      <c r="A247" s="89"/>
      <c r="B247" s="89"/>
      <c r="C247" s="89"/>
      <c r="D247" s="89"/>
      <c r="E247" s="157"/>
      <c r="F247" s="158"/>
      <c r="G247" s="89"/>
      <c r="H247" s="153"/>
      <c r="I247" s="153"/>
      <c r="J247" s="153"/>
      <c r="K247" s="153"/>
      <c r="L247" s="89"/>
      <c r="M247" s="159"/>
      <c r="N247" s="159"/>
      <c r="O247" s="89"/>
      <c r="P247" s="89"/>
      <c r="Q247" s="89"/>
      <c r="R247" s="89"/>
      <c r="S247" s="89"/>
      <c r="T247" s="89"/>
      <c r="U247" s="89"/>
      <c r="V247" s="89"/>
      <c r="W247" s="89"/>
      <c r="X247" s="89"/>
      <c r="Y247" s="89"/>
      <c r="Z247" s="89"/>
    </row>
    <row r="248" ht="15.75" customHeight="1">
      <c r="A248" s="89"/>
      <c r="B248" s="89"/>
      <c r="C248" s="89"/>
      <c r="D248" s="89"/>
      <c r="E248" s="157"/>
      <c r="F248" s="158"/>
      <c r="G248" s="89"/>
      <c r="H248" s="153"/>
      <c r="I248" s="153"/>
      <c r="J248" s="153"/>
      <c r="K248" s="153"/>
      <c r="L248" s="89"/>
      <c r="M248" s="159"/>
      <c r="N248" s="159"/>
      <c r="O248" s="89"/>
      <c r="P248" s="89"/>
      <c r="Q248" s="89"/>
      <c r="R248" s="89"/>
      <c r="S248" s="89"/>
      <c r="T248" s="89"/>
      <c r="U248" s="89"/>
      <c r="V248" s="89"/>
      <c r="W248" s="89"/>
      <c r="X248" s="89"/>
      <c r="Y248" s="89"/>
      <c r="Z248" s="89"/>
    </row>
    <row r="249" ht="15.75" customHeight="1">
      <c r="A249" s="89"/>
      <c r="B249" s="89"/>
      <c r="C249" s="89"/>
      <c r="D249" s="89"/>
      <c r="E249" s="157"/>
      <c r="F249" s="158"/>
      <c r="G249" s="89"/>
      <c r="H249" s="153"/>
      <c r="I249" s="153"/>
      <c r="J249" s="153"/>
      <c r="K249" s="153"/>
      <c r="L249" s="89"/>
      <c r="M249" s="159"/>
      <c r="N249" s="159"/>
      <c r="O249" s="89"/>
      <c r="P249" s="89"/>
      <c r="Q249" s="89"/>
      <c r="R249" s="89"/>
      <c r="S249" s="89"/>
      <c r="T249" s="89"/>
      <c r="U249" s="89"/>
      <c r="V249" s="89"/>
      <c r="W249" s="89"/>
      <c r="X249" s="89"/>
      <c r="Y249" s="89"/>
      <c r="Z249" s="89"/>
    </row>
    <row r="250" ht="15.75" customHeight="1">
      <c r="A250" s="89"/>
      <c r="B250" s="89"/>
      <c r="C250" s="89"/>
      <c r="D250" s="89"/>
      <c r="E250" s="157"/>
      <c r="F250" s="158"/>
      <c r="G250" s="89"/>
      <c r="H250" s="153"/>
      <c r="I250" s="153"/>
      <c r="J250" s="153"/>
      <c r="K250" s="153"/>
      <c r="L250" s="89"/>
      <c r="M250" s="159"/>
      <c r="N250" s="159"/>
      <c r="O250" s="89"/>
      <c r="P250" s="89"/>
      <c r="Q250" s="89"/>
      <c r="R250" s="89"/>
      <c r="S250" s="89"/>
      <c r="T250" s="89"/>
      <c r="U250" s="89"/>
      <c r="V250" s="89"/>
      <c r="W250" s="89"/>
      <c r="X250" s="89"/>
      <c r="Y250" s="89"/>
      <c r="Z250" s="89"/>
    </row>
    <row r="251" ht="15.75" customHeight="1">
      <c r="A251" s="89"/>
      <c r="B251" s="89"/>
      <c r="C251" s="89"/>
      <c r="D251" s="89"/>
      <c r="E251" s="157"/>
      <c r="F251" s="158"/>
      <c r="G251" s="89"/>
      <c r="H251" s="153"/>
      <c r="I251" s="153"/>
      <c r="J251" s="153"/>
      <c r="K251" s="153"/>
      <c r="L251" s="89"/>
      <c r="M251" s="159"/>
      <c r="N251" s="159"/>
      <c r="O251" s="89"/>
      <c r="P251" s="89"/>
      <c r="Q251" s="89"/>
      <c r="R251" s="89"/>
      <c r="S251" s="89"/>
      <c r="T251" s="89"/>
      <c r="U251" s="89"/>
      <c r="V251" s="89"/>
      <c r="W251" s="89"/>
      <c r="X251" s="89"/>
      <c r="Y251" s="89"/>
      <c r="Z251" s="89"/>
    </row>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3:$N$51"/>
  <mergeCells count="38">
    <mergeCell ref="B1:G2"/>
    <mergeCell ref="H1:H2"/>
    <mergeCell ref="J1:K1"/>
    <mergeCell ref="M1:N1"/>
    <mergeCell ref="C4:G4"/>
    <mergeCell ref="D5:G5"/>
    <mergeCell ref="E6:G6"/>
    <mergeCell ref="E7:G7"/>
    <mergeCell ref="E8:G8"/>
    <mergeCell ref="E9:G9"/>
    <mergeCell ref="E10:G10"/>
    <mergeCell ref="E12:G12"/>
    <mergeCell ref="E13:G13"/>
    <mergeCell ref="D14:G14"/>
    <mergeCell ref="F15:G15"/>
    <mergeCell ref="F16:G16"/>
    <mergeCell ref="F17:G17"/>
    <mergeCell ref="F18:G18"/>
    <mergeCell ref="F19:G19"/>
    <mergeCell ref="F20:G20"/>
    <mergeCell ref="F21:G21"/>
    <mergeCell ref="F22:G22"/>
    <mergeCell ref="F23:G23"/>
    <mergeCell ref="F24:G24"/>
    <mergeCell ref="D25:G25"/>
    <mergeCell ref="E26:G26"/>
    <mergeCell ref="E27:G27"/>
    <mergeCell ref="E28:G28"/>
    <mergeCell ref="E45:G45"/>
    <mergeCell ref="B49:G49"/>
    <mergeCell ref="B51:G51"/>
    <mergeCell ref="E32:G32"/>
    <mergeCell ref="E33:G33"/>
    <mergeCell ref="B34:G34"/>
    <mergeCell ref="C37:G37"/>
    <mergeCell ref="E38:G38"/>
    <mergeCell ref="E41:G41"/>
    <mergeCell ref="E43:G43"/>
  </mergeCells>
  <dataValidations>
    <dataValidation type="decimal" allowBlank="1" showErrorMessage="1" sqref="K39:K40 K42 K44 K46:K48">
      <formula1>0.0</formula1>
      <formula2>100.0</formula2>
    </dataValidation>
  </dataValidations>
  <printOptions/>
  <pageMargins bottom="0.75" footer="0.0" header="0.0" left="0.7" right="0.7" top="0.75"/>
  <pageSetup orientation="landscape"/>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2" width="7.86"/>
    <col customWidth="1" min="13" max="13" width="7.71"/>
    <col customWidth="1" min="14" max="14" width="8.86"/>
    <col customWidth="1" min="15" max="16" width="41.0"/>
    <col customWidth="1" min="17" max="17" width="54.43"/>
    <col customWidth="1" min="18" max="26" width="8.86"/>
  </cols>
  <sheetData>
    <row r="1">
      <c r="A1" s="89">
        <v>1.0</v>
      </c>
      <c r="B1" s="398" t="s">
        <v>0</v>
      </c>
      <c r="C1" s="11"/>
      <c r="D1" s="11"/>
      <c r="E1" s="11"/>
      <c r="F1" s="11"/>
      <c r="G1" s="12"/>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31.52581843</v>
      </c>
      <c r="M3" s="451">
        <f t="shared" ref="M3:M6" si="1">L3/H3</f>
        <v>0.8684798464</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12.61233333</v>
      </c>
      <c r="M4" s="231">
        <f t="shared" si="1"/>
        <v>0.8638584475</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1.89</v>
      </c>
      <c r="M5" s="37">
        <f t="shared" si="1"/>
        <v>0.945</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0.356</v>
      </c>
      <c r="M6" s="242">
        <f t="shared" si="1"/>
        <v>0.89</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650" t="s">
        <v>6203</v>
      </c>
      <c r="P7" s="536" t="s">
        <v>6204</v>
      </c>
      <c r="Q7" s="1004" t="s">
        <v>6205</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536" t="s">
        <v>6206</v>
      </c>
      <c r="P8" s="536" t="s">
        <v>6207</v>
      </c>
      <c r="Q8" s="1005" t="s">
        <v>6208</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227</v>
      </c>
      <c r="L9" s="117">
        <f t="shared" si="2"/>
        <v>0.67</v>
      </c>
      <c r="M9" s="117"/>
      <c r="N9" s="248"/>
      <c r="O9" s="249" t="s">
        <v>6209</v>
      </c>
      <c r="P9" s="561" t="s">
        <v>6210</v>
      </c>
      <c r="Q9" s="1004" t="s">
        <v>6205</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1006" t="s">
        <v>6211</v>
      </c>
      <c r="P11" s="651" t="s">
        <v>6212</v>
      </c>
      <c r="Q11" s="505" t="s">
        <v>6213</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536" t="s">
        <v>6214</v>
      </c>
      <c r="P12" s="536" t="s">
        <v>6215</v>
      </c>
      <c r="Q12" s="1004" t="s">
        <v>6216</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536" t="s">
        <v>6217</v>
      </c>
      <c r="P13" s="536" t="s">
        <v>6218</v>
      </c>
      <c r="Q13" s="1007" t="s">
        <v>6213</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0.734</v>
      </c>
      <c r="M14" s="242">
        <f>L14/H14</f>
        <v>0.9175</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670" t="s">
        <v>1699</v>
      </c>
      <c r="P15" s="536" t="s">
        <v>6204</v>
      </c>
      <c r="Q15" s="1004" t="s">
        <v>6219</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536" t="s">
        <v>6220</v>
      </c>
      <c r="P16" s="561" t="s">
        <v>6221</v>
      </c>
      <c r="Q16" s="1005" t="s">
        <v>6219</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536" t="s">
        <v>254</v>
      </c>
      <c r="P17" s="561" t="s">
        <v>6222</v>
      </c>
      <c r="Q17" s="1004" t="s">
        <v>6219</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227</v>
      </c>
      <c r="L18" s="117">
        <f t="shared" si="4"/>
        <v>0.67</v>
      </c>
      <c r="M18" s="117"/>
      <c r="N18" s="89"/>
      <c r="O18" s="536" t="s">
        <v>6223</v>
      </c>
      <c r="P18" s="561" t="s">
        <v>6224</v>
      </c>
      <c r="Q18" s="1004" t="s">
        <v>6219</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536"/>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670" t="s">
        <v>2003</v>
      </c>
      <c r="P20" s="536" t="s">
        <v>6225</v>
      </c>
      <c r="Q20" s="1004" t="s">
        <v>6226</v>
      </c>
      <c r="R20" s="89"/>
      <c r="S20" s="89"/>
      <c r="T20" s="89"/>
      <c r="U20" s="89"/>
      <c r="V20" s="89"/>
      <c r="W20" s="89"/>
      <c r="X20" s="89"/>
      <c r="Y20" s="89"/>
      <c r="Z20" s="89"/>
    </row>
    <row r="21">
      <c r="A21" s="89">
        <v>21.0</v>
      </c>
      <c r="B21" s="113"/>
      <c r="C21" s="114"/>
      <c r="D21" s="114"/>
      <c r="E21" s="260"/>
      <c r="F21" s="114" t="s">
        <v>193</v>
      </c>
      <c r="G21" s="125" t="s">
        <v>6227</v>
      </c>
      <c r="H21" s="117"/>
      <c r="I21" s="191" t="s">
        <v>6228</v>
      </c>
      <c r="J21" s="117" t="s">
        <v>196</v>
      </c>
      <c r="K21" s="247" t="s">
        <v>190</v>
      </c>
      <c r="L21" s="117">
        <f t="shared" si="5"/>
        <v>1</v>
      </c>
      <c r="M21" s="117"/>
      <c r="N21" s="89"/>
      <c r="O21" s="536" t="s">
        <v>6229</v>
      </c>
      <c r="P21" s="536" t="s">
        <v>6230</v>
      </c>
      <c r="Q21" s="1005" t="s">
        <v>6226</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0.5</v>
      </c>
      <c r="M22" s="37">
        <f t="shared" ref="M22:M23" si="6">L22/H22</f>
        <v>0.5</v>
      </c>
      <c r="N22" s="89"/>
      <c r="O22" s="262"/>
      <c r="P22" s="262"/>
      <c r="Q22" s="536"/>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0.5</v>
      </c>
      <c r="M23" s="242">
        <f t="shared" si="6"/>
        <v>0.5</v>
      </c>
      <c r="N23" s="89"/>
      <c r="O23" s="243"/>
      <c r="P23" s="243"/>
      <c r="Q23" s="536"/>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227</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0.5</v>
      </c>
      <c r="M24" s="117"/>
      <c r="N24" s="89"/>
      <c r="O24" s="489" t="s">
        <v>6231</v>
      </c>
      <c r="P24" s="249" t="s">
        <v>6232</v>
      </c>
      <c r="Q24" s="1004" t="s">
        <v>6233</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227</v>
      </c>
      <c r="L25" s="117">
        <f t="shared" si="7"/>
        <v>0.5</v>
      </c>
      <c r="M25" s="117"/>
      <c r="N25" s="89"/>
      <c r="O25" s="489" t="s">
        <v>6234</v>
      </c>
      <c r="P25" s="249" t="s">
        <v>6235</v>
      </c>
      <c r="Q25" s="1004" t="s">
        <v>6233</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502"/>
      <c r="P28" s="489" t="s">
        <v>6236</v>
      </c>
      <c r="Q28" s="534" t="s">
        <v>6237</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502"/>
      <c r="P29" s="489" t="s">
        <v>6236</v>
      </c>
      <c r="Q29" s="534" t="s">
        <v>6238</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502"/>
      <c r="P30" s="489" t="s">
        <v>6236</v>
      </c>
      <c r="Q30" s="534" t="s">
        <v>6239</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502"/>
      <c r="P31" s="489" t="s">
        <v>6236</v>
      </c>
      <c r="Q31" s="534" t="s">
        <v>6240</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502"/>
      <c r="P32" s="489" t="s">
        <v>6241</v>
      </c>
      <c r="Q32" s="533" t="s">
        <v>6242</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502"/>
      <c r="P33" s="489" t="s">
        <v>6236</v>
      </c>
      <c r="Q33" s="534" t="s">
        <v>6243</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502"/>
      <c r="P34" s="489" t="s">
        <v>6236</v>
      </c>
      <c r="Q34" s="533" t="s">
        <v>6244</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502"/>
      <c r="P35" s="489" t="s">
        <v>6236</v>
      </c>
      <c r="Q35" s="534" t="s">
        <v>6245</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502"/>
      <c r="P36" s="489" t="s">
        <v>6236</v>
      </c>
      <c r="Q36" s="534" t="s">
        <v>6246</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502"/>
      <c r="P37" s="489" t="s">
        <v>6236</v>
      </c>
      <c r="Q37" s="534" t="s">
        <v>6247</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368"/>
      <c r="P39" s="489" t="s">
        <v>6248</v>
      </c>
      <c r="Q39" s="533" t="s">
        <v>6249</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368"/>
      <c r="P40" s="489" t="s">
        <v>6250</v>
      </c>
      <c r="Q40" s="534" t="s">
        <v>6251</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1</v>
      </c>
      <c r="M41" s="37">
        <f t="shared" ref="M41:M42" si="11">L41/H41</f>
        <v>1</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0.5</v>
      </c>
      <c r="M42" s="242">
        <f t="shared" si="11"/>
        <v>1</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489" t="s">
        <v>6252</v>
      </c>
      <c r="P43" s="489" t="s">
        <v>6253</v>
      </c>
      <c r="Q43" s="299" t="s">
        <v>6254</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489" t="s">
        <v>6252</v>
      </c>
      <c r="P44" s="489" t="s">
        <v>6255</v>
      </c>
      <c r="Q44" s="289" t="s">
        <v>6254</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489" t="s">
        <v>6252</v>
      </c>
      <c r="P45" s="489" t="s">
        <v>6256</v>
      </c>
      <c r="Q45" s="530" t="s">
        <v>6257</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489" t="s">
        <v>6252</v>
      </c>
      <c r="P46" s="489" t="s">
        <v>6253</v>
      </c>
      <c r="Q46" s="299" t="s">
        <v>6254</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489" t="s">
        <v>6252</v>
      </c>
      <c r="P47" s="489" t="s">
        <v>6258</v>
      </c>
      <c r="Q47" s="299" t="s">
        <v>6254</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190</v>
      </c>
      <c r="L48" s="117">
        <f t="shared" si="12"/>
        <v>1</v>
      </c>
      <c r="M48" s="117"/>
      <c r="N48" s="89"/>
      <c r="O48" s="502"/>
      <c r="P48" s="489" t="s">
        <v>6258</v>
      </c>
      <c r="Q48" s="299" t="s">
        <v>6254</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502"/>
      <c r="P49" s="277" t="s">
        <v>6259</v>
      </c>
      <c r="Q49" s="530" t="s">
        <v>6260</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190</v>
      </c>
      <c r="L50" s="117">
        <f t="shared" si="12"/>
        <v>1</v>
      </c>
      <c r="M50" s="117"/>
      <c r="N50" s="89"/>
      <c r="O50" s="502"/>
      <c r="P50" s="277" t="s">
        <v>6259</v>
      </c>
      <c r="Q50" s="530" t="s">
        <v>6260</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190</v>
      </c>
      <c r="L51" s="117">
        <f t="shared" si="12"/>
        <v>1</v>
      </c>
      <c r="M51" s="117"/>
      <c r="N51" s="89"/>
      <c r="O51" s="502"/>
      <c r="P51" s="277" t="s">
        <v>6261</v>
      </c>
      <c r="Q51" s="530" t="s">
        <v>6260</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49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502"/>
      <c r="P53" s="690" t="s">
        <v>6262</v>
      </c>
      <c r="Q53" s="499" t="s">
        <v>6263</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502"/>
      <c r="P54" s="1008" t="s">
        <v>6264</v>
      </c>
      <c r="Q54" s="530" t="s">
        <v>6265</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1.378</v>
      </c>
      <c r="M55" s="37">
        <f t="shared" ref="M55:M56" si="14">L55/H55</f>
        <v>0.9842857143</v>
      </c>
      <c r="N55" s="89"/>
      <c r="O55" s="262"/>
      <c r="P55" s="262"/>
      <c r="Q55" s="625" t="s">
        <v>6266</v>
      </c>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625" t="s">
        <v>6267</v>
      </c>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502"/>
      <c r="P57" s="490" t="s">
        <v>6268</v>
      </c>
      <c r="Q57" s="499" t="s">
        <v>6269</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502"/>
      <c r="P58" s="536" t="s">
        <v>2849</v>
      </c>
      <c r="Q58" s="499" t="s">
        <v>6270</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489" t="s">
        <v>6271</v>
      </c>
      <c r="P59" s="536" t="s">
        <v>6272</v>
      </c>
      <c r="Q59" s="499" t="s">
        <v>6270</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0.2</v>
      </c>
      <c r="M60" s="242">
        <f>L60/H60</f>
        <v>1</v>
      </c>
      <c r="N60" s="89"/>
      <c r="O60" s="243"/>
      <c r="P60" s="243"/>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502"/>
      <c r="P61" s="536" t="s">
        <v>6273</v>
      </c>
      <c r="Q61" s="499" t="s">
        <v>6274</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190</v>
      </c>
      <c r="L62" s="117">
        <f t="shared" si="16"/>
        <v>1</v>
      </c>
      <c r="M62" s="117"/>
      <c r="N62" s="89"/>
      <c r="O62" s="502"/>
      <c r="P62" s="536" t="s">
        <v>6273</v>
      </c>
      <c r="Q62" s="508" t="s">
        <v>6274</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0.378</v>
      </c>
      <c r="M63" s="242">
        <f>L63/H63</f>
        <v>0.945</v>
      </c>
      <c r="N63" s="89"/>
      <c r="O63" s="243"/>
      <c r="P63" s="243"/>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227</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0.67</v>
      </c>
      <c r="M64" s="117"/>
      <c r="N64" s="89"/>
      <c r="O64" s="502"/>
      <c r="P64" s="497" t="s">
        <v>6275</v>
      </c>
      <c r="Q64" s="491" t="s">
        <v>6276</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502"/>
      <c r="P65" s="497" t="s">
        <v>6277</v>
      </c>
      <c r="Q65" s="491" t="s">
        <v>6278</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502"/>
      <c r="P66" s="497" t="s">
        <v>6275</v>
      </c>
      <c r="Q66" s="491" t="s">
        <v>6276</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190</v>
      </c>
      <c r="L67" s="117">
        <f t="shared" si="17"/>
        <v>1</v>
      </c>
      <c r="M67" s="117"/>
      <c r="N67" s="89"/>
      <c r="O67" s="502"/>
      <c r="P67" s="497" t="s">
        <v>6279</v>
      </c>
      <c r="Q67" s="491" t="s">
        <v>6278</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190</v>
      </c>
      <c r="L68" s="117">
        <f t="shared" si="17"/>
        <v>1</v>
      </c>
      <c r="M68" s="117"/>
      <c r="N68" s="89"/>
      <c r="O68" s="502"/>
      <c r="P68" s="649"/>
      <c r="Q68" s="491" t="s">
        <v>6278</v>
      </c>
      <c r="R68" s="89"/>
      <c r="S68" s="89"/>
      <c r="T68" s="89"/>
      <c r="U68" s="89"/>
      <c r="V68" s="89"/>
      <c r="W68" s="89"/>
      <c r="X68" s="89"/>
      <c r="Y68" s="89"/>
      <c r="Z68" s="89"/>
    </row>
    <row r="69">
      <c r="A69" s="89">
        <v>70.0</v>
      </c>
      <c r="B69" s="113"/>
      <c r="C69" s="114"/>
      <c r="D69" s="114"/>
      <c r="E69" s="114"/>
      <c r="F69" s="114" t="s">
        <v>249</v>
      </c>
      <c r="G69" s="266" t="s">
        <v>1186</v>
      </c>
      <c r="H69" s="117"/>
      <c r="I69" s="191" t="s">
        <v>6280</v>
      </c>
      <c r="J69" s="117" t="s">
        <v>196</v>
      </c>
      <c r="K69" s="247" t="s">
        <v>190</v>
      </c>
      <c r="L69" s="117">
        <f t="shared" si="17"/>
        <v>1</v>
      </c>
      <c r="M69" s="117"/>
      <c r="N69" s="89"/>
      <c r="O69" s="502"/>
      <c r="P69" s="492" t="s">
        <v>6281</v>
      </c>
      <c r="Q69" s="491" t="s">
        <v>6278</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9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502"/>
      <c r="P71" s="536" t="s">
        <v>2860</v>
      </c>
      <c r="Q71" s="491" t="s">
        <v>6282</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502"/>
      <c r="P72" s="536" t="s">
        <v>2862</v>
      </c>
      <c r="Q72" s="491" t="s">
        <v>6282</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502"/>
      <c r="P74" s="536" t="s">
        <v>2863</v>
      </c>
      <c r="Q74" s="508" t="s">
        <v>6283</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502"/>
      <c r="P75" s="536" t="s">
        <v>6284</v>
      </c>
      <c r="Q75" s="530" t="s">
        <v>6285</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9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502"/>
      <c r="P77" s="368"/>
      <c r="Q77" s="508" t="s">
        <v>6286</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2.3125</v>
      </c>
      <c r="M78" s="37">
        <f t="shared" ref="M78:M79" si="20">L78/H78</f>
        <v>0.925</v>
      </c>
      <c r="N78" s="89"/>
      <c r="O78" s="262"/>
      <c r="P78" s="262"/>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502"/>
      <c r="P80" s="489" t="s">
        <v>6287</v>
      </c>
      <c r="Q80" s="495" t="s">
        <v>6288</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502"/>
      <c r="P81" s="277" t="s">
        <v>4869</v>
      </c>
      <c r="Q81" s="495" t="s">
        <v>6288</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502"/>
      <c r="P82" s="489" t="s">
        <v>4869</v>
      </c>
      <c r="Q82" s="495" t="s">
        <v>6288</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502"/>
      <c r="P83" s="277" t="s">
        <v>4869</v>
      </c>
      <c r="Q83" s="495" t="s">
        <v>6288</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502"/>
      <c r="P84" s="489" t="s">
        <v>4869</v>
      </c>
      <c r="Q84" s="495" t="s">
        <v>6288</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502"/>
      <c r="P85" s="489" t="s">
        <v>6289</v>
      </c>
      <c r="Q85" s="495" t="s">
        <v>6288</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1.3125</v>
      </c>
      <c r="M86" s="242">
        <f>L86/H86</f>
        <v>0.875</v>
      </c>
      <c r="N86" s="89"/>
      <c r="O86" s="243"/>
      <c r="P86" s="243"/>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502"/>
      <c r="P87" s="490" t="s">
        <v>6290</v>
      </c>
      <c r="Q87" s="495" t="s">
        <v>6291</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227</v>
      </c>
      <c r="L88" s="117">
        <f t="shared" si="22"/>
        <v>0.75</v>
      </c>
      <c r="M88" s="117"/>
      <c r="N88" s="89"/>
      <c r="O88" s="502"/>
      <c r="P88" s="490" t="s">
        <v>6292</v>
      </c>
      <c r="Q88" s="318" t="s">
        <v>6291</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1.624166667</v>
      </c>
      <c r="M89" s="37">
        <f t="shared" ref="M89:M90" si="23">L89/H89</f>
        <v>0.7382575758</v>
      </c>
      <c r="N89" s="89"/>
      <c r="O89" s="262"/>
      <c r="P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3"/>
      <c r="P90" s="243"/>
      <c r="Q90" s="498"/>
      <c r="R90" s="89"/>
      <c r="S90" s="89"/>
      <c r="T90" s="89"/>
      <c r="U90" s="89"/>
      <c r="V90" s="89"/>
      <c r="W90" s="89"/>
      <c r="X90" s="89"/>
      <c r="Y90" s="89"/>
      <c r="Z90" s="89"/>
    </row>
    <row r="91">
      <c r="A91" s="89">
        <v>92.0</v>
      </c>
      <c r="B91" s="113"/>
      <c r="C91" s="114"/>
      <c r="D91" s="114"/>
      <c r="E91" s="114"/>
      <c r="F91" s="114" t="s">
        <v>186</v>
      </c>
      <c r="G91" s="266" t="s">
        <v>6293</v>
      </c>
      <c r="H91" s="117"/>
      <c r="I91" s="191" t="s">
        <v>6294</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490" t="s">
        <v>6295</v>
      </c>
      <c r="P91" s="489" t="s">
        <v>6296</v>
      </c>
      <c r="Q91" s="1004" t="s">
        <v>6297</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489" t="s">
        <v>2092</v>
      </c>
      <c r="P92" s="492" t="s">
        <v>2415</v>
      </c>
      <c r="Q92" s="1009" t="s">
        <v>6297</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489" t="s">
        <v>2095</v>
      </c>
      <c r="P93" s="492" t="s">
        <v>6298</v>
      </c>
      <c r="Q93" s="1004" t="s">
        <v>6297</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490" t="s">
        <v>2097</v>
      </c>
      <c r="P94" s="492" t="s">
        <v>6299</v>
      </c>
      <c r="Q94" s="1009" t="s">
        <v>6297</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0.2585</v>
      </c>
      <c r="M95" s="242">
        <f>L95/H95</f>
        <v>0.8616666667</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489" t="s">
        <v>6300</v>
      </c>
      <c r="P96" s="249" t="s">
        <v>6301</v>
      </c>
      <c r="Q96" s="495" t="s">
        <v>6302</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490" t="s">
        <v>6303</v>
      </c>
      <c r="P97" s="497" t="s">
        <v>2112</v>
      </c>
      <c r="Q97" s="495" t="s">
        <v>6302</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489" t="s">
        <v>6304</v>
      </c>
      <c r="P98" s="497" t="s">
        <v>2112</v>
      </c>
      <c r="Q98" s="495" t="s">
        <v>6302</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489" t="s">
        <v>2887</v>
      </c>
      <c r="P99" s="497" t="s">
        <v>2112</v>
      </c>
      <c r="Q99" s="495" t="s">
        <v>6302</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227</v>
      </c>
      <c r="L100" s="117">
        <f t="shared" si="25"/>
        <v>0.5</v>
      </c>
      <c r="M100" s="117"/>
      <c r="N100" s="89"/>
      <c r="O100" s="489" t="s">
        <v>2111</v>
      </c>
      <c r="P100" s="249" t="s">
        <v>6305</v>
      </c>
      <c r="Q100" s="495" t="s">
        <v>6302</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227</v>
      </c>
      <c r="L101" s="117">
        <f t="shared" si="25"/>
        <v>0.67</v>
      </c>
      <c r="M101" s="117"/>
      <c r="N101" s="89"/>
      <c r="O101" s="489" t="s">
        <v>6306</v>
      </c>
      <c r="P101" s="249" t="s">
        <v>6305</v>
      </c>
      <c r="Q101" s="495" t="s">
        <v>6302</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489" t="s">
        <v>6307</v>
      </c>
      <c r="P103" s="497" t="s">
        <v>6308</v>
      </c>
      <c r="Q103" s="1004" t="s">
        <v>6309</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489" t="s">
        <v>6310</v>
      </c>
      <c r="P104" s="497" t="s">
        <v>6311</v>
      </c>
      <c r="Q104" s="1004" t="s">
        <v>6309</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489" t="s">
        <v>2121</v>
      </c>
      <c r="P105" s="497" t="s">
        <v>6312</v>
      </c>
      <c r="Q105" s="1004" t="s">
        <v>6309</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0.099</v>
      </c>
      <c r="M106" s="242">
        <f>L106/H106</f>
        <v>0.33</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6313</v>
      </c>
      <c r="H107" s="117"/>
      <c r="I107" s="191" t="s">
        <v>6314</v>
      </c>
      <c r="J107" s="117" t="s">
        <v>196</v>
      </c>
      <c r="K107" s="247" t="s">
        <v>386</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0.33</v>
      </c>
      <c r="M107" s="117"/>
      <c r="N107" s="89"/>
      <c r="O107" s="489" t="s">
        <v>6315</v>
      </c>
      <c r="P107" s="502"/>
      <c r="Q107" s="1004" t="s">
        <v>6316</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0.3</v>
      </c>
      <c r="M108" s="242">
        <f>L108/H108</f>
        <v>1</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489" t="s">
        <v>4616</v>
      </c>
      <c r="P109" s="489" t="s">
        <v>6317</v>
      </c>
      <c r="Q109" s="1009" t="s">
        <v>6318</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489" t="s">
        <v>6319</v>
      </c>
      <c r="P110" s="489" t="s">
        <v>6320</v>
      </c>
      <c r="Q110" s="505" t="s">
        <v>6318</v>
      </c>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489" t="s">
        <v>6321</v>
      </c>
      <c r="P111" s="561" t="s">
        <v>2900</v>
      </c>
      <c r="Q111" s="1009" t="s">
        <v>6318</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489" t="s">
        <v>6322</v>
      </c>
      <c r="P112" s="561" t="s">
        <v>2900</v>
      </c>
      <c r="Q112" s="1009" t="s">
        <v>6318</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0.1666666667</v>
      </c>
      <c r="M113" s="242">
        <f>L113/H113</f>
        <v>0.3333333333</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489" t="s">
        <v>6323</v>
      </c>
      <c r="P114" s="489" t="s">
        <v>5619</v>
      </c>
      <c r="Q114" s="1009" t="s">
        <v>6324</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386</v>
      </c>
      <c r="L115" s="117">
        <f t="shared" si="28"/>
        <v>0</v>
      </c>
      <c r="M115" s="117"/>
      <c r="N115" s="89"/>
      <c r="O115" s="489" t="s">
        <v>6325</v>
      </c>
      <c r="P115" s="620"/>
      <c r="Q115" s="1009" t="s">
        <v>6326</v>
      </c>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386</v>
      </c>
      <c r="L116" s="117">
        <f t="shared" si="28"/>
        <v>0</v>
      </c>
      <c r="M116" s="117"/>
      <c r="N116" s="89"/>
      <c r="O116" s="489" t="s">
        <v>6327</v>
      </c>
      <c r="P116" s="620"/>
      <c r="Q116" s="1009" t="s">
        <v>6324</v>
      </c>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1.907666667</v>
      </c>
      <c r="M117" s="53">
        <f t="shared" ref="M117:M118" si="29">L117/H117</f>
        <v>0.7630666667</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0.356</v>
      </c>
      <c r="M118" s="242">
        <f t="shared" si="29"/>
        <v>0.89</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489" t="s">
        <v>1883</v>
      </c>
      <c r="P119" s="536" t="s">
        <v>6328</v>
      </c>
      <c r="Q119" s="1009" t="s">
        <v>6329</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489"/>
      <c r="P120" s="497" t="s">
        <v>6330</v>
      </c>
      <c r="Q120" s="1009" t="s">
        <v>6329</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227</v>
      </c>
      <c r="L121" s="117">
        <f t="shared" si="30"/>
        <v>0.67</v>
      </c>
      <c r="M121" s="117"/>
      <c r="N121" s="89"/>
      <c r="O121" s="489"/>
      <c r="P121" s="249" t="s">
        <v>6331</v>
      </c>
      <c r="Q121" s="1009" t="s">
        <v>6329</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0.1773333333</v>
      </c>
      <c r="M122" s="242">
        <f>L122/H122</f>
        <v>0.4433333333</v>
      </c>
      <c r="N122" s="89"/>
      <c r="O122" s="243"/>
      <c r="P122" s="243"/>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386</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0.33</v>
      </c>
      <c r="M123" s="117"/>
      <c r="N123" s="89"/>
      <c r="O123" s="489" t="s">
        <v>6332</v>
      </c>
      <c r="P123" s="490" t="s">
        <v>6333</v>
      </c>
      <c r="Q123" s="1009" t="s">
        <v>6334</v>
      </c>
      <c r="R123" s="89"/>
      <c r="S123" s="89"/>
      <c r="T123" s="89"/>
      <c r="U123" s="89"/>
      <c r="V123" s="89"/>
      <c r="W123" s="89"/>
      <c r="X123" s="89"/>
      <c r="Y123" s="89"/>
      <c r="Z123" s="89"/>
    </row>
    <row r="124">
      <c r="A124" s="89">
        <v>125.0</v>
      </c>
      <c r="B124" s="113"/>
      <c r="C124" s="114"/>
      <c r="D124" s="114"/>
      <c r="E124" s="114"/>
      <c r="F124" s="114" t="s">
        <v>193</v>
      </c>
      <c r="G124" s="266" t="s">
        <v>766</v>
      </c>
      <c r="H124" s="117"/>
      <c r="I124" s="191" t="s">
        <v>6335</v>
      </c>
      <c r="J124" s="117" t="s">
        <v>196</v>
      </c>
      <c r="K124" s="247" t="s">
        <v>227</v>
      </c>
      <c r="L124" s="117">
        <f t="shared" si="31"/>
        <v>0.67</v>
      </c>
      <c r="M124" s="117"/>
      <c r="N124" s="89"/>
      <c r="O124" s="489" t="s">
        <v>6336</v>
      </c>
      <c r="P124" s="489" t="s">
        <v>6337</v>
      </c>
      <c r="Q124" s="1009" t="s">
        <v>6334</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227</v>
      </c>
      <c r="L125" s="117">
        <f t="shared" si="31"/>
        <v>0.67</v>
      </c>
      <c r="M125" s="117"/>
      <c r="N125" s="89"/>
      <c r="O125" s="489"/>
      <c r="P125" s="277" t="s">
        <v>6338</v>
      </c>
      <c r="Q125" s="1009" t="s">
        <v>6334</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386</v>
      </c>
      <c r="L126" s="117">
        <f t="shared" si="31"/>
        <v>0.33</v>
      </c>
      <c r="M126" s="117"/>
      <c r="N126" s="89"/>
      <c r="O126" s="489" t="s">
        <v>6332</v>
      </c>
      <c r="P126" s="277"/>
      <c r="Q126" s="1009" t="s">
        <v>6334</v>
      </c>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386</v>
      </c>
      <c r="L127" s="117">
        <f t="shared" si="31"/>
        <v>0.33</v>
      </c>
      <c r="M127" s="117"/>
      <c r="N127" s="89"/>
      <c r="O127" s="489" t="s">
        <v>6332</v>
      </c>
      <c r="P127" s="502"/>
      <c r="Q127" s="1009" t="s">
        <v>6334</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386</v>
      </c>
      <c r="L128" s="117">
        <f t="shared" si="31"/>
        <v>0.33</v>
      </c>
      <c r="M128" s="117"/>
      <c r="N128" s="89"/>
      <c r="O128" s="489" t="s">
        <v>6332</v>
      </c>
      <c r="P128" s="368"/>
      <c r="Q128" s="1009" t="s">
        <v>6334</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0.525</v>
      </c>
      <c r="M129" s="242">
        <f>L129/H129</f>
        <v>0.875</v>
      </c>
      <c r="N129" s="89"/>
      <c r="O129" s="243"/>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489" t="s">
        <v>2172</v>
      </c>
      <c r="P130" s="1010" t="s">
        <v>6339</v>
      </c>
      <c r="Q130" s="1009" t="s">
        <v>6340</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489" t="s">
        <v>2175</v>
      </c>
      <c r="P131" s="1010" t="s">
        <v>6341</v>
      </c>
      <c r="Q131" s="1009" t="s">
        <v>6340</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489" t="s">
        <v>794</v>
      </c>
      <c r="P132" s="1010" t="s">
        <v>6339</v>
      </c>
      <c r="Q132" s="1009" t="s">
        <v>6340</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227</v>
      </c>
      <c r="L133" s="117">
        <f t="shared" si="32"/>
        <v>0.5</v>
      </c>
      <c r="M133" s="117"/>
      <c r="N133" s="89"/>
      <c r="O133" s="489" t="s">
        <v>6342</v>
      </c>
      <c r="P133" s="1010" t="s">
        <v>6339</v>
      </c>
      <c r="Q133" s="1009" t="s">
        <v>6340</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0.5833333333</v>
      </c>
      <c r="M134" s="242">
        <f>L134/H134</f>
        <v>0.8333333333</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386</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0.5</v>
      </c>
      <c r="M135" s="117"/>
      <c r="N135" s="89"/>
      <c r="O135" s="489" t="s">
        <v>6343</v>
      </c>
      <c r="P135" s="490" t="s">
        <v>6344</v>
      </c>
      <c r="Q135" s="1009" t="s">
        <v>6345</v>
      </c>
      <c r="R135" s="89"/>
      <c r="S135" s="89"/>
      <c r="T135" s="89"/>
      <c r="U135" s="89"/>
      <c r="V135" s="89"/>
      <c r="W135" s="89"/>
      <c r="X135" s="89"/>
      <c r="Y135" s="89"/>
      <c r="Z135" s="89"/>
    </row>
    <row r="136">
      <c r="A136" s="89">
        <v>137.0</v>
      </c>
      <c r="B136" s="113"/>
      <c r="C136" s="114"/>
      <c r="D136" s="114"/>
      <c r="E136" s="114"/>
      <c r="F136" s="114" t="s">
        <v>193</v>
      </c>
      <c r="G136" s="266" t="s">
        <v>807</v>
      </c>
      <c r="H136" s="117"/>
      <c r="I136" s="191" t="s">
        <v>6346</v>
      </c>
      <c r="J136" s="324" t="s">
        <v>189</v>
      </c>
      <c r="K136" s="247" t="s">
        <v>190</v>
      </c>
      <c r="L136" s="117">
        <f t="shared" si="33"/>
        <v>1</v>
      </c>
      <c r="M136" s="117"/>
      <c r="N136" s="89"/>
      <c r="O136" s="489"/>
      <c r="P136" s="249" t="s">
        <v>6347</v>
      </c>
      <c r="Q136" s="1009" t="s">
        <v>6345</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190</v>
      </c>
      <c r="L137" s="117">
        <f t="shared" si="33"/>
        <v>1</v>
      </c>
      <c r="M137" s="117"/>
      <c r="N137" s="89"/>
      <c r="O137" s="489"/>
      <c r="P137" s="467"/>
      <c r="Q137" s="1009" t="s">
        <v>6345</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0.266</v>
      </c>
      <c r="M138" s="242">
        <f>L138/H138</f>
        <v>0.665</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386</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0.33</v>
      </c>
      <c r="M139" s="117"/>
      <c r="N139" s="89"/>
      <c r="O139" s="489" t="s">
        <v>6348</v>
      </c>
      <c r="P139" s="277" t="s">
        <v>6349</v>
      </c>
      <c r="Q139" s="299" t="s">
        <v>6350</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689" t="s">
        <v>6351</v>
      </c>
      <c r="P140" s="497" t="s">
        <v>6352</v>
      </c>
      <c r="Q140" s="299" t="s">
        <v>6350</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18.91348509</v>
      </c>
      <c r="M141" s="231">
        <f t="shared" ref="M141:M143" si="35">L141/H141</f>
        <v>0.8715891747</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3</v>
      </c>
      <c r="M142" s="37">
        <f t="shared" si="35"/>
        <v>1</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249"/>
      <c r="P144" s="249" t="s">
        <v>6353</v>
      </c>
      <c r="Q144" s="505" t="s">
        <v>6354</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2.0</v>
      </c>
      <c r="L145" s="117" t="str">
        <f t="shared" si="36"/>
        <v/>
      </c>
      <c r="M145" s="117"/>
      <c r="N145" s="89"/>
      <c r="O145" s="249"/>
      <c r="P145" s="249"/>
      <c r="Q145" s="1004" t="s">
        <v>6355</v>
      </c>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2.0</v>
      </c>
      <c r="L146" s="117" t="str">
        <f t="shared" si="36"/>
        <v/>
      </c>
      <c r="M146" s="117"/>
      <c r="N146" s="89"/>
      <c r="O146" s="249"/>
      <c r="P146" s="121"/>
      <c r="Q146" s="1004" t="s">
        <v>6354</v>
      </c>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314" t="s">
        <v>6356</v>
      </c>
      <c r="P147" s="121"/>
      <c r="Q147" s="1004" t="s">
        <v>6354</v>
      </c>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2.0</v>
      </c>
      <c r="L148" s="117" t="str">
        <f t="shared" si="36"/>
        <v/>
      </c>
      <c r="M148" s="117"/>
      <c r="N148" s="89"/>
      <c r="O148" s="249" t="s">
        <v>6357</v>
      </c>
      <c r="P148" s="467"/>
      <c r="Q148" s="1004" t="s">
        <v>6354</v>
      </c>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2.0</v>
      </c>
      <c r="L149" s="117" t="str">
        <f t="shared" si="36"/>
        <v/>
      </c>
      <c r="M149" s="117"/>
      <c r="N149" s="89"/>
      <c r="O149" s="249" t="s">
        <v>6357</v>
      </c>
      <c r="P149" s="121"/>
      <c r="Q149" s="1009" t="s">
        <v>6354</v>
      </c>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489"/>
      <c r="P151" s="249" t="s">
        <v>6358</v>
      </c>
      <c r="Q151" s="1004" t="s">
        <v>6359</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541"/>
      <c r="P153" s="561" t="s">
        <v>6360</v>
      </c>
      <c r="Q153" s="1004" t="s">
        <v>6361</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1.5</v>
      </c>
      <c r="M154" s="37">
        <f t="shared" ref="M154:M155" si="37">L154/H154</f>
        <v>0.75</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1.5</v>
      </c>
      <c r="M155" s="242">
        <f t="shared" si="37"/>
        <v>0.75</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227</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0.5</v>
      </c>
      <c r="M156" s="117"/>
      <c r="N156" s="89"/>
      <c r="O156" s="489" t="s">
        <v>6362</v>
      </c>
      <c r="P156" s="489" t="s">
        <v>6362</v>
      </c>
      <c r="Q156" s="495" t="s">
        <v>6363</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1</v>
      </c>
      <c r="L157" s="117">
        <f t="shared" si="38"/>
        <v>1</v>
      </c>
      <c r="M157" s="117"/>
      <c r="N157" s="89"/>
      <c r="O157" s="249" t="s">
        <v>6364</v>
      </c>
      <c r="P157" s="249" t="s">
        <v>6364</v>
      </c>
      <c r="Q157" s="313" t="s">
        <v>6365</v>
      </c>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1.0</v>
      </c>
      <c r="L158" s="117" t="str">
        <f t="shared" si="38"/>
        <v/>
      </c>
      <c r="M158" s="117"/>
      <c r="N158" s="89"/>
      <c r="O158" s="249" t="s">
        <v>6364</v>
      </c>
      <c r="P158" s="249" t="s">
        <v>6364</v>
      </c>
      <c r="Q158" s="498"/>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1.0</v>
      </c>
      <c r="L159" s="117" t="str">
        <f t="shared" si="38"/>
        <v/>
      </c>
      <c r="M159" s="117"/>
      <c r="N159" s="89"/>
      <c r="O159" s="489" t="s">
        <v>6366</v>
      </c>
      <c r="P159" s="492" t="s">
        <v>6366</v>
      </c>
      <c r="Q159" s="495" t="s">
        <v>6363</v>
      </c>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489" t="s">
        <v>6367</v>
      </c>
      <c r="P162" s="489" t="s">
        <v>6367</v>
      </c>
      <c r="Q162" s="533" t="s">
        <v>6368</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2.458333333</v>
      </c>
      <c r="M163" s="37">
        <f t="shared" ref="M163:M164" si="40">L163/H163</f>
        <v>0.6555555556</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489" t="s">
        <v>1625</v>
      </c>
      <c r="P165" s="489" t="s">
        <v>6369</v>
      </c>
      <c r="Q165" s="505" t="s">
        <v>6370</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0.625</v>
      </c>
      <c r="M166" s="242">
        <f>L166/H166</f>
        <v>0.5</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227</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0.5</v>
      </c>
      <c r="M167" s="117"/>
      <c r="N167" s="89"/>
      <c r="O167" s="489" t="s">
        <v>6371</v>
      </c>
      <c r="P167" s="249" t="s">
        <v>6357</v>
      </c>
      <c r="Q167" s="289" t="s">
        <v>6372</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227</v>
      </c>
      <c r="L168" s="117">
        <f t="shared" si="41"/>
        <v>0.5</v>
      </c>
      <c r="M168" s="117"/>
      <c r="N168" s="89"/>
      <c r="O168" s="489" t="s">
        <v>6371</v>
      </c>
      <c r="P168" s="249" t="s">
        <v>6357</v>
      </c>
      <c r="Q168" s="530" t="s">
        <v>6372</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1.333333333</v>
      </c>
      <c r="M169" s="242">
        <f>L169/H169</f>
        <v>0.6666666667</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227</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0.75</v>
      </c>
      <c r="M170" s="117"/>
      <c r="N170" s="89"/>
      <c r="O170" s="492" t="s">
        <v>6373</v>
      </c>
      <c r="P170" s="249" t="s">
        <v>6357</v>
      </c>
      <c r="Q170" s="491" t="s">
        <v>6374</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227</v>
      </c>
      <c r="L171" s="117">
        <f t="shared" si="42"/>
        <v>0.75</v>
      </c>
      <c r="M171" s="117"/>
      <c r="N171" s="89"/>
      <c r="O171" s="492" t="s">
        <v>6373</v>
      </c>
      <c r="P171" s="249" t="s">
        <v>6357</v>
      </c>
      <c r="Q171" s="491" t="s">
        <v>6374</v>
      </c>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386</v>
      </c>
      <c r="L172" s="117">
        <f t="shared" si="42"/>
        <v>0.5</v>
      </c>
      <c r="M172" s="117"/>
      <c r="N172" s="89"/>
      <c r="O172" s="492" t="s">
        <v>6373</v>
      </c>
      <c r="P172" s="249" t="s">
        <v>6357</v>
      </c>
      <c r="Q172" s="491" t="s">
        <v>6374</v>
      </c>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2</v>
      </c>
      <c r="M173" s="37">
        <f t="shared" ref="M173:M174" si="43">L173/H173</f>
        <v>1</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489" t="s">
        <v>6375</v>
      </c>
      <c r="P175" s="497" t="s">
        <v>6376</v>
      </c>
      <c r="Q175" s="505" t="s">
        <v>6377</v>
      </c>
      <c r="R175" s="89"/>
      <c r="S175" s="89"/>
      <c r="T175" s="89"/>
      <c r="U175" s="89"/>
      <c r="V175" s="89"/>
      <c r="W175" s="89"/>
      <c r="X175" s="89"/>
      <c r="Y175" s="89"/>
      <c r="Z175" s="89"/>
    </row>
    <row r="176">
      <c r="A176" s="89">
        <v>205.0</v>
      </c>
      <c r="B176" s="257"/>
      <c r="C176" s="241"/>
      <c r="D176" s="241"/>
      <c r="E176" s="241" t="s">
        <v>12</v>
      </c>
      <c r="F176" s="28" t="s">
        <v>6378</v>
      </c>
      <c r="G176" s="4"/>
      <c r="H176" s="242">
        <v>0.5</v>
      </c>
      <c r="I176" s="243"/>
      <c r="J176" s="242"/>
      <c r="K176" s="242"/>
      <c r="L176" s="242">
        <f>AVERAGE(L177)*H176</f>
        <v>0.5</v>
      </c>
      <c r="M176" s="242">
        <f>L176/H176</f>
        <v>1</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6379</v>
      </c>
      <c r="H177" s="117"/>
      <c r="I177" s="191" t="s">
        <v>6380</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489" t="s">
        <v>6381</v>
      </c>
      <c r="P177" s="277" t="s">
        <v>6382</v>
      </c>
      <c r="Q177" s="499" t="s">
        <v>6383</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0.5</v>
      </c>
      <c r="M178" s="242">
        <f>L178/H178</f>
        <v>1</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1</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1</v>
      </c>
      <c r="M179" s="117"/>
      <c r="N179" s="89"/>
      <c r="O179" s="121"/>
      <c r="P179" s="121"/>
      <c r="Q179" s="498"/>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0.0</v>
      </c>
      <c r="L180" s="117" t="str">
        <f t="shared" si="44"/>
        <v/>
      </c>
      <c r="M180" s="339"/>
      <c r="N180" s="89"/>
      <c r="O180" s="121" t="s">
        <v>2964</v>
      </c>
      <c r="P180" s="467"/>
      <c r="Q180" s="498"/>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0.0</v>
      </c>
      <c r="L181" s="117" t="str">
        <f t="shared" si="44"/>
        <v/>
      </c>
      <c r="M181" s="117"/>
      <c r="N181" s="89"/>
      <c r="O181" s="249" t="s">
        <v>2966</v>
      </c>
      <c r="P181" s="121"/>
      <c r="Q181" s="498"/>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0.0</v>
      </c>
      <c r="L182" s="117" t="str">
        <f t="shared" si="44"/>
        <v/>
      </c>
      <c r="M182" s="117"/>
      <c r="N182" s="89"/>
      <c r="O182" s="121"/>
      <c r="P182" s="121"/>
      <c r="Q182" s="498"/>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3.170536374</v>
      </c>
      <c r="M183" s="37">
        <f t="shared" ref="M183:M184" si="45">L183/H183</f>
        <v>0.8454763663</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0.9980363737</v>
      </c>
      <c r="M184" s="242">
        <f t="shared" si="45"/>
        <v>0.9980363737</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98"/>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498"/>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5.0</v>
      </c>
      <c r="L187" s="117" t="str">
        <f t="shared" si="46"/>
        <v/>
      </c>
      <c r="M187" s="117"/>
      <c r="N187" s="89"/>
      <c r="O187" s="121"/>
      <c r="P187" s="249" t="s">
        <v>1646</v>
      </c>
      <c r="Q187" s="505" t="s">
        <v>6384</v>
      </c>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11.0</v>
      </c>
      <c r="L188" s="117" t="str">
        <f t="shared" si="46"/>
        <v/>
      </c>
      <c r="M188" s="117"/>
      <c r="N188" s="89"/>
      <c r="O188" s="121"/>
      <c r="P188" s="249" t="s">
        <v>1646</v>
      </c>
      <c r="Q188" s="499" t="s">
        <v>6384</v>
      </c>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498"/>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4.0</v>
      </c>
      <c r="L190" s="117" t="str">
        <f t="shared" si="46"/>
        <v/>
      </c>
      <c r="M190" s="117"/>
      <c r="N190" s="89"/>
      <c r="O190" s="121"/>
      <c r="P190" s="249" t="s">
        <v>1646</v>
      </c>
      <c r="Q190" s="499" t="s">
        <v>6384</v>
      </c>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6.0</v>
      </c>
      <c r="L191" s="117" t="str">
        <f t="shared" si="46"/>
        <v/>
      </c>
      <c r="M191" s="117"/>
      <c r="N191" s="89"/>
      <c r="O191" s="121"/>
      <c r="P191" s="249" t="s">
        <v>1646</v>
      </c>
      <c r="Q191" s="499" t="s">
        <v>6384</v>
      </c>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193">
        <f>IF(OR(K193="",K194=""),"Blm Diisi",IF(K193=0,0,IF(K194/K193&gt;1,1,K194/K193)))</f>
        <v>1</v>
      </c>
      <c r="L192" s="117">
        <f t="shared" si="46"/>
        <v>1</v>
      </c>
      <c r="M192" s="117"/>
      <c r="N192" s="89"/>
      <c r="O192" s="121"/>
      <c r="P192" s="121"/>
      <c r="Q192" s="498"/>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5.0</v>
      </c>
      <c r="L193" s="117" t="str">
        <f t="shared" si="46"/>
        <v/>
      </c>
      <c r="M193" s="117"/>
      <c r="N193" s="89"/>
      <c r="O193" s="121"/>
      <c r="P193" s="249" t="s">
        <v>4890</v>
      </c>
      <c r="Q193" s="499" t="s">
        <v>6384</v>
      </c>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5.0</v>
      </c>
      <c r="L194" s="117" t="str">
        <f t="shared" si="46"/>
        <v/>
      </c>
      <c r="M194" s="117"/>
      <c r="N194" s="89"/>
      <c r="O194" s="121"/>
      <c r="P194" s="249" t="s">
        <v>1649</v>
      </c>
      <c r="Q194" s="499" t="s">
        <v>6384</v>
      </c>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644">
        <f>IF(OR(K196="",K197=""),"Blm Diisi",IF(K196=0,0,IF(K197/K196&gt;1,1,K197/K196)))</f>
        <v>0.9960727475</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0.9960727475</v>
      </c>
      <c r="M195" s="117"/>
      <c r="N195" s="89"/>
      <c r="O195" s="121"/>
      <c r="P195" s="121"/>
      <c r="Q195" s="498"/>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4.3227946178E10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121"/>
      <c r="P196" s="249" t="s">
        <v>6385</v>
      </c>
      <c r="Q196" s="499" t="s">
        <v>6384</v>
      </c>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4.3058179118E10</v>
      </c>
      <c r="L197" s="117" t="str">
        <f t="shared" si="47"/>
        <v/>
      </c>
      <c r="M197" s="117"/>
      <c r="N197" s="89"/>
      <c r="O197" s="121"/>
      <c r="P197" s="249" t="s">
        <v>6386</v>
      </c>
      <c r="Q197" s="499" t="s">
        <v>6384</v>
      </c>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249" t="s">
        <v>2243</v>
      </c>
      <c r="P199" s="249" t="s">
        <v>6387</v>
      </c>
      <c r="Q199" s="495" t="s">
        <v>6388</v>
      </c>
      <c r="R199" s="89"/>
      <c r="S199" s="89"/>
      <c r="T199" s="89"/>
      <c r="U199" s="89"/>
      <c r="V199" s="89"/>
      <c r="W199" s="89"/>
      <c r="X199" s="89"/>
      <c r="Y199" s="89"/>
      <c r="Z199" s="89"/>
    </row>
    <row r="200">
      <c r="A200" s="89">
        <v>229.0</v>
      </c>
      <c r="B200" s="257"/>
      <c r="C200" s="241"/>
      <c r="D200" s="241"/>
      <c r="E200" s="241" t="s">
        <v>14</v>
      </c>
      <c r="F200" s="28" t="s">
        <v>6389</v>
      </c>
      <c r="G200" s="4"/>
      <c r="H200" s="242">
        <v>1.0</v>
      </c>
      <c r="I200" s="243"/>
      <c r="J200" s="242"/>
      <c r="K200" s="242"/>
      <c r="L200" s="242">
        <f>AVERAGE(L201)*H200</f>
        <v>0.67</v>
      </c>
      <c r="M200" s="242">
        <f>L200/H200</f>
        <v>0.67</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6390</v>
      </c>
      <c r="H201" s="117"/>
      <c r="I201" s="191" t="s">
        <v>6391</v>
      </c>
      <c r="J201" s="117" t="s">
        <v>196</v>
      </c>
      <c r="K201" s="247" t="s">
        <v>227</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0.67</v>
      </c>
      <c r="M201" s="117"/>
      <c r="N201" s="89"/>
      <c r="O201" s="368"/>
      <c r="P201" s="489" t="s">
        <v>6281</v>
      </c>
      <c r="Q201" s="495" t="s">
        <v>6392</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0.5025</v>
      </c>
      <c r="M202" s="242">
        <f>L202/H202</f>
        <v>0.67</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227</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0.67</v>
      </c>
      <c r="M203" s="117"/>
      <c r="N203" s="89"/>
      <c r="O203" s="368"/>
      <c r="P203" s="492" t="s">
        <v>6393</v>
      </c>
      <c r="Q203" s="495" t="s">
        <v>6394</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1.534615385</v>
      </c>
      <c r="M204" s="37">
        <f t="shared" ref="M204:M205" si="48">L204/H204</f>
        <v>0.7869822485</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0.5192307692</v>
      </c>
      <c r="M205" s="242">
        <f t="shared" si="48"/>
        <v>0.6923076923</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1011">
        <f>IF(OR(K207="",K210=""),"Blm Diisi",IF(AND(K207=0,K210=0),0,IF(K210/K207&gt;1,1,K210/K207)))</f>
        <v>0.8823529412</v>
      </c>
      <c r="L206" s="50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0.6923076923</v>
      </c>
      <c r="M206" s="117"/>
      <c r="N206" s="89"/>
      <c r="O206" s="368"/>
      <c r="P206" s="649"/>
      <c r="Q206" s="1009" t="s">
        <v>6395</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6">
        <f>IF(OR(K208="",K209=""),"Blm Diisi",K208+K209)</f>
        <v>17</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121"/>
      <c r="P207" s="121"/>
      <c r="Q207" s="1004" t="s">
        <v>6395</v>
      </c>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1004" t="s">
        <v>6395</v>
      </c>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16.0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121"/>
      <c r="P209" s="121"/>
      <c r="Q209" s="1004" t="s">
        <v>6395</v>
      </c>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15.0</v>
      </c>
      <c r="L210" s="117" t="str">
        <f t="shared" si="49"/>
        <v/>
      </c>
      <c r="M210" s="117"/>
      <c r="N210" s="89"/>
      <c r="O210" s="121"/>
      <c r="P210" s="121"/>
      <c r="Q210" s="1004" t="s">
        <v>6395</v>
      </c>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0.4153846154</v>
      </c>
      <c r="M211" s="242">
        <f>L211/H211</f>
        <v>0.6923076923</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117">
        <f>IF(OR(K214="",K217=""),"Blm Diisi",IF(AND(K213=0,K217=0),0,IF(K217/K213&gt;1,1,K217/K213)))</f>
        <v>0.6923076923</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0.6923076923</v>
      </c>
      <c r="M212" s="117"/>
      <c r="N212" s="89"/>
      <c r="O212" s="649"/>
      <c r="P212" s="649"/>
      <c r="Q212" s="505" t="s">
        <v>6396</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13</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505" t="s">
        <v>6396</v>
      </c>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505" t="s">
        <v>6396</v>
      </c>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505" t="s">
        <v>6396</v>
      </c>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13.0</v>
      </c>
      <c r="L216" s="117" t="str">
        <f t="shared" si="50"/>
        <v/>
      </c>
      <c r="M216" s="117"/>
      <c r="N216" s="89"/>
      <c r="O216" s="121"/>
      <c r="P216" s="121"/>
      <c r="Q216" s="505" t="s">
        <v>6396</v>
      </c>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9.0</v>
      </c>
      <c r="L217" s="117" t="str">
        <f t="shared" si="50"/>
        <v/>
      </c>
      <c r="M217" s="117"/>
      <c r="N217" s="89"/>
      <c r="O217" s="121"/>
      <c r="P217" s="121"/>
      <c r="Q217" s="505" t="s">
        <v>6396</v>
      </c>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121"/>
      <c r="P219" s="467"/>
      <c r="Q219" s="505" t="s">
        <v>6397</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0.0</v>
      </c>
      <c r="L220" s="117" t="str">
        <f t="shared" si="51"/>
        <v/>
      </c>
      <c r="M220" s="117"/>
      <c r="N220" s="89"/>
      <c r="O220" s="121"/>
      <c r="P220" s="503"/>
      <c r="Q220" s="505" t="s">
        <v>6397</v>
      </c>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121"/>
      <c r="P221" s="121"/>
      <c r="Q221" s="499" t="s">
        <v>6397</v>
      </c>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0.0</v>
      </c>
      <c r="L222" s="117" t="str">
        <f t="shared" si="51"/>
        <v/>
      </c>
      <c r="M222" s="117"/>
      <c r="N222" s="89"/>
      <c r="O222" s="121"/>
      <c r="P222" s="121"/>
      <c r="Q222" s="505" t="s">
        <v>6397</v>
      </c>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3.75</v>
      </c>
      <c r="M223" s="37">
        <f t="shared" ref="M223:M224" si="52">L223/H223</f>
        <v>1</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2.5</v>
      </c>
      <c r="M224" s="242">
        <f t="shared" si="52"/>
        <v>1</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277" t="s">
        <v>6398</v>
      </c>
      <c r="P225" s="121"/>
      <c r="Q225" s="299" t="s">
        <v>6399</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1012">
        <f>K227/K228</f>
        <v>1</v>
      </c>
      <c r="L226" s="117">
        <f t="shared" si="53"/>
        <v>1</v>
      </c>
      <c r="M226" s="117"/>
      <c r="N226" s="89"/>
      <c r="O226" s="489" t="s">
        <v>6400</v>
      </c>
      <c r="P226" s="467"/>
      <c r="Q226" s="299" t="s">
        <v>6399</v>
      </c>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1013">
        <v>2.0</v>
      </c>
      <c r="L227" s="117" t="str">
        <f t="shared" si="53"/>
        <v/>
      </c>
      <c r="M227" s="117"/>
      <c r="N227" s="89"/>
      <c r="O227" s="121"/>
      <c r="P227" s="467"/>
      <c r="Q227" s="498"/>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1013">
        <v>2.0</v>
      </c>
      <c r="L228" s="117" t="str">
        <f t="shared" si="53"/>
        <v/>
      </c>
      <c r="M228" s="117"/>
      <c r="N228" s="89"/>
      <c r="O228" s="121"/>
      <c r="P228" s="467"/>
      <c r="Q228" s="498"/>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489" t="s">
        <v>5719</v>
      </c>
      <c r="P230" s="121"/>
      <c r="Q230" s="299" t="s">
        <v>6401</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1.1796875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G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1"/>
    <hyperlink r:id="rId5" ref="Q12"/>
    <hyperlink r:id="rId6" ref="Q13"/>
    <hyperlink r:id="rId7" ref="Q15"/>
    <hyperlink r:id="rId8" ref="Q16"/>
    <hyperlink r:id="rId9" ref="Q17"/>
    <hyperlink r:id="rId10" ref="Q18"/>
    <hyperlink r:id="rId11" ref="Q20"/>
    <hyperlink r:id="rId12" ref="Q21"/>
    <hyperlink r:id="rId13" ref="Q24"/>
    <hyperlink r:id="rId14" ref="Q25"/>
    <hyperlink r:id="rId15" ref="Q28"/>
    <hyperlink r:id="rId16" ref="Q29"/>
    <hyperlink r:id="rId17" ref="Q30"/>
    <hyperlink r:id="rId18" ref="Q31"/>
    <hyperlink r:id="rId19" ref="Q32"/>
    <hyperlink r:id="rId20" ref="Q33"/>
    <hyperlink r:id="rId21" ref="Q34"/>
    <hyperlink r:id="rId22" ref="Q35"/>
    <hyperlink r:id="rId23" ref="Q36"/>
    <hyperlink r:id="rId24" ref="Q37"/>
    <hyperlink r:id="rId25" ref="Q39"/>
    <hyperlink r:id="rId26" ref="Q40"/>
    <hyperlink r:id="rId27" ref="Q43"/>
    <hyperlink r:id="rId28" ref="Q44"/>
    <hyperlink r:id="rId29" ref="Q45"/>
    <hyperlink r:id="rId30" ref="Q46"/>
    <hyperlink r:id="rId31" ref="Q47"/>
    <hyperlink r:id="rId32" ref="Q48"/>
    <hyperlink r:id="rId33" ref="Q49"/>
    <hyperlink r:id="rId34" ref="Q50"/>
    <hyperlink r:id="rId35" ref="Q51"/>
    <hyperlink r:id="rId36" ref="Q53"/>
    <hyperlink r:id="rId37" ref="Q54"/>
    <hyperlink r:id="rId38" ref="Q57"/>
    <hyperlink r:id="rId39" ref="Q58"/>
    <hyperlink r:id="rId40" ref="Q59"/>
    <hyperlink r:id="rId41" ref="Q61"/>
    <hyperlink r:id="rId42" ref="Q62"/>
    <hyperlink r:id="rId43" ref="Q64"/>
    <hyperlink r:id="rId44" ref="Q65"/>
    <hyperlink r:id="rId45" ref="Q66"/>
    <hyperlink r:id="rId46" ref="Q67"/>
    <hyperlink r:id="rId47" ref="Q68"/>
    <hyperlink r:id="rId48" ref="Q69"/>
    <hyperlink r:id="rId49" ref="Q71"/>
    <hyperlink r:id="rId50" ref="Q72"/>
    <hyperlink r:id="rId51" ref="Q74"/>
    <hyperlink r:id="rId52" ref="Q75"/>
    <hyperlink r:id="rId53" ref="Q77"/>
    <hyperlink r:id="rId54" ref="Q80"/>
    <hyperlink r:id="rId55" ref="Q81"/>
    <hyperlink r:id="rId56" ref="Q82"/>
    <hyperlink r:id="rId57" ref="Q83"/>
    <hyperlink r:id="rId58" ref="Q84"/>
    <hyperlink r:id="rId59" ref="Q85"/>
    <hyperlink r:id="rId60" ref="Q87"/>
    <hyperlink r:id="rId61" ref="Q88"/>
    <hyperlink r:id="rId62" ref="Q91"/>
    <hyperlink r:id="rId63" ref="Q92"/>
    <hyperlink r:id="rId64" ref="Q93"/>
    <hyperlink r:id="rId65" ref="Q94"/>
    <hyperlink r:id="rId66" ref="Q96"/>
    <hyperlink r:id="rId67" ref="Q97"/>
    <hyperlink r:id="rId68" ref="Q98"/>
    <hyperlink r:id="rId69" ref="Q99"/>
    <hyperlink r:id="rId70" ref="Q100"/>
    <hyperlink r:id="rId71" ref="Q101"/>
    <hyperlink r:id="rId72" ref="Q103"/>
    <hyperlink r:id="rId73" ref="Q104"/>
    <hyperlink r:id="rId74" ref="Q105"/>
    <hyperlink r:id="rId75" ref="Q107"/>
    <hyperlink r:id="rId76" ref="Q109"/>
    <hyperlink r:id="rId77" ref="Q110"/>
    <hyperlink r:id="rId78" ref="Q111"/>
    <hyperlink r:id="rId79" ref="Q112"/>
    <hyperlink r:id="rId80" ref="Q114"/>
    <hyperlink r:id="rId81" ref="Q115"/>
    <hyperlink r:id="rId82" ref="Q116"/>
    <hyperlink r:id="rId83" ref="Q119"/>
    <hyperlink r:id="rId84" ref="Q120"/>
    <hyperlink r:id="rId85" ref="Q121"/>
    <hyperlink r:id="rId86" ref="Q123"/>
    <hyperlink r:id="rId87" ref="Q124"/>
    <hyperlink r:id="rId88" ref="Q125"/>
    <hyperlink r:id="rId89" ref="Q126"/>
    <hyperlink r:id="rId90" ref="Q127"/>
    <hyperlink r:id="rId91" ref="Q128"/>
    <hyperlink r:id="rId92" ref="Q130"/>
    <hyperlink r:id="rId93" ref="Q131"/>
    <hyperlink r:id="rId94" ref="Q132"/>
    <hyperlink r:id="rId95" ref="Q133"/>
    <hyperlink r:id="rId96" ref="Q135"/>
    <hyperlink r:id="rId97" ref="Q136"/>
    <hyperlink r:id="rId98" ref="Q137"/>
    <hyperlink r:id="rId99" ref="Q139"/>
    <hyperlink r:id="rId100" ref="Q140"/>
    <hyperlink r:id="rId101" ref="Q144"/>
    <hyperlink r:id="rId102" ref="Q145"/>
    <hyperlink r:id="rId103" ref="Q146"/>
    <hyperlink r:id="rId104" ref="Q147"/>
    <hyperlink r:id="rId105" ref="Q148"/>
    <hyperlink r:id="rId106" ref="Q149"/>
    <hyperlink r:id="rId107" ref="Q151"/>
    <hyperlink r:id="rId108" ref="Q153"/>
    <hyperlink r:id="rId109" ref="Q156"/>
    <hyperlink r:id="rId110" ref="Q157"/>
    <hyperlink r:id="rId111" ref="Q159"/>
    <hyperlink r:id="rId112" ref="Q162"/>
    <hyperlink r:id="rId113" ref="Q165"/>
    <hyperlink r:id="rId114" ref="Q167"/>
    <hyperlink r:id="rId115" ref="Q168"/>
    <hyperlink r:id="rId116" ref="Q170"/>
    <hyperlink r:id="rId117" ref="Q171"/>
    <hyperlink r:id="rId118" ref="Q172"/>
    <hyperlink r:id="rId119" ref="Q175"/>
    <hyperlink r:id="rId120" ref="Q177"/>
    <hyperlink r:id="rId121" ref="Q187"/>
    <hyperlink r:id="rId122" ref="Q188"/>
    <hyperlink r:id="rId123" ref="Q190"/>
    <hyperlink r:id="rId124" ref="Q191"/>
    <hyperlink r:id="rId125" ref="Q193"/>
    <hyperlink r:id="rId126" ref="Q194"/>
    <hyperlink r:id="rId127" ref="Q196"/>
    <hyperlink r:id="rId128" ref="Q197"/>
    <hyperlink r:id="rId129" ref="Q199"/>
    <hyperlink r:id="rId130" ref="Q201"/>
    <hyperlink r:id="rId131" ref="Q203"/>
    <hyperlink r:id="rId132" ref="Q206"/>
    <hyperlink r:id="rId133" ref="Q207"/>
    <hyperlink r:id="rId134" ref="Q208"/>
    <hyperlink r:id="rId135" ref="Q209"/>
    <hyperlink r:id="rId136" ref="Q210"/>
    <hyperlink r:id="rId137" ref="Q212"/>
    <hyperlink r:id="rId138" ref="Q213"/>
    <hyperlink r:id="rId139" ref="Q214"/>
    <hyperlink r:id="rId140" ref="Q215"/>
    <hyperlink r:id="rId141" ref="Q216"/>
    <hyperlink r:id="rId142" ref="Q217"/>
    <hyperlink r:id="rId143" ref="Q219"/>
    <hyperlink r:id="rId144" ref="Q220"/>
    <hyperlink r:id="rId145" ref="Q221"/>
    <hyperlink r:id="rId146" ref="Q222"/>
    <hyperlink r:id="rId147" ref="Q225"/>
    <hyperlink r:id="rId148" ref="Q226"/>
    <hyperlink r:id="rId149" ref="Q230"/>
  </hyperlinks>
  <printOptions/>
  <pageMargins bottom="0.7480314960629921" footer="0.0" header="0.0" left="0.7086614173228347" right="0.7086614173228347" top="0.7480314960629921"/>
  <pageSetup fitToHeight="0" paperSize="9" orientation="portrait"/>
  <drawing r:id="rId150"/>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1" width="21.57"/>
    <col customWidth="1" min="12" max="12" width="7.86"/>
    <col customWidth="1" min="13" max="13" width="7.71"/>
    <col customWidth="1" min="14" max="14" width="8.86"/>
    <col customWidth="1" min="15" max="16" width="41.0"/>
    <col customWidth="1" min="17" max="17" width="54.43"/>
    <col customWidth="1" min="18" max="26" width="8.86"/>
  </cols>
  <sheetData>
    <row r="1">
      <c r="A1" s="89">
        <v>1.0</v>
      </c>
      <c r="B1" s="512" t="s">
        <v>168</v>
      </c>
      <c r="C1" s="11"/>
      <c r="D1" s="11"/>
      <c r="E1" s="11"/>
      <c r="F1" s="11"/>
      <c r="G1" s="749" t="s">
        <v>4482</v>
      </c>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29.37521466</v>
      </c>
      <c r="M3" s="451">
        <f t="shared" ref="M3:M6" si="1">L3/H3</f>
        <v>0.8092345635</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12.41366667</v>
      </c>
      <c r="M4" s="231">
        <f t="shared" si="1"/>
        <v>0.8502511416</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1.444</v>
      </c>
      <c r="M5" s="37">
        <f t="shared" si="1"/>
        <v>0.722</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0.3106666667</v>
      </c>
      <c r="M6" s="242">
        <f t="shared" si="1"/>
        <v>0.7766666667</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249" t="s">
        <v>6402</v>
      </c>
      <c r="P7" s="277" t="s">
        <v>6403</v>
      </c>
      <c r="Q7" s="634" t="s">
        <v>6404</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489" t="s">
        <v>6405</v>
      </c>
      <c r="P8" s="489" t="s">
        <v>6406</v>
      </c>
      <c r="Q8" s="970" t="s">
        <v>6407</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386</v>
      </c>
      <c r="L9" s="117">
        <f t="shared" si="2"/>
        <v>0.33</v>
      </c>
      <c r="M9" s="117"/>
      <c r="N9" s="248"/>
      <c r="O9" s="489" t="s">
        <v>6408</v>
      </c>
      <c r="P9" s="492" t="s">
        <v>6409</v>
      </c>
      <c r="Q9" s="969" t="s">
        <v>6410</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0.3333333333</v>
      </c>
      <c r="M10" s="242">
        <f>L10/H10</f>
        <v>0.8333333333</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89" t="s">
        <v>6411</v>
      </c>
      <c r="P11" s="490" t="s">
        <v>6412</v>
      </c>
      <c r="Q11" s="505" t="s">
        <v>6413</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489" t="s">
        <v>6414</v>
      </c>
      <c r="P12" s="489" t="s">
        <v>6415</v>
      </c>
      <c r="Q12" s="495" t="s">
        <v>6416</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227</v>
      </c>
      <c r="L13" s="117">
        <f t="shared" si="3"/>
        <v>0.5</v>
      </c>
      <c r="M13" s="117"/>
      <c r="N13" s="89"/>
      <c r="O13" s="489" t="s">
        <v>6417</v>
      </c>
      <c r="P13" s="502"/>
      <c r="Q13" s="498"/>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0.4</v>
      </c>
      <c r="M14" s="242">
        <f>L14/H14</f>
        <v>0.5</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502"/>
      <c r="P15" s="277" t="s">
        <v>6418</v>
      </c>
      <c r="Q15" s="318" t="s">
        <v>6419</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89" t="s">
        <v>6420</v>
      </c>
      <c r="P16" s="492" t="s">
        <v>3773</v>
      </c>
      <c r="Q16" s="318" t="s">
        <v>6421</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386</v>
      </c>
      <c r="L17" s="117">
        <f t="shared" si="4"/>
        <v>0</v>
      </c>
      <c r="M17" s="117"/>
      <c r="N17" s="89"/>
      <c r="O17" s="489" t="s">
        <v>6422</v>
      </c>
      <c r="P17" s="971" t="s">
        <v>6423</v>
      </c>
      <c r="Q17" s="318" t="s">
        <v>6421</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804</v>
      </c>
      <c r="L18" s="117">
        <f t="shared" si="4"/>
        <v>0</v>
      </c>
      <c r="M18" s="117"/>
      <c r="N18" s="89"/>
      <c r="O18" s="489" t="s">
        <v>6424</v>
      </c>
      <c r="P18" s="1014"/>
      <c r="Q18" s="498"/>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489" t="s">
        <v>6425</v>
      </c>
      <c r="P20" s="489" t="s">
        <v>6225</v>
      </c>
      <c r="Q20" s="491" t="s">
        <v>6426</v>
      </c>
      <c r="R20" s="89"/>
      <c r="S20" s="89"/>
      <c r="T20" s="89"/>
      <c r="U20" s="89"/>
      <c r="V20" s="89"/>
      <c r="W20" s="89"/>
      <c r="X20" s="89"/>
      <c r="Y20" s="89"/>
      <c r="Z20" s="89"/>
    </row>
    <row r="21">
      <c r="A21" s="89">
        <v>21.0</v>
      </c>
      <c r="B21" s="113"/>
      <c r="C21" s="114"/>
      <c r="D21" s="114"/>
      <c r="E21" s="260"/>
      <c r="F21" s="114" t="s">
        <v>193</v>
      </c>
      <c r="G21" s="125" t="s">
        <v>6427</v>
      </c>
      <c r="H21" s="117"/>
      <c r="I21" s="191" t="s">
        <v>6428</v>
      </c>
      <c r="J21" s="117" t="s">
        <v>196</v>
      </c>
      <c r="K21" s="247" t="s">
        <v>190</v>
      </c>
      <c r="L21" s="117">
        <f t="shared" si="5"/>
        <v>1</v>
      </c>
      <c r="M21" s="117"/>
      <c r="N21" s="89"/>
      <c r="O21" s="489" t="s">
        <v>1714</v>
      </c>
      <c r="P21" s="277" t="s">
        <v>6429</v>
      </c>
      <c r="Q21" s="491" t="s">
        <v>6426</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1</v>
      </c>
      <c r="M22" s="37">
        <f t="shared" ref="M22:M23" si="6">L22/H22</f>
        <v>1</v>
      </c>
      <c r="N22" s="89"/>
      <c r="O22" s="262"/>
      <c r="P22" s="262"/>
      <c r="Q22" s="49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1</v>
      </c>
      <c r="M23" s="242">
        <f t="shared" si="6"/>
        <v>1</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489"/>
      <c r="P24" s="489" t="s">
        <v>6430</v>
      </c>
      <c r="Q24" s="299" t="s">
        <v>6431</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190</v>
      </c>
      <c r="L25" s="117">
        <f t="shared" si="7"/>
        <v>1</v>
      </c>
      <c r="M25" s="117"/>
      <c r="N25" s="89"/>
      <c r="O25" s="489"/>
      <c r="P25" s="489" t="s">
        <v>6432</v>
      </c>
      <c r="Q25" s="299" t="s">
        <v>6431</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489"/>
      <c r="P28" s="1015" t="s">
        <v>6433</v>
      </c>
      <c r="Q28" s="499" t="s">
        <v>6434</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502"/>
      <c r="P29" s="1015" t="s">
        <v>6433</v>
      </c>
      <c r="Q29" s="499" t="s">
        <v>6434</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502"/>
      <c r="P30" s="1015" t="s">
        <v>6433</v>
      </c>
      <c r="Q30" s="499" t="s">
        <v>6434</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502"/>
      <c r="P31" s="1015" t="s">
        <v>6433</v>
      </c>
      <c r="Q31" s="505" t="s">
        <v>6434</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502"/>
      <c r="P32" s="489" t="s">
        <v>6435</v>
      </c>
      <c r="Q32" s="499" t="s">
        <v>6434</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502"/>
      <c r="P33" s="1015" t="s">
        <v>6433</v>
      </c>
      <c r="Q33" s="499" t="s">
        <v>6434</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502"/>
      <c r="P34" s="1015" t="s">
        <v>6433</v>
      </c>
      <c r="Q34" s="499" t="s">
        <v>6434</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502"/>
      <c r="P35" s="1015" t="s">
        <v>6433</v>
      </c>
      <c r="Q35" s="499" t="s">
        <v>6434</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502"/>
      <c r="P36" s="1015" t="s">
        <v>6433</v>
      </c>
      <c r="Q36" s="499" t="s">
        <v>6434</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502"/>
      <c r="P37" s="1015" t="s">
        <v>6433</v>
      </c>
      <c r="Q37" s="499" t="s">
        <v>6434</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277" t="s">
        <v>6436</v>
      </c>
      <c r="P39" s="489" t="s">
        <v>6437</v>
      </c>
      <c r="Q39" s="495" t="s">
        <v>6438</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277" t="s">
        <v>6439</v>
      </c>
      <c r="P40" s="489" t="s">
        <v>6440</v>
      </c>
      <c r="Q40" s="491" t="s">
        <v>6438</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0.9166666667</v>
      </c>
      <c r="M41" s="37">
        <f t="shared" ref="M41:M42" si="11">L41/H41</f>
        <v>0.9166666667</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0.4166666667</v>
      </c>
      <c r="M42" s="242">
        <f t="shared" si="11"/>
        <v>0.8333333333</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227</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0.5</v>
      </c>
      <c r="M43" s="117"/>
      <c r="N43" s="89"/>
      <c r="O43" s="489" t="s">
        <v>6441</v>
      </c>
      <c r="P43" s="121" t="s">
        <v>6442</v>
      </c>
      <c r="Q43" s="499" t="s">
        <v>6443</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502"/>
      <c r="P44" s="121" t="s">
        <v>4304</v>
      </c>
      <c r="Q44" s="499" t="s">
        <v>6443</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502"/>
      <c r="P45" s="121" t="s">
        <v>4306</v>
      </c>
      <c r="Q45" s="499" t="s">
        <v>6443</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502"/>
      <c r="P46" s="121" t="s">
        <v>5180</v>
      </c>
      <c r="Q46" s="499" t="s">
        <v>6443</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502"/>
      <c r="P47" s="121" t="s">
        <v>1482</v>
      </c>
      <c r="Q47" s="499" t="s">
        <v>6443</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190</v>
      </c>
      <c r="L48" s="117">
        <f t="shared" si="12"/>
        <v>1</v>
      </c>
      <c r="M48" s="117"/>
      <c r="N48" s="89"/>
      <c r="O48" s="502"/>
      <c r="P48" s="121" t="s">
        <v>1482</v>
      </c>
      <c r="Q48" s="499" t="s">
        <v>6443</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227</v>
      </c>
      <c r="L49" s="117">
        <f t="shared" si="12"/>
        <v>0.67</v>
      </c>
      <c r="M49" s="117"/>
      <c r="N49" s="89"/>
      <c r="O49" s="502"/>
      <c r="P49" s="121" t="s">
        <v>1485</v>
      </c>
      <c r="Q49" s="499" t="s">
        <v>6443</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386</v>
      </c>
      <c r="L50" s="117">
        <f t="shared" si="12"/>
        <v>0.33</v>
      </c>
      <c r="M50" s="117"/>
      <c r="N50" s="89"/>
      <c r="O50" s="1016" t="s">
        <v>6444</v>
      </c>
      <c r="P50" s="249" t="s">
        <v>1397</v>
      </c>
      <c r="Q50" s="498"/>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190</v>
      </c>
      <c r="L51" s="117">
        <f t="shared" si="12"/>
        <v>1</v>
      </c>
      <c r="M51" s="117"/>
      <c r="N51" s="89"/>
      <c r="O51" s="1016" t="s">
        <v>6444</v>
      </c>
      <c r="P51" s="249" t="s">
        <v>1397</v>
      </c>
      <c r="Q51" s="498"/>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49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489" t="s">
        <v>6445</v>
      </c>
      <c r="P53" s="277" t="s">
        <v>3069</v>
      </c>
      <c r="Q53" s="499" t="s">
        <v>6446</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502"/>
      <c r="P54" s="121" t="s">
        <v>1492</v>
      </c>
      <c r="Q54" s="261" t="s">
        <v>6447</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1.366666667</v>
      </c>
      <c r="M55" s="37">
        <f t="shared" ref="M55:M56" si="14">L55/H55</f>
        <v>0.9761904762</v>
      </c>
      <c r="N55" s="89"/>
      <c r="O55" s="262"/>
      <c r="P55" s="262"/>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243"/>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502"/>
      <c r="P57" s="121" t="s">
        <v>6448</v>
      </c>
      <c r="Q57" s="741" t="s">
        <v>6449</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500" t="s">
        <v>6450</v>
      </c>
      <c r="P58" s="121" t="s">
        <v>4319</v>
      </c>
      <c r="Q58" s="691" t="s">
        <v>6449</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500" t="s">
        <v>6451</v>
      </c>
      <c r="P59" s="121" t="s">
        <v>4319</v>
      </c>
      <c r="Q59" s="741" t="s">
        <v>6449</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0.2</v>
      </c>
      <c r="M60" s="242">
        <f>L60/H60</f>
        <v>1</v>
      </c>
      <c r="N60" s="89"/>
      <c r="O60" s="243"/>
      <c r="P60" s="243"/>
      <c r="Q60" s="469"/>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502"/>
      <c r="P61" s="249" t="s">
        <v>6452</v>
      </c>
      <c r="Q61" s="691" t="s">
        <v>6453</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190</v>
      </c>
      <c r="L62" s="117">
        <f t="shared" si="16"/>
        <v>1</v>
      </c>
      <c r="M62" s="117"/>
      <c r="N62" s="89"/>
      <c r="O62" s="502"/>
      <c r="P62" s="121" t="s">
        <v>6454</v>
      </c>
      <c r="Q62" s="691" t="s">
        <v>6453</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0.3666666667</v>
      </c>
      <c r="M63" s="242">
        <f>L63/H63</f>
        <v>0.9166666667</v>
      </c>
      <c r="N63" s="89"/>
      <c r="O63" s="243"/>
      <c r="P63" s="243"/>
      <c r="Q63" s="243"/>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502"/>
      <c r="P64" s="249" t="s">
        <v>6455</v>
      </c>
      <c r="Q64" s="691" t="s">
        <v>6456</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502"/>
      <c r="P65" s="249" t="s">
        <v>6457</v>
      </c>
      <c r="Q65" s="741" t="s">
        <v>6456</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502"/>
      <c r="P66" s="121" t="s">
        <v>6458</v>
      </c>
      <c r="Q66" s="691" t="s">
        <v>6456</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227</v>
      </c>
      <c r="L67" s="117">
        <f t="shared" si="17"/>
        <v>0.75</v>
      </c>
      <c r="M67" s="117"/>
      <c r="N67" s="89"/>
      <c r="O67" s="502"/>
      <c r="P67" s="249" t="s">
        <v>6459</v>
      </c>
      <c r="Q67" s="691" t="s">
        <v>6456</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227</v>
      </c>
      <c r="L68" s="117">
        <f t="shared" si="17"/>
        <v>0.75</v>
      </c>
      <c r="M68" s="117"/>
      <c r="N68" s="89"/>
      <c r="O68" s="502"/>
      <c r="P68" s="249" t="s">
        <v>6460</v>
      </c>
      <c r="Q68" s="686" t="s">
        <v>6456</v>
      </c>
      <c r="R68" s="89"/>
      <c r="S68" s="89"/>
      <c r="T68" s="89"/>
      <c r="U68" s="89"/>
      <c r="V68" s="89"/>
      <c r="W68" s="89"/>
      <c r="X68" s="89"/>
      <c r="Y68" s="89"/>
      <c r="Z68" s="89"/>
    </row>
    <row r="69">
      <c r="A69" s="89">
        <v>70.0</v>
      </c>
      <c r="B69" s="113"/>
      <c r="C69" s="114"/>
      <c r="D69" s="114"/>
      <c r="E69" s="114"/>
      <c r="F69" s="114" t="s">
        <v>249</v>
      </c>
      <c r="G69" s="266" t="s">
        <v>1186</v>
      </c>
      <c r="H69" s="117"/>
      <c r="I69" s="191" t="s">
        <v>6461</v>
      </c>
      <c r="J69" s="117" t="s">
        <v>196</v>
      </c>
      <c r="K69" s="247" t="s">
        <v>190</v>
      </c>
      <c r="L69" s="117">
        <f t="shared" si="17"/>
        <v>1</v>
      </c>
      <c r="M69" s="117"/>
      <c r="N69" s="89"/>
      <c r="O69" s="502"/>
      <c r="P69" s="249" t="s">
        <v>6462</v>
      </c>
      <c r="Q69" s="300" t="s">
        <v>6463</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243"/>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502"/>
      <c r="P71" s="249" t="s">
        <v>6464</v>
      </c>
      <c r="Q71" s="741" t="s">
        <v>6465</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502"/>
      <c r="P72" s="492" t="s">
        <v>3336</v>
      </c>
      <c r="Q72" s="741" t="s">
        <v>6465</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243"/>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489" t="s">
        <v>2624</v>
      </c>
      <c r="P74" s="249" t="s">
        <v>1522</v>
      </c>
      <c r="Q74" s="691" t="s">
        <v>6466</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489" t="s">
        <v>551</v>
      </c>
      <c r="P75" s="249" t="s">
        <v>2066</v>
      </c>
      <c r="Q75" s="691" t="s">
        <v>6466</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243"/>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489" t="s">
        <v>6467</v>
      </c>
      <c r="P77" s="249" t="s">
        <v>6468</v>
      </c>
      <c r="Q77" s="741" t="s">
        <v>6469</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2.3125</v>
      </c>
      <c r="M78" s="37">
        <f t="shared" ref="M78:M79" si="20">L78/H78</f>
        <v>0.925</v>
      </c>
      <c r="N78" s="89"/>
      <c r="O78" s="262"/>
      <c r="P78" s="262"/>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489" t="s">
        <v>6470</v>
      </c>
      <c r="P80" s="249" t="s">
        <v>6471</v>
      </c>
      <c r="Q80" s="495" t="s">
        <v>6472</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489" t="s">
        <v>6473</v>
      </c>
      <c r="P81" s="249" t="s">
        <v>6474</v>
      </c>
      <c r="Q81" s="318" t="s">
        <v>6472</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489" t="s">
        <v>6475</v>
      </c>
      <c r="P82" s="249" t="s">
        <v>6476</v>
      </c>
      <c r="Q82" s="499" t="s">
        <v>6472</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489" t="s">
        <v>2078</v>
      </c>
      <c r="P83" s="249" t="s">
        <v>1536</v>
      </c>
      <c r="Q83" s="499" t="s">
        <v>6472</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489" t="s">
        <v>6477</v>
      </c>
      <c r="P84" s="249" t="s">
        <v>6478</v>
      </c>
      <c r="Q84" s="499" t="s">
        <v>6472</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489" t="s">
        <v>6479</v>
      </c>
      <c r="P85" s="249" t="s">
        <v>6480</v>
      </c>
      <c r="Q85" s="499" t="s">
        <v>6472</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1.3125</v>
      </c>
      <c r="M86" s="242">
        <f>L86/H86</f>
        <v>0.875</v>
      </c>
      <c r="N86" s="89"/>
      <c r="O86" s="243"/>
      <c r="P86" s="243"/>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489" t="s">
        <v>6481</v>
      </c>
      <c r="P87" s="121" t="s">
        <v>2083</v>
      </c>
      <c r="Q87" s="299" t="s">
        <v>6482</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227</v>
      </c>
      <c r="L88" s="117">
        <f t="shared" si="22"/>
        <v>0.75</v>
      </c>
      <c r="M88" s="117"/>
      <c r="N88" s="89"/>
      <c r="O88" s="489" t="s">
        <v>6483</v>
      </c>
      <c r="P88" s="249" t="s">
        <v>6484</v>
      </c>
      <c r="Q88" s="299" t="s">
        <v>6482</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1.479333333</v>
      </c>
      <c r="M89" s="37">
        <f t="shared" ref="M89:M90" si="23">L89/H89</f>
        <v>0.6724242424</v>
      </c>
      <c r="N89" s="89"/>
      <c r="O89" s="262"/>
      <c r="P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0.225</v>
      </c>
      <c r="M90" s="242">
        <f t="shared" si="23"/>
        <v>0.75</v>
      </c>
      <c r="N90" s="89"/>
      <c r="O90" s="243"/>
      <c r="P90" s="243"/>
      <c r="Q90" s="498"/>
      <c r="R90" s="89"/>
      <c r="S90" s="89"/>
      <c r="T90" s="89"/>
      <c r="U90" s="89"/>
      <c r="V90" s="89"/>
      <c r="W90" s="89"/>
      <c r="X90" s="89"/>
      <c r="Y90" s="89"/>
      <c r="Z90" s="89"/>
    </row>
    <row r="91" ht="49.5" customHeight="1">
      <c r="A91" s="89">
        <v>92.0</v>
      </c>
      <c r="B91" s="113"/>
      <c r="C91" s="114"/>
      <c r="D91" s="114"/>
      <c r="E91" s="114"/>
      <c r="F91" s="114" t="s">
        <v>186</v>
      </c>
      <c r="G91" s="266" t="s">
        <v>6485</v>
      </c>
      <c r="H91" s="117"/>
      <c r="I91" s="191" t="s">
        <v>6486</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620"/>
      <c r="P91" s="121" t="s">
        <v>1546</v>
      </c>
      <c r="Q91" s="505" t="s">
        <v>6487</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502"/>
      <c r="P92" s="1017" t="s">
        <v>6488</v>
      </c>
      <c r="Q92" s="505" t="s">
        <v>6487</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502"/>
      <c r="P93" s="459"/>
      <c r="Q93" s="505" t="s">
        <v>6487</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4799</v>
      </c>
      <c r="L94" s="117">
        <f t="shared" si="24"/>
        <v>0</v>
      </c>
      <c r="M94" s="117"/>
      <c r="N94" s="89"/>
      <c r="O94" s="620"/>
      <c r="P94" s="94"/>
      <c r="Q94" s="505" t="s">
        <v>6487</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0.1835</v>
      </c>
      <c r="M95" s="242">
        <f>L95/H95</f>
        <v>0.6116666667</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502"/>
      <c r="P96" s="249" t="s">
        <v>6489</v>
      </c>
      <c r="Q96" s="499" t="s">
        <v>6490</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620"/>
      <c r="P97" s="121" t="s">
        <v>1341</v>
      </c>
      <c r="Q97" s="499" t="s">
        <v>6490</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502"/>
      <c r="P98" s="121" t="s">
        <v>1343</v>
      </c>
      <c r="Q98" s="499" t="s">
        <v>6490</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227</v>
      </c>
      <c r="L99" s="117">
        <f t="shared" si="25"/>
        <v>0.67</v>
      </c>
      <c r="M99" s="117"/>
      <c r="N99" s="89"/>
      <c r="O99" s="502"/>
      <c r="P99" s="121" t="s">
        <v>1558</v>
      </c>
      <c r="Q99" s="499" t="s">
        <v>6490</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386</v>
      </c>
      <c r="L100" s="117">
        <f t="shared" si="25"/>
        <v>0</v>
      </c>
      <c r="M100" s="117"/>
      <c r="N100" s="89"/>
      <c r="O100" s="489" t="s">
        <v>6491</v>
      </c>
      <c r="P100" s="478"/>
      <c r="Q100" s="498"/>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804</v>
      </c>
      <c r="L101" s="117">
        <f t="shared" si="25"/>
        <v>0</v>
      </c>
      <c r="M101" s="117"/>
      <c r="N101" s="89"/>
      <c r="O101" s="489" t="s">
        <v>6492</v>
      </c>
      <c r="P101" s="94"/>
      <c r="Q101" s="498"/>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0.4166666667</v>
      </c>
      <c r="M102" s="242">
        <f>L102/H102</f>
        <v>0.8333333333</v>
      </c>
      <c r="N102" s="89"/>
      <c r="O102" s="243"/>
      <c r="P102" s="469"/>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502"/>
      <c r="P103" s="249" t="s">
        <v>6493</v>
      </c>
      <c r="Q103" s="505" t="s">
        <v>6494</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227</v>
      </c>
      <c r="L104" s="117">
        <f t="shared" si="26"/>
        <v>0.5</v>
      </c>
      <c r="M104" s="117"/>
      <c r="N104" s="89"/>
      <c r="O104" s="502"/>
      <c r="P104" s="121" t="s">
        <v>1349</v>
      </c>
      <c r="Q104" s="505" t="s">
        <v>6494</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502"/>
      <c r="P105" s="121" t="s">
        <v>1563</v>
      </c>
      <c r="Q105" s="505" t="s">
        <v>6494</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6495</v>
      </c>
      <c r="H107" s="117"/>
      <c r="I107" s="191" t="s">
        <v>6496</v>
      </c>
      <c r="J107" s="117" t="s">
        <v>196</v>
      </c>
      <c r="K107" s="1018"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502"/>
      <c r="P107" s="249" t="s">
        <v>6497</v>
      </c>
      <c r="Q107" s="505" t="s">
        <v>6498</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0.1875</v>
      </c>
      <c r="M108" s="242">
        <f>L108/H108</f>
        <v>0.625</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1018" t="s">
        <v>386</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0.33</v>
      </c>
      <c r="M109" s="117"/>
      <c r="N109" s="89"/>
      <c r="O109" s="502"/>
      <c r="P109" s="249" t="s">
        <v>6499</v>
      </c>
      <c r="Q109" s="299" t="s">
        <v>6500</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489" t="s">
        <v>6319</v>
      </c>
      <c r="P110" s="249" t="s">
        <v>6501</v>
      </c>
      <c r="Q110" s="505" t="s">
        <v>6500</v>
      </c>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227</v>
      </c>
      <c r="L111" s="117">
        <f t="shared" si="27"/>
        <v>0.5</v>
      </c>
      <c r="M111" s="117"/>
      <c r="N111" s="89"/>
      <c r="O111" s="502"/>
      <c r="P111" s="121" t="s">
        <v>1575</v>
      </c>
      <c r="Q111" s="530" t="s">
        <v>6502</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227</v>
      </c>
      <c r="L112" s="117">
        <f t="shared" si="27"/>
        <v>0.67</v>
      </c>
      <c r="M112" s="117"/>
      <c r="N112" s="89"/>
      <c r="O112" s="502"/>
      <c r="P112" s="121" t="s">
        <v>1575</v>
      </c>
      <c r="Q112" s="530" t="s">
        <v>6502</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0.1666666667</v>
      </c>
      <c r="M113" s="242">
        <f>L113/H113</f>
        <v>0.3333333333</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502"/>
      <c r="P114" s="249" t="s">
        <v>1577</v>
      </c>
      <c r="Q114" s="505" t="s">
        <v>6503</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386</v>
      </c>
      <c r="L115" s="117">
        <f t="shared" si="28"/>
        <v>0</v>
      </c>
      <c r="M115" s="117"/>
      <c r="N115" s="89"/>
      <c r="O115" s="489" t="s">
        <v>6325</v>
      </c>
      <c r="P115" s="121"/>
      <c r="Q115" s="498"/>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386</v>
      </c>
      <c r="L116" s="117">
        <f t="shared" si="28"/>
        <v>0</v>
      </c>
      <c r="M116" s="117"/>
      <c r="N116" s="89"/>
      <c r="O116" s="489" t="s">
        <v>6504</v>
      </c>
      <c r="P116" s="121"/>
      <c r="Q116" s="498"/>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1.8945</v>
      </c>
      <c r="M117" s="53">
        <f t="shared" ref="M117:M118" si="29">L117/H117</f>
        <v>0.7578</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0.312</v>
      </c>
      <c r="M118" s="242">
        <f t="shared" si="29"/>
        <v>0.78</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502"/>
      <c r="P119" s="249" t="s">
        <v>6020</v>
      </c>
      <c r="Q119" s="499" t="s">
        <v>6505</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227</v>
      </c>
      <c r="L120" s="117">
        <f t="shared" si="30"/>
        <v>0.67</v>
      </c>
      <c r="M120" s="117"/>
      <c r="N120" s="89"/>
      <c r="O120" s="502"/>
      <c r="P120" s="249" t="s">
        <v>6506</v>
      </c>
      <c r="Q120" s="313" t="s">
        <v>6507</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227</v>
      </c>
      <c r="L121" s="117">
        <f t="shared" si="30"/>
        <v>0.67</v>
      </c>
      <c r="M121" s="117"/>
      <c r="N121" s="89"/>
      <c r="O121" s="502"/>
      <c r="P121" s="501" t="s">
        <v>6508</v>
      </c>
      <c r="Q121" s="495" t="s">
        <v>6505</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0.2666666667</v>
      </c>
      <c r="M122" s="242">
        <f>L122/H122</f>
        <v>0.6666666667</v>
      </c>
      <c r="N122" s="89"/>
      <c r="O122" s="243"/>
      <c r="P122" s="1019"/>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227</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0.67</v>
      </c>
      <c r="M123" s="117"/>
      <c r="N123" s="89"/>
      <c r="O123" s="489" t="s">
        <v>6509</v>
      </c>
      <c r="P123" s="249" t="s">
        <v>6510</v>
      </c>
      <c r="Q123" s="491" t="s">
        <v>6511</v>
      </c>
      <c r="R123" s="89"/>
      <c r="S123" s="89"/>
      <c r="T123" s="89"/>
      <c r="U123" s="89"/>
      <c r="V123" s="89"/>
      <c r="W123" s="89"/>
      <c r="X123" s="89"/>
      <c r="Y123" s="89"/>
      <c r="Z123" s="89"/>
    </row>
    <row r="124">
      <c r="A124" s="89">
        <v>125.0</v>
      </c>
      <c r="B124" s="113"/>
      <c r="C124" s="114"/>
      <c r="D124" s="114"/>
      <c r="E124" s="114"/>
      <c r="F124" s="114" t="s">
        <v>193</v>
      </c>
      <c r="G124" s="266" t="s">
        <v>766</v>
      </c>
      <c r="H124" s="117"/>
      <c r="I124" s="191" t="s">
        <v>6512</v>
      </c>
      <c r="J124" s="117" t="s">
        <v>196</v>
      </c>
      <c r="K124" s="247" t="s">
        <v>190</v>
      </c>
      <c r="L124" s="117">
        <f t="shared" si="31"/>
        <v>1</v>
      </c>
      <c r="M124" s="117"/>
      <c r="N124" s="89"/>
      <c r="O124" s="502"/>
      <c r="P124" s="249" t="s">
        <v>6513</v>
      </c>
      <c r="Q124" s="495" t="s">
        <v>6511</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190</v>
      </c>
      <c r="L125" s="117">
        <f t="shared" si="31"/>
        <v>1</v>
      </c>
      <c r="M125" s="117"/>
      <c r="N125" s="89"/>
      <c r="O125" s="502"/>
      <c r="P125" s="249" t="s">
        <v>6514</v>
      </c>
      <c r="Q125" s="495" t="s">
        <v>6511</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804</v>
      </c>
      <c r="L126" s="117">
        <f t="shared" si="31"/>
        <v>0</v>
      </c>
      <c r="M126" s="117"/>
      <c r="N126" s="89"/>
      <c r="O126" s="502"/>
      <c r="P126" s="121" t="s">
        <v>4397</v>
      </c>
      <c r="Q126" s="498"/>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502"/>
      <c r="P127" s="249" t="s">
        <v>6515</v>
      </c>
      <c r="Q127" s="495" t="s">
        <v>6511</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386</v>
      </c>
      <c r="L128" s="117">
        <f t="shared" si="31"/>
        <v>0.33</v>
      </c>
      <c r="M128" s="117"/>
      <c r="N128" s="89"/>
      <c r="O128" s="489" t="s">
        <v>6516</v>
      </c>
      <c r="P128" s="249" t="s">
        <v>6517</v>
      </c>
      <c r="Q128" s="499" t="s">
        <v>6511</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0.4755</v>
      </c>
      <c r="M129" s="242">
        <f>L129/H129</f>
        <v>0.7925</v>
      </c>
      <c r="N129" s="89"/>
      <c r="O129" s="243"/>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502"/>
      <c r="P130" s="249" t="s">
        <v>6518</v>
      </c>
      <c r="Q130" s="499" t="s">
        <v>6519</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227</v>
      </c>
      <c r="L131" s="117">
        <f t="shared" si="32"/>
        <v>0.67</v>
      </c>
      <c r="M131" s="117"/>
      <c r="N131" s="89"/>
      <c r="O131" s="502"/>
      <c r="P131" s="121" t="s">
        <v>1376</v>
      </c>
      <c r="Q131" s="495" t="s">
        <v>6519</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489" t="s">
        <v>6520</v>
      </c>
      <c r="P132" s="249" t="s">
        <v>2713</v>
      </c>
      <c r="Q132" s="495" t="s">
        <v>6519</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227</v>
      </c>
      <c r="L133" s="117">
        <f t="shared" si="32"/>
        <v>0.5</v>
      </c>
      <c r="M133" s="117"/>
      <c r="N133" s="89"/>
      <c r="O133" s="489" t="s">
        <v>6521</v>
      </c>
      <c r="P133" s="121" t="s">
        <v>1377</v>
      </c>
      <c r="Q133" s="495" t="s">
        <v>6519</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0.5063333333</v>
      </c>
      <c r="M134" s="242">
        <f>L134/H134</f>
        <v>0.7233333333</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386</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0.5</v>
      </c>
      <c r="M135" s="117"/>
      <c r="N135" s="89"/>
      <c r="O135" s="489" t="s">
        <v>6522</v>
      </c>
      <c r="P135" s="121" t="s">
        <v>4403</v>
      </c>
      <c r="Q135" s="505" t="s">
        <v>6523</v>
      </c>
      <c r="R135" s="89"/>
      <c r="S135" s="89"/>
      <c r="T135" s="89"/>
      <c r="U135" s="89"/>
      <c r="V135" s="89"/>
      <c r="W135" s="89"/>
      <c r="X135" s="89"/>
      <c r="Y135" s="89"/>
      <c r="Z135" s="89"/>
    </row>
    <row r="136">
      <c r="A136" s="89">
        <v>137.0</v>
      </c>
      <c r="B136" s="113"/>
      <c r="C136" s="114"/>
      <c r="D136" s="114"/>
      <c r="E136" s="114"/>
      <c r="F136" s="114" t="s">
        <v>193</v>
      </c>
      <c r="G136" s="266" t="s">
        <v>807</v>
      </c>
      <c r="H136" s="117"/>
      <c r="I136" s="191" t="s">
        <v>6524</v>
      </c>
      <c r="J136" s="324" t="s">
        <v>189</v>
      </c>
      <c r="K136" s="247" t="s">
        <v>190</v>
      </c>
      <c r="L136" s="117">
        <f t="shared" si="33"/>
        <v>1</v>
      </c>
      <c r="M136" s="117"/>
      <c r="N136" s="89"/>
      <c r="O136" s="489" t="s">
        <v>6522</v>
      </c>
      <c r="P136" s="121" t="s">
        <v>1380</v>
      </c>
      <c r="Q136" s="505" t="s">
        <v>6523</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227</v>
      </c>
      <c r="L137" s="117">
        <f t="shared" si="33"/>
        <v>0.67</v>
      </c>
      <c r="M137" s="117"/>
      <c r="N137" s="89"/>
      <c r="O137" s="489" t="s">
        <v>6522</v>
      </c>
      <c r="P137" s="121" t="s">
        <v>1381</v>
      </c>
      <c r="Q137" s="505" t="s">
        <v>6523</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0.334</v>
      </c>
      <c r="M138" s="242">
        <f>L138/H138</f>
        <v>0.835</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227</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0.67</v>
      </c>
      <c r="M139" s="117"/>
      <c r="N139" s="89"/>
      <c r="O139" s="489" t="s">
        <v>6525</v>
      </c>
      <c r="P139" s="1020" t="s">
        <v>1382</v>
      </c>
      <c r="Q139" s="505" t="s">
        <v>6526</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489" t="s">
        <v>6527</v>
      </c>
      <c r="P140" s="1021" t="s">
        <v>6528</v>
      </c>
      <c r="Q140" s="505" t="s">
        <v>6526</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16.96154799</v>
      </c>
      <c r="M141" s="231">
        <f t="shared" ref="M141:M143" si="35">L141/H141</f>
        <v>0.7816381562</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1.46</v>
      </c>
      <c r="M142" s="37">
        <f t="shared" si="35"/>
        <v>0.4866666667</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0.375</v>
      </c>
      <c r="M143" s="242">
        <f t="shared" si="35"/>
        <v>0.25</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0.5</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0.5</v>
      </c>
      <c r="M144" s="117"/>
      <c r="N144" s="89"/>
      <c r="O144" s="121"/>
      <c r="P144" s="121" t="s">
        <v>1457</v>
      </c>
      <c r="Q144" s="505" t="s">
        <v>6529</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2.0</v>
      </c>
      <c r="L145" s="117" t="str">
        <f t="shared" si="36"/>
        <v/>
      </c>
      <c r="M145" s="117"/>
      <c r="N145" s="89"/>
      <c r="O145" s="249"/>
      <c r="P145" s="249" t="s">
        <v>6530</v>
      </c>
      <c r="Q145" s="499" t="s">
        <v>6529</v>
      </c>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1.0</v>
      </c>
      <c r="L146" s="117" t="str">
        <f t="shared" si="36"/>
        <v/>
      </c>
      <c r="M146" s="117"/>
      <c r="N146" s="89"/>
      <c r="O146" s="249" t="s">
        <v>6531</v>
      </c>
      <c r="P146" s="121"/>
      <c r="Q146" s="499" t="s">
        <v>6529</v>
      </c>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0</v>
      </c>
      <c r="L147" s="117">
        <f t="shared" si="36"/>
        <v>0</v>
      </c>
      <c r="M147" s="117"/>
      <c r="N147" s="89"/>
      <c r="O147" s="314" t="s">
        <v>6532</v>
      </c>
      <c r="P147" s="249" t="s">
        <v>6533</v>
      </c>
      <c r="Q147" s="499" t="s">
        <v>6529</v>
      </c>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1.0</v>
      </c>
      <c r="L148" s="117" t="str">
        <f t="shared" si="36"/>
        <v/>
      </c>
      <c r="M148" s="117"/>
      <c r="N148" s="89"/>
      <c r="O148" s="249" t="s">
        <v>6534</v>
      </c>
      <c r="P148" s="121"/>
      <c r="Q148" s="499" t="s">
        <v>6529</v>
      </c>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0.0</v>
      </c>
      <c r="L149" s="117" t="str">
        <f t="shared" si="36"/>
        <v/>
      </c>
      <c r="M149" s="117"/>
      <c r="N149" s="89"/>
      <c r="O149" s="121"/>
      <c r="P149" s="121"/>
      <c r="Q149" s="499" t="s">
        <v>6529</v>
      </c>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0.75</v>
      </c>
      <c r="M150" s="242">
        <f>L150/H150</f>
        <v>0.75</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227</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0.75</v>
      </c>
      <c r="M151" s="117"/>
      <c r="N151" s="89"/>
      <c r="O151" s="502"/>
      <c r="P151" s="249" t="s">
        <v>6535</v>
      </c>
      <c r="Q151" s="289" t="s">
        <v>6536</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0.335</v>
      </c>
      <c r="M152" s="242">
        <f>L152/H152</f>
        <v>0.67</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227</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0.67</v>
      </c>
      <c r="M153" s="117"/>
      <c r="N153" s="89"/>
      <c r="O153" s="489" t="s">
        <v>6537</v>
      </c>
      <c r="P153" s="249" t="s">
        <v>6538</v>
      </c>
      <c r="Q153" s="499" t="s">
        <v>6539</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1.5</v>
      </c>
      <c r="M154" s="37">
        <f t="shared" ref="M154:M155" si="37">L154/H154</f>
        <v>0.75</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1.5</v>
      </c>
      <c r="M155" s="242">
        <f t="shared" si="37"/>
        <v>0.75</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227</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0.5</v>
      </c>
      <c r="M156" s="117"/>
      <c r="N156" s="89"/>
      <c r="O156" s="489"/>
      <c r="P156" s="249" t="s">
        <v>6540</v>
      </c>
      <c r="Q156" s="499" t="s">
        <v>6541</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1</v>
      </c>
      <c r="L157" s="117">
        <f t="shared" si="38"/>
        <v>1</v>
      </c>
      <c r="M157" s="117"/>
      <c r="N157" s="89"/>
      <c r="O157" s="121"/>
      <c r="P157" s="121"/>
      <c r="Q157" s="498"/>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1.0</v>
      </c>
      <c r="L158" s="117" t="str">
        <f t="shared" si="38"/>
        <v/>
      </c>
      <c r="M158" s="117"/>
      <c r="N158" s="89"/>
      <c r="O158" s="489" t="s">
        <v>6542</v>
      </c>
      <c r="P158" s="121" t="s">
        <v>1388</v>
      </c>
      <c r="Q158" s="499" t="s">
        <v>6541</v>
      </c>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1.0</v>
      </c>
      <c r="L159" s="117" t="str">
        <f t="shared" si="38"/>
        <v/>
      </c>
      <c r="M159" s="117"/>
      <c r="N159" s="89"/>
      <c r="O159" s="489" t="s">
        <v>6542</v>
      </c>
      <c r="P159" s="249" t="s">
        <v>6543</v>
      </c>
      <c r="Q159" s="499" t="s">
        <v>6541</v>
      </c>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489" t="s">
        <v>1622</v>
      </c>
      <c r="P162" s="249" t="s">
        <v>6544</v>
      </c>
      <c r="Q162" s="505" t="s">
        <v>6545</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2.915</v>
      </c>
      <c r="M163" s="37">
        <f t="shared" ref="M163:M164" si="40">L163/H163</f>
        <v>0.7773333333</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0.165</v>
      </c>
      <c r="M164" s="242">
        <f t="shared" si="40"/>
        <v>0.33</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386</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0.33</v>
      </c>
      <c r="M165" s="117"/>
      <c r="N165" s="89"/>
      <c r="O165" s="489" t="s">
        <v>1625</v>
      </c>
      <c r="P165" s="249" t="s">
        <v>6546</v>
      </c>
      <c r="Q165" s="499" t="s">
        <v>6370</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489" t="s">
        <v>6547</v>
      </c>
      <c r="P167" s="489" t="s">
        <v>6548</v>
      </c>
      <c r="Q167" s="313" t="s">
        <v>6549</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489" t="s">
        <v>6550</v>
      </c>
      <c r="P168" s="489" t="s">
        <v>6551</v>
      </c>
      <c r="Q168" s="491" t="s">
        <v>6552</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1.5</v>
      </c>
      <c r="M169" s="242">
        <f>L169/H169</f>
        <v>0.75</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227</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0.75</v>
      </c>
      <c r="M170" s="117"/>
      <c r="N170" s="89"/>
      <c r="O170" s="489" t="s">
        <v>6553</v>
      </c>
      <c r="P170" s="121" t="s">
        <v>1397</v>
      </c>
      <c r="Q170" s="498"/>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227</v>
      </c>
      <c r="L171" s="117">
        <f t="shared" si="42"/>
        <v>0.75</v>
      </c>
      <c r="M171" s="117"/>
      <c r="N171" s="89"/>
      <c r="O171" s="489" t="s">
        <v>6554</v>
      </c>
      <c r="P171" s="121" t="s">
        <v>1397</v>
      </c>
      <c r="Q171" s="498"/>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227</v>
      </c>
      <c r="L172" s="117">
        <f t="shared" si="42"/>
        <v>0.75</v>
      </c>
      <c r="M172" s="117"/>
      <c r="N172" s="89"/>
      <c r="O172" s="489" t="s">
        <v>6553</v>
      </c>
      <c r="P172" s="249" t="s">
        <v>1397</v>
      </c>
      <c r="Q172" s="498"/>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1.5</v>
      </c>
      <c r="M173" s="37">
        <f t="shared" ref="M173:M174" si="43">L173/H173</f>
        <v>0.75</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502"/>
      <c r="P175" s="249" t="s">
        <v>6555</v>
      </c>
      <c r="Q175" s="299" t="s">
        <v>6556</v>
      </c>
      <c r="R175" s="89"/>
      <c r="S175" s="89"/>
      <c r="T175" s="89"/>
      <c r="U175" s="89"/>
      <c r="V175" s="89"/>
      <c r="W175" s="89"/>
      <c r="X175" s="89"/>
      <c r="Y175" s="89"/>
      <c r="Z175" s="89"/>
    </row>
    <row r="176">
      <c r="A176" s="89">
        <v>205.0</v>
      </c>
      <c r="B176" s="257"/>
      <c r="C176" s="241"/>
      <c r="D176" s="241"/>
      <c r="E176" s="241" t="s">
        <v>12</v>
      </c>
      <c r="F176" s="28" t="s">
        <v>6557</v>
      </c>
      <c r="G176" s="4"/>
      <c r="H176" s="242">
        <v>0.5</v>
      </c>
      <c r="I176" s="243"/>
      <c r="J176" s="242"/>
      <c r="K176" s="242"/>
      <c r="L176" s="242">
        <f>AVERAGE(L177)*H176</f>
        <v>0.5</v>
      </c>
      <c r="M176" s="242">
        <f>L176/H176</f>
        <v>1</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6558</v>
      </c>
      <c r="H177" s="117"/>
      <c r="I177" s="191" t="s">
        <v>6559</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489"/>
      <c r="P177" s="249" t="s">
        <v>1405</v>
      </c>
      <c r="Q177" s="505" t="s">
        <v>6560</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v>
      </c>
      <c r="M178" s="242">
        <f>L178/H178</f>
        <v>0</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0</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v>
      </c>
      <c r="M179" s="117"/>
      <c r="N179" s="89"/>
      <c r="O179" s="121"/>
      <c r="P179" s="121" t="s">
        <v>6561</v>
      </c>
      <c r="Q179" s="499" t="s">
        <v>6562</v>
      </c>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1.0</v>
      </c>
      <c r="L180" s="117" t="str">
        <f t="shared" si="44"/>
        <v/>
      </c>
      <c r="M180" s="339"/>
      <c r="N180" s="89"/>
      <c r="O180" s="249" t="s">
        <v>6563</v>
      </c>
      <c r="P180" s="1022" t="s">
        <v>2964</v>
      </c>
      <c r="Q180" s="1023" t="s">
        <v>6562</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1.0</v>
      </c>
      <c r="L181" s="117" t="str">
        <f t="shared" si="44"/>
        <v/>
      </c>
      <c r="M181" s="117"/>
      <c r="N181" s="89"/>
      <c r="O181" s="121"/>
      <c r="P181" s="1024" t="s">
        <v>2966</v>
      </c>
      <c r="Q181" s="1025" t="s">
        <v>6562</v>
      </c>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1.0</v>
      </c>
      <c r="L182" s="117" t="str">
        <f t="shared" si="44"/>
        <v/>
      </c>
      <c r="M182" s="117"/>
      <c r="N182" s="89"/>
      <c r="O182" s="121"/>
      <c r="P182" s="121"/>
      <c r="Q182" s="499" t="s">
        <v>6562</v>
      </c>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2.863333704</v>
      </c>
      <c r="M183" s="37">
        <f t="shared" ref="M183:M184" si="45">L183/H183</f>
        <v>0.7635556544</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0.3608337039</v>
      </c>
      <c r="M184" s="242">
        <f t="shared" si="45"/>
        <v>0.3608337039</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121"/>
      <c r="Q185" s="498"/>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498"/>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7.0</v>
      </c>
      <c r="L187" s="117" t="str">
        <f t="shared" si="46"/>
        <v/>
      </c>
      <c r="M187" s="117"/>
      <c r="N187" s="89"/>
      <c r="O187" s="121"/>
      <c r="P187" s="121" t="s">
        <v>1407</v>
      </c>
      <c r="Q187" s="505" t="s">
        <v>6564</v>
      </c>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12.0</v>
      </c>
      <c r="L188" s="117" t="str">
        <f t="shared" si="46"/>
        <v/>
      </c>
      <c r="M188" s="117"/>
      <c r="N188" s="89"/>
      <c r="O188" s="121"/>
      <c r="P188" s="121" t="s">
        <v>1407</v>
      </c>
      <c r="Q188" s="505" t="s">
        <v>6564</v>
      </c>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498"/>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7.0</v>
      </c>
      <c r="L190" s="117" t="str">
        <f t="shared" si="46"/>
        <v/>
      </c>
      <c r="M190" s="117"/>
      <c r="N190" s="89"/>
      <c r="O190" s="121"/>
      <c r="P190" s="249" t="s">
        <v>6565</v>
      </c>
      <c r="Q190" s="499" t="s">
        <v>6564</v>
      </c>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12.0</v>
      </c>
      <c r="L191" s="117" t="str">
        <f t="shared" si="46"/>
        <v/>
      </c>
      <c r="M191" s="117"/>
      <c r="N191" s="89"/>
      <c r="O191" s="121"/>
      <c r="P191" s="249" t="s">
        <v>6565</v>
      </c>
      <c r="Q191" s="499" t="s">
        <v>6564</v>
      </c>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340">
        <f>IF(OR(K193="",K194=""),"Blm Diisi",IF(K193=0,0,IF(K194/K193&gt;1,1,K194/K193)))</f>
        <v>0.4285714286</v>
      </c>
      <c r="L192" s="117">
        <f t="shared" si="46"/>
        <v>0.4285714286</v>
      </c>
      <c r="M192" s="117"/>
      <c r="N192" s="89"/>
      <c r="O192" s="121"/>
      <c r="P192" s="121"/>
      <c r="Q192" s="498"/>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7.0</v>
      </c>
      <c r="L193" s="117" t="str">
        <f t="shared" si="46"/>
        <v/>
      </c>
      <c r="M193" s="117"/>
      <c r="N193" s="89"/>
      <c r="O193" s="121"/>
      <c r="P193" s="249" t="s">
        <v>6566</v>
      </c>
      <c r="Q193" s="499" t="s">
        <v>6564</v>
      </c>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3.0</v>
      </c>
      <c r="L194" s="117" t="str">
        <f t="shared" si="46"/>
        <v/>
      </c>
      <c r="M194" s="117"/>
      <c r="N194" s="89"/>
      <c r="O194" s="121"/>
      <c r="P194" s="121" t="s">
        <v>1410</v>
      </c>
      <c r="Q194" s="499" t="s">
        <v>6564</v>
      </c>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644">
        <f>IF(OR(K196="",K197=""),"Blm Diisi",IF(K196=0,0,IF(K197/K196&gt;1,1,K197/K196)))</f>
        <v>0.2930959792</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0.2930959792</v>
      </c>
      <c r="M195" s="117"/>
      <c r="N195" s="89"/>
      <c r="O195" s="121"/>
      <c r="P195" s="121"/>
      <c r="Q195" s="498"/>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1026">
        <v>4.2098041392E10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121"/>
      <c r="P196" s="121" t="s">
        <v>1411</v>
      </c>
      <c r="Q196" s="505" t="s">
        <v>6564</v>
      </c>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1026">
        <v>1.2338766666E10</v>
      </c>
      <c r="L197" s="117" t="str">
        <f t="shared" si="47"/>
        <v/>
      </c>
      <c r="M197" s="117"/>
      <c r="N197" s="89"/>
      <c r="O197" s="249" t="s">
        <v>6567</v>
      </c>
      <c r="P197" s="121" t="s">
        <v>1412</v>
      </c>
      <c r="Q197" s="491" t="s">
        <v>6564</v>
      </c>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475"/>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368"/>
      <c r="P199" s="249" t="s">
        <v>6568</v>
      </c>
      <c r="Q199" s="495" t="s">
        <v>6569</v>
      </c>
      <c r="R199" s="89"/>
      <c r="S199" s="89"/>
      <c r="T199" s="89"/>
      <c r="U199" s="89"/>
      <c r="V199" s="89"/>
      <c r="W199" s="89"/>
      <c r="X199" s="89"/>
      <c r="Y199" s="89"/>
      <c r="Z199" s="89"/>
    </row>
    <row r="200">
      <c r="A200" s="89">
        <v>229.0</v>
      </c>
      <c r="B200" s="257"/>
      <c r="C200" s="241"/>
      <c r="D200" s="241"/>
      <c r="E200" s="241" t="s">
        <v>14</v>
      </c>
      <c r="F200" s="28" t="s">
        <v>6570</v>
      </c>
      <c r="G200" s="4"/>
      <c r="H200" s="242">
        <v>1.0</v>
      </c>
      <c r="I200" s="243"/>
      <c r="J200" s="242"/>
      <c r="K200" s="242"/>
      <c r="L200" s="242">
        <f>AVERAGE(L201)*H200</f>
        <v>1</v>
      </c>
      <c r="M200" s="242">
        <f>L200/H200</f>
        <v>1</v>
      </c>
      <c r="N200" s="89"/>
      <c r="O200" s="243"/>
      <c r="P200" s="243"/>
      <c r="Q200" s="475"/>
      <c r="R200" s="89"/>
      <c r="S200" s="89"/>
      <c r="T200" s="89"/>
      <c r="U200" s="89"/>
      <c r="V200" s="89"/>
      <c r="W200" s="89"/>
      <c r="X200" s="89"/>
      <c r="Y200" s="89"/>
      <c r="Z200" s="89"/>
    </row>
    <row r="201">
      <c r="A201" s="89">
        <v>230.0</v>
      </c>
      <c r="B201" s="113"/>
      <c r="C201" s="114"/>
      <c r="D201" s="114"/>
      <c r="E201" s="114"/>
      <c r="F201" s="361" t="s">
        <v>107</v>
      </c>
      <c r="G201" s="125" t="s">
        <v>6571</v>
      </c>
      <c r="H201" s="117"/>
      <c r="I201" s="191" t="s">
        <v>6572</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368"/>
      <c r="P201" s="249" t="s">
        <v>6573</v>
      </c>
      <c r="Q201" s="491" t="s">
        <v>6574</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0.5025</v>
      </c>
      <c r="M202" s="242">
        <f>L202/H202</f>
        <v>0.67</v>
      </c>
      <c r="N202" s="89"/>
      <c r="O202" s="243"/>
      <c r="P202" s="243"/>
      <c r="Q202" s="475"/>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227</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0.67</v>
      </c>
      <c r="M203" s="117"/>
      <c r="N203" s="89"/>
      <c r="O203" s="277" t="s">
        <v>6575</v>
      </c>
      <c r="P203" s="249" t="s">
        <v>6576</v>
      </c>
      <c r="Q203" s="495" t="s">
        <v>6577</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1.885714286</v>
      </c>
      <c r="M204" s="37">
        <f t="shared" ref="M204:M205" si="48">L204/H204</f>
        <v>0.967032967</v>
      </c>
      <c r="N204" s="89"/>
      <c r="O204" s="262"/>
      <c r="P204" s="262"/>
      <c r="Q204" s="475"/>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0.7142857143</v>
      </c>
      <c r="M205" s="242">
        <f t="shared" si="48"/>
        <v>0.9523809524</v>
      </c>
      <c r="N205" s="89"/>
      <c r="O205" s="243"/>
      <c r="P205" s="243"/>
      <c r="Q205" s="475"/>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44">
        <f>IF(OR(K207="",K210=""),"Blm Diisi",IF(AND(K207=0,K210=0),0,IF(K210/K207&gt;1,1,K210/K207)))</f>
        <v>1</v>
      </c>
      <c r="L206" s="50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0.9523809524</v>
      </c>
      <c r="M206" s="117"/>
      <c r="N206" s="89"/>
      <c r="O206" s="368"/>
      <c r="P206" s="249" t="s">
        <v>5258</v>
      </c>
      <c r="Q206" s="495" t="s">
        <v>6578</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6">
        <f>IF(OR(K208="",K209=""),"Blm Diisi",K208+K209)</f>
        <v>15</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121"/>
      <c r="P207" s="249" t="s">
        <v>5258</v>
      </c>
      <c r="Q207" s="495" t="s">
        <v>6578</v>
      </c>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498"/>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14.0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121"/>
      <c r="P209" s="121"/>
      <c r="Q209" s="498"/>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15.0</v>
      </c>
      <c r="L210" s="117" t="str">
        <f t="shared" si="49"/>
        <v/>
      </c>
      <c r="M210" s="117"/>
      <c r="N210" s="89"/>
      <c r="O210" s="121"/>
      <c r="P210" s="121"/>
      <c r="Q210" s="498"/>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0.5714285714</v>
      </c>
      <c r="M211" s="242">
        <f>L211/H211</f>
        <v>0.9523809524</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IF(OR(K214="",K217=""),"Blm Diisi",IF(AND(K213=0,K217=0),0,IF(K217/K213&gt;1,1,K217/K213)))</f>
        <v>0.9523809524</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0.9523809524</v>
      </c>
      <c r="M212" s="117"/>
      <c r="N212" s="89"/>
      <c r="O212" s="649"/>
      <c r="P212" s="121" t="s">
        <v>5260</v>
      </c>
      <c r="Q212" s="505" t="s">
        <v>6579</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21</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98"/>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98"/>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498"/>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21.0</v>
      </c>
      <c r="L216" s="117" t="str">
        <f t="shared" si="50"/>
        <v/>
      </c>
      <c r="M216" s="117"/>
      <c r="N216" s="89"/>
      <c r="O216" s="121"/>
      <c r="P216" s="121"/>
      <c r="Q216" s="498"/>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20.0</v>
      </c>
      <c r="L217" s="117" t="str">
        <f t="shared" si="50"/>
        <v/>
      </c>
      <c r="M217" s="117"/>
      <c r="N217" s="89"/>
      <c r="O217" s="121"/>
      <c r="P217" s="121"/>
      <c r="Q217" s="498"/>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249" t="s">
        <v>6580</v>
      </c>
      <c r="P219" s="121" t="s">
        <v>1377</v>
      </c>
      <c r="Q219" s="505" t="s">
        <v>6581</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15.0</v>
      </c>
      <c r="L220" s="117" t="str">
        <f t="shared" si="51"/>
        <v/>
      </c>
      <c r="M220" s="117"/>
      <c r="N220" s="89"/>
      <c r="O220" s="249"/>
      <c r="P220" s="121"/>
      <c r="Q220" s="498"/>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121"/>
      <c r="P221" s="121"/>
      <c r="Q221" s="498"/>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15.0</v>
      </c>
      <c r="L222" s="117" t="str">
        <f t="shared" si="51"/>
        <v/>
      </c>
      <c r="M222" s="117"/>
      <c r="N222" s="89"/>
      <c r="O222" s="121"/>
      <c r="P222" s="121"/>
      <c r="Q222" s="498"/>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3.3375</v>
      </c>
      <c r="M223" s="37">
        <f t="shared" ref="M223:M224" si="52">L223/H223</f>
        <v>0.89</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2.5</v>
      </c>
      <c r="M224" s="242">
        <f t="shared" si="52"/>
        <v>1</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277" t="s">
        <v>6582</v>
      </c>
      <c r="P225" s="121" t="s">
        <v>1423</v>
      </c>
      <c r="Q225" s="495" t="s">
        <v>6583</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1</v>
      </c>
      <c r="L226" s="117">
        <f t="shared" si="53"/>
        <v>1</v>
      </c>
      <c r="M226" s="117"/>
      <c r="N226" s="89"/>
      <c r="O226" s="502"/>
      <c r="P226" s="121" t="s">
        <v>1424</v>
      </c>
      <c r="Q226" s="498"/>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4.0</v>
      </c>
      <c r="L227" s="117" t="str">
        <f t="shared" si="53"/>
        <v/>
      </c>
      <c r="M227" s="117"/>
      <c r="N227" s="89"/>
      <c r="O227" s="249" t="s">
        <v>6584</v>
      </c>
      <c r="P227" s="249" t="s">
        <v>6585</v>
      </c>
      <c r="Q227" s="495" t="s">
        <v>6583</v>
      </c>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4.0</v>
      </c>
      <c r="L228" s="117" t="str">
        <f t="shared" si="53"/>
        <v/>
      </c>
      <c r="M228" s="117"/>
      <c r="N228" s="89"/>
      <c r="O228" s="249" t="s">
        <v>6584</v>
      </c>
      <c r="P228" s="249" t="s">
        <v>6585</v>
      </c>
      <c r="Q228" s="495" t="s">
        <v>6583</v>
      </c>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0.8375</v>
      </c>
      <c r="M229" s="242">
        <f>L229/H229</f>
        <v>0.67</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227</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0.67</v>
      </c>
      <c r="M230" s="117"/>
      <c r="N230" s="89"/>
      <c r="O230" s="489" t="s">
        <v>6586</v>
      </c>
      <c r="P230" s="121" t="s">
        <v>1426</v>
      </c>
      <c r="Q230" s="495" t="s">
        <v>6587</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1.0234375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70">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F211:G211"/>
    <mergeCell ref="F218:G218"/>
    <mergeCell ref="E223:G223"/>
    <mergeCell ref="F224:G224"/>
    <mergeCell ref="F229:G229"/>
    <mergeCell ref="E183:G183"/>
    <mergeCell ref="F184:G184"/>
    <mergeCell ref="F198:G198"/>
    <mergeCell ref="F200:G200"/>
    <mergeCell ref="F202:G202"/>
    <mergeCell ref="E204:G204"/>
    <mergeCell ref="F205:G205"/>
    <mergeCell ref="B1:F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P100:P101"/>
    <mergeCell ref="F102:G102"/>
    <mergeCell ref="F73:G73"/>
    <mergeCell ref="F76:G76"/>
    <mergeCell ref="E78:G78"/>
    <mergeCell ref="F79:G79"/>
    <mergeCell ref="F86:G86"/>
    <mergeCell ref="E89:G89"/>
    <mergeCell ref="P92:P94"/>
    <mergeCell ref="F90:G90"/>
    <mergeCell ref="F95:G95"/>
    <mergeCell ref="F106:G106"/>
    <mergeCell ref="F108:G108"/>
    <mergeCell ref="F113:G113"/>
    <mergeCell ref="E117:G117"/>
    <mergeCell ref="F118:G118"/>
    <mergeCell ref="F122:G122"/>
    <mergeCell ref="F129:G129"/>
    <mergeCell ref="F134:G134"/>
    <mergeCell ref="F138:G138"/>
    <mergeCell ref="D141:G141"/>
    <mergeCell ref="E142:G142"/>
    <mergeCell ref="F143:G143"/>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1"/>
    <hyperlink r:id="rId5" ref="Q12"/>
    <hyperlink r:id="rId6" ref="Q15"/>
    <hyperlink r:id="rId7" ref="Q16"/>
    <hyperlink r:id="rId8" ref="Q17"/>
    <hyperlink r:id="rId9" ref="Q20"/>
    <hyperlink r:id="rId10" ref="Q21"/>
    <hyperlink r:id="rId11" ref="Q24"/>
    <hyperlink r:id="rId12" ref="Q25"/>
    <hyperlink r:id="rId13" ref="Q28"/>
    <hyperlink r:id="rId14" ref="Q29"/>
    <hyperlink r:id="rId15" ref="Q30"/>
    <hyperlink r:id="rId16" ref="Q31"/>
    <hyperlink r:id="rId17" ref="Q32"/>
    <hyperlink r:id="rId18" ref="Q33"/>
    <hyperlink r:id="rId19" ref="Q34"/>
    <hyperlink r:id="rId20" ref="Q35"/>
    <hyperlink r:id="rId21" ref="Q36"/>
    <hyperlink r:id="rId22" ref="Q37"/>
    <hyperlink r:id="rId23" ref="Q39"/>
    <hyperlink r:id="rId24" ref="Q40"/>
    <hyperlink r:id="rId25" ref="Q43"/>
    <hyperlink r:id="rId26" ref="Q44"/>
    <hyperlink r:id="rId27" ref="Q45"/>
    <hyperlink r:id="rId28" ref="Q46"/>
    <hyperlink r:id="rId29" ref="Q47"/>
    <hyperlink r:id="rId30" ref="Q48"/>
    <hyperlink r:id="rId31" ref="Q49"/>
    <hyperlink r:id="rId32" ref="Q53"/>
    <hyperlink r:id="rId33" ref="Q54"/>
    <hyperlink r:id="rId34" ref="Q57"/>
    <hyperlink r:id="rId35" ref="O58"/>
    <hyperlink r:id="rId36" ref="Q58"/>
    <hyperlink r:id="rId37" ref="O59"/>
    <hyperlink r:id="rId38" ref="Q59"/>
    <hyperlink r:id="rId39" ref="Q61"/>
    <hyperlink r:id="rId40" ref="Q62"/>
    <hyperlink r:id="rId41" ref="Q64"/>
    <hyperlink r:id="rId42" ref="Q65"/>
    <hyperlink r:id="rId43" ref="Q66"/>
    <hyperlink r:id="rId44" ref="Q67"/>
    <hyperlink r:id="rId45" ref="Q68"/>
    <hyperlink r:id="rId46" ref="Q69"/>
    <hyperlink r:id="rId47" ref="Q71"/>
    <hyperlink r:id="rId48" ref="Q72"/>
    <hyperlink r:id="rId49" ref="Q74"/>
    <hyperlink r:id="rId50" ref="Q75"/>
    <hyperlink r:id="rId51" ref="Q77"/>
    <hyperlink r:id="rId52" ref="Q80"/>
    <hyperlink r:id="rId53" ref="Q81"/>
    <hyperlink r:id="rId54" ref="Q82"/>
    <hyperlink r:id="rId55" ref="Q83"/>
    <hyperlink r:id="rId56" ref="Q84"/>
    <hyperlink r:id="rId57" ref="Q85"/>
    <hyperlink r:id="rId58" ref="Q87"/>
    <hyperlink r:id="rId59" ref="Q88"/>
    <hyperlink r:id="rId60" ref="Q91"/>
    <hyperlink r:id="rId61" ref="Q92"/>
    <hyperlink r:id="rId62" ref="Q93"/>
    <hyperlink r:id="rId63" ref="Q94"/>
    <hyperlink r:id="rId64" ref="Q96"/>
    <hyperlink r:id="rId65" ref="Q97"/>
    <hyperlink r:id="rId66" ref="Q98"/>
    <hyperlink r:id="rId67" ref="Q99"/>
    <hyperlink r:id="rId68" ref="Q103"/>
    <hyperlink r:id="rId69" ref="Q104"/>
    <hyperlink r:id="rId70" ref="Q105"/>
    <hyperlink r:id="rId71" ref="Q107"/>
    <hyperlink r:id="rId72" ref="Q109"/>
    <hyperlink r:id="rId73" ref="Q110"/>
    <hyperlink r:id="rId74" ref="Q111"/>
    <hyperlink r:id="rId75" ref="Q112"/>
    <hyperlink r:id="rId76" ref="Q114"/>
    <hyperlink r:id="rId77" ref="Q119"/>
    <hyperlink r:id="rId78" ref="Q120"/>
    <hyperlink r:id="rId79" ref="Q121"/>
    <hyperlink r:id="rId80" ref="Q123"/>
    <hyperlink r:id="rId81" ref="Q124"/>
    <hyperlink r:id="rId82" ref="Q125"/>
    <hyperlink r:id="rId83" ref="Q127"/>
    <hyperlink r:id="rId84" ref="Q128"/>
    <hyperlink r:id="rId85" ref="Q130"/>
    <hyperlink r:id="rId86" ref="Q131"/>
    <hyperlink r:id="rId87" ref="Q132"/>
    <hyperlink r:id="rId88" ref="Q133"/>
    <hyperlink r:id="rId89" ref="Q135"/>
    <hyperlink r:id="rId90" ref="Q136"/>
    <hyperlink r:id="rId91" ref="Q137"/>
    <hyperlink r:id="rId92" ref="Q139"/>
    <hyperlink r:id="rId93" ref="Q140"/>
    <hyperlink r:id="rId94" ref="Q144"/>
    <hyperlink r:id="rId95" ref="Q145"/>
    <hyperlink r:id="rId96" ref="Q146"/>
    <hyperlink r:id="rId97" ref="Q147"/>
    <hyperlink r:id="rId98" ref="Q148"/>
    <hyperlink r:id="rId99" ref="Q149"/>
    <hyperlink r:id="rId100" ref="Q151"/>
    <hyperlink r:id="rId101" ref="Q153"/>
    <hyperlink r:id="rId102" ref="Q156"/>
    <hyperlink r:id="rId103" ref="Q158"/>
    <hyperlink r:id="rId104" ref="Q159"/>
    <hyperlink r:id="rId105" ref="Q162"/>
    <hyperlink r:id="rId106" ref="Q165"/>
    <hyperlink r:id="rId107" ref="Q167"/>
    <hyperlink r:id="rId108" ref="Q168"/>
    <hyperlink r:id="rId109" ref="Q175"/>
    <hyperlink r:id="rId110" ref="Q177"/>
    <hyperlink r:id="rId111" ref="Q179"/>
    <hyperlink r:id="rId112" ref="Q180"/>
    <hyperlink r:id="rId113" ref="Q181"/>
    <hyperlink r:id="rId114" ref="Q182"/>
    <hyperlink r:id="rId115" ref="Q187"/>
    <hyperlink r:id="rId116" ref="Q188"/>
    <hyperlink r:id="rId117" ref="Q190"/>
    <hyperlink r:id="rId118" ref="Q191"/>
    <hyperlink r:id="rId119" ref="Q193"/>
    <hyperlink r:id="rId120" ref="Q194"/>
    <hyperlink r:id="rId121" ref="Q196"/>
    <hyperlink r:id="rId122" ref="Q197"/>
    <hyperlink r:id="rId123" ref="Q199"/>
    <hyperlink r:id="rId124" ref="Q201"/>
    <hyperlink r:id="rId125" ref="Q203"/>
    <hyperlink r:id="rId126" ref="Q206"/>
    <hyperlink r:id="rId127" ref="Q207"/>
    <hyperlink r:id="rId128" ref="Q212"/>
    <hyperlink r:id="rId129" ref="Q219"/>
    <hyperlink r:id="rId130" ref="Q225"/>
    <hyperlink r:id="rId131" ref="Q227"/>
    <hyperlink r:id="rId132" ref="Q228"/>
    <hyperlink r:id="rId133" ref="Q230"/>
  </hyperlinks>
  <printOptions/>
  <pageMargins bottom="0.7480314960629921" footer="0.0" header="0.0" left="0.7086614173228347" right="0.7086614173228347" top="0.7480314960629921"/>
  <pageSetup fitToHeight="0" paperSize="9" orientation="portrait"/>
  <drawing r:id="rId134"/>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7.14"/>
    <col customWidth="1" min="9" max="9" width="56.0"/>
    <col customWidth="1" min="10" max="10" width="13.29"/>
    <col customWidth="1" min="11" max="12" width="7.86"/>
    <col customWidth="1" min="13" max="13" width="7.71"/>
    <col customWidth="1" min="14" max="14" width="8.86"/>
    <col customWidth="1" min="15" max="16" width="41.0"/>
    <col customWidth="1" min="17" max="17" width="54.43"/>
    <col customWidth="1" min="18" max="26" width="8.86"/>
  </cols>
  <sheetData>
    <row r="1">
      <c r="A1" s="89">
        <v>1.0</v>
      </c>
      <c r="B1" s="1027" t="s">
        <v>6588</v>
      </c>
      <c r="C1" s="11"/>
      <c r="D1" s="11"/>
      <c r="E1" s="11"/>
      <c r="F1" s="11"/>
      <c r="G1" s="749" t="s">
        <v>4482</v>
      </c>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31.67016249</v>
      </c>
      <c r="M3" s="451">
        <f t="shared" ref="M3:M6" si="1">L3/H3</f>
        <v>0.872456267</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12.35186111</v>
      </c>
      <c r="M4" s="231">
        <f t="shared" si="1"/>
        <v>0.8460178843</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1.89</v>
      </c>
      <c r="M5" s="37">
        <f t="shared" si="1"/>
        <v>0.945</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0.356</v>
      </c>
      <c r="M6" s="242">
        <f t="shared" si="1"/>
        <v>0.89</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249" t="s">
        <v>6589</v>
      </c>
      <c r="P7" s="841" t="s">
        <v>6590</v>
      </c>
      <c r="Q7" s="973" t="s">
        <v>6591</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841" t="s">
        <v>6592</v>
      </c>
      <c r="P8" s="489" t="s">
        <v>6593</v>
      </c>
      <c r="Q8" s="973" t="s">
        <v>6591</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227</v>
      </c>
      <c r="L9" s="117">
        <f t="shared" si="2"/>
        <v>0.67</v>
      </c>
      <c r="M9" s="117"/>
      <c r="N9" s="248"/>
      <c r="O9" s="249" t="s">
        <v>6594</v>
      </c>
      <c r="P9" s="542" t="s">
        <v>6595</v>
      </c>
      <c r="Q9" s="973" t="s">
        <v>6591</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475"/>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89" t="s">
        <v>6596</v>
      </c>
      <c r="P11" s="489" t="s">
        <v>6597</v>
      </c>
      <c r="Q11" s="495" t="s">
        <v>6598</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489" t="s">
        <v>6599</v>
      </c>
      <c r="P12" s="489" t="s">
        <v>6600</v>
      </c>
      <c r="Q12" s="495" t="s">
        <v>6591</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502"/>
      <c r="P13" s="502"/>
      <c r="Q13" s="313" t="s">
        <v>6601</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0.734</v>
      </c>
      <c r="M14" s="242">
        <f>L14/H14</f>
        <v>0.9175</v>
      </c>
      <c r="N14" s="89"/>
      <c r="O14" s="243"/>
      <c r="P14" s="243"/>
      <c r="Q14" s="475"/>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489" t="s">
        <v>1699</v>
      </c>
      <c r="P15" s="277" t="s">
        <v>6602</v>
      </c>
      <c r="Q15" s="495" t="s">
        <v>6598</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89" t="s">
        <v>6603</v>
      </c>
      <c r="P16" s="492" t="s">
        <v>6604</v>
      </c>
      <c r="Q16" s="495" t="s">
        <v>6598</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489" t="s">
        <v>6605</v>
      </c>
      <c r="P17" s="493" t="s">
        <v>6606</v>
      </c>
      <c r="Q17" s="495" t="s">
        <v>6591</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227</v>
      </c>
      <c r="L18" s="117">
        <f t="shared" si="4"/>
        <v>0.67</v>
      </c>
      <c r="M18" s="117"/>
      <c r="N18" s="89"/>
      <c r="O18" s="489" t="s">
        <v>6603</v>
      </c>
      <c r="P18" s="537" t="s">
        <v>6604</v>
      </c>
      <c r="Q18" s="318" t="s">
        <v>6598</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475"/>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670" t="s">
        <v>2003</v>
      </c>
      <c r="P20" s="536" t="s">
        <v>6607</v>
      </c>
      <c r="Q20" s="495" t="s">
        <v>6608</v>
      </c>
      <c r="R20" s="89"/>
      <c r="S20" s="89"/>
      <c r="T20" s="89"/>
      <c r="U20" s="89"/>
      <c r="V20" s="89"/>
      <c r="W20" s="89"/>
      <c r="X20" s="89"/>
      <c r="Y20" s="89"/>
      <c r="Z20" s="89"/>
    </row>
    <row r="21">
      <c r="A21" s="89">
        <v>21.0</v>
      </c>
      <c r="B21" s="113"/>
      <c r="C21" s="114"/>
      <c r="D21" s="114"/>
      <c r="E21" s="260"/>
      <c r="F21" s="114" t="s">
        <v>193</v>
      </c>
      <c r="G21" s="125" t="s">
        <v>6609</v>
      </c>
      <c r="H21" s="117"/>
      <c r="I21" s="191" t="s">
        <v>6610</v>
      </c>
      <c r="J21" s="117" t="s">
        <v>196</v>
      </c>
      <c r="K21" s="247" t="s">
        <v>190</v>
      </c>
      <c r="L21" s="117">
        <f t="shared" si="5"/>
        <v>1</v>
      </c>
      <c r="M21" s="117"/>
      <c r="N21" s="89"/>
      <c r="O21" s="536" t="s">
        <v>6229</v>
      </c>
      <c r="P21" s="536" t="s">
        <v>6611</v>
      </c>
      <c r="Q21" s="491" t="s">
        <v>6608</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1</v>
      </c>
      <c r="M22" s="37">
        <f t="shared" ref="M22:M23" si="6">L22/H22</f>
        <v>1</v>
      </c>
      <c r="N22" s="89"/>
      <c r="O22" s="262"/>
      <c r="P22" s="262"/>
      <c r="Q22" s="475"/>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1</v>
      </c>
      <c r="M23" s="242">
        <f t="shared" si="6"/>
        <v>1</v>
      </c>
      <c r="N23" s="89"/>
      <c r="O23" s="243"/>
      <c r="P23" s="243"/>
      <c r="Q23" s="475"/>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489" t="s">
        <v>6612</v>
      </c>
      <c r="P24" s="249" t="s">
        <v>6613</v>
      </c>
      <c r="Q24" s="318" t="s">
        <v>6614</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190</v>
      </c>
      <c r="L25" s="117">
        <f t="shared" si="7"/>
        <v>1</v>
      </c>
      <c r="M25" s="117"/>
      <c r="N25" s="89"/>
      <c r="O25" s="489" t="s">
        <v>6615</v>
      </c>
      <c r="P25" s="249" t="s">
        <v>6616</v>
      </c>
      <c r="Q25" s="313" t="s">
        <v>6617</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75"/>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75"/>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489" t="s">
        <v>6618</v>
      </c>
      <c r="P28" s="489" t="s">
        <v>6619</v>
      </c>
      <c r="Q28" s="495" t="s">
        <v>6620</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89" t="s">
        <v>6621</v>
      </c>
      <c r="P29" s="489"/>
      <c r="Q29" s="495" t="s">
        <v>6620</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489" t="s">
        <v>6621</v>
      </c>
      <c r="P30" s="502"/>
      <c r="Q30" s="495" t="s">
        <v>6620</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489" t="s">
        <v>6621</v>
      </c>
      <c r="P31" s="502"/>
      <c r="Q31" s="495" t="s">
        <v>6620</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489" t="s">
        <v>6621</v>
      </c>
      <c r="P32" s="502"/>
      <c r="Q32" s="495" t="s">
        <v>6620</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489" t="s">
        <v>6621</v>
      </c>
      <c r="P33" s="502"/>
      <c r="Q33" s="495" t="s">
        <v>6620</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489" t="s">
        <v>6621</v>
      </c>
      <c r="P34" s="502"/>
      <c r="Q34" s="495" t="s">
        <v>6620</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489" t="s">
        <v>6621</v>
      </c>
      <c r="P35" s="502"/>
      <c r="Q35" s="495" t="s">
        <v>6620</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489" t="s">
        <v>6621</v>
      </c>
      <c r="P36" s="502"/>
      <c r="Q36" s="495" t="s">
        <v>6620</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489" t="s">
        <v>6621</v>
      </c>
      <c r="P37" s="502"/>
      <c r="Q37" s="495" t="s">
        <v>6620</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75"/>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532" t="s">
        <v>6622</v>
      </c>
      <c r="P39" s="489" t="s">
        <v>6623</v>
      </c>
      <c r="Q39" s="495" t="s">
        <v>6624</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536" t="s">
        <v>6625</v>
      </c>
      <c r="P40" s="536" t="s">
        <v>4300</v>
      </c>
      <c r="Q40" s="313" t="s">
        <v>6626</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0.9444444444</v>
      </c>
      <c r="M41" s="37">
        <f t="shared" ref="M41:M42" si="11">L41/H41</f>
        <v>0.9444444444</v>
      </c>
      <c r="N41" s="89"/>
      <c r="O41" s="262"/>
      <c r="P41" s="262"/>
      <c r="Q41" s="475"/>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0.4444444444</v>
      </c>
      <c r="M42" s="242">
        <f t="shared" si="11"/>
        <v>0.8888888889</v>
      </c>
      <c r="N42" s="89"/>
      <c r="O42" s="243"/>
      <c r="P42" s="243"/>
      <c r="Q42" s="475"/>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532" t="s">
        <v>6627</v>
      </c>
      <c r="P43" s="249" t="s">
        <v>6628</v>
      </c>
      <c r="Q43" s="495" t="s">
        <v>6629</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561" t="s">
        <v>6630</v>
      </c>
      <c r="P44" s="249" t="s">
        <v>6631</v>
      </c>
      <c r="Q44" s="495" t="s">
        <v>6629</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561" t="s">
        <v>6632</v>
      </c>
      <c r="P45" s="249" t="s">
        <v>6633</v>
      </c>
      <c r="Q45" s="495" t="s">
        <v>6629</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561" t="s">
        <v>6634</v>
      </c>
      <c r="P46" s="121" t="s">
        <v>5180</v>
      </c>
      <c r="Q46" s="495" t="s">
        <v>6629</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502"/>
      <c r="P47" s="121" t="s">
        <v>1482</v>
      </c>
      <c r="Q47" s="495" t="s">
        <v>6629</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190</v>
      </c>
      <c r="L48" s="117">
        <f t="shared" si="12"/>
        <v>1</v>
      </c>
      <c r="M48" s="117"/>
      <c r="N48" s="89"/>
      <c r="O48" s="502"/>
      <c r="P48" s="121" t="s">
        <v>1482</v>
      </c>
      <c r="Q48" s="495" t="s">
        <v>6629</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502"/>
      <c r="P49" s="121" t="s">
        <v>1485</v>
      </c>
      <c r="Q49" s="495" t="s">
        <v>6629</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190</v>
      </c>
      <c r="L50" s="117">
        <f t="shared" si="12"/>
        <v>1</v>
      </c>
      <c r="M50" s="117"/>
      <c r="N50" s="89"/>
      <c r="O50" s="502"/>
      <c r="P50" s="121" t="s">
        <v>1286</v>
      </c>
      <c r="Q50" s="495" t="s">
        <v>6629</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386</v>
      </c>
      <c r="L51" s="117">
        <f t="shared" si="12"/>
        <v>0</v>
      </c>
      <c r="M51" s="117"/>
      <c r="N51" s="89"/>
      <c r="O51" s="502"/>
      <c r="P51" s="121" t="s">
        <v>1286</v>
      </c>
      <c r="Q51" s="495" t="s">
        <v>6629</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475"/>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489" t="s">
        <v>6635</v>
      </c>
      <c r="P53" s="277" t="s">
        <v>3069</v>
      </c>
      <c r="Q53" s="495" t="s">
        <v>6636</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502"/>
      <c r="P54" s="121" t="s">
        <v>1492</v>
      </c>
      <c r="Q54" s="495" t="s">
        <v>6636</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1.333666667</v>
      </c>
      <c r="M55" s="37">
        <f t="shared" ref="M55:M56" si="14">L55/H55</f>
        <v>0.9526190476</v>
      </c>
      <c r="N55" s="89"/>
      <c r="O55" s="262"/>
      <c r="P55" s="262"/>
      <c r="Q55" s="475"/>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75"/>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535" t="s">
        <v>1180</v>
      </c>
      <c r="P57" s="532" t="s">
        <v>4316</v>
      </c>
      <c r="Q57" s="495" t="s">
        <v>6637</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500" t="s">
        <v>6638</v>
      </c>
      <c r="P58" s="561" t="s">
        <v>5187</v>
      </c>
      <c r="Q58" s="495" t="s">
        <v>6637</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500" t="s">
        <v>6639</v>
      </c>
      <c r="P59" s="561" t="s">
        <v>5187</v>
      </c>
      <c r="Q59" s="495" t="s">
        <v>6637</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0.167</v>
      </c>
      <c r="M60" s="242">
        <f>L60/H60</f>
        <v>0.835</v>
      </c>
      <c r="N60" s="89"/>
      <c r="O60" s="243"/>
      <c r="P60" s="243"/>
      <c r="Q60" s="475"/>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535" t="s">
        <v>1777</v>
      </c>
      <c r="P61" s="249" t="s">
        <v>6452</v>
      </c>
      <c r="Q61" s="495" t="s">
        <v>6640</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227</v>
      </c>
      <c r="L62" s="117">
        <f t="shared" si="16"/>
        <v>0.67</v>
      </c>
      <c r="M62" s="117"/>
      <c r="N62" s="89"/>
      <c r="O62" s="536" t="s">
        <v>2049</v>
      </c>
      <c r="P62" s="121" t="s">
        <v>6454</v>
      </c>
      <c r="Q62" s="491" t="s">
        <v>6640</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0.3666666667</v>
      </c>
      <c r="M63" s="242">
        <f>L63/H63</f>
        <v>0.9166666667</v>
      </c>
      <c r="N63" s="89"/>
      <c r="O63" s="243"/>
      <c r="P63" s="243"/>
      <c r="Q63" s="475"/>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535" t="s">
        <v>1782</v>
      </c>
      <c r="P64" s="277" t="s">
        <v>2052</v>
      </c>
      <c r="Q64" s="495" t="s">
        <v>6641</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466" t="s">
        <v>1785</v>
      </c>
      <c r="P65" s="277" t="s">
        <v>2052</v>
      </c>
      <c r="Q65" s="495" t="s">
        <v>6641</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536" t="s">
        <v>2054</v>
      </c>
      <c r="P66" s="277" t="s">
        <v>2055</v>
      </c>
      <c r="Q66" s="495" t="s">
        <v>6641</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227</v>
      </c>
      <c r="L67" s="117">
        <f t="shared" si="17"/>
        <v>0.75</v>
      </c>
      <c r="M67" s="117"/>
      <c r="N67" s="89"/>
      <c r="O67" s="536" t="s">
        <v>515</v>
      </c>
      <c r="P67" s="497" t="s">
        <v>2057</v>
      </c>
      <c r="Q67" s="495" t="s">
        <v>6641</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227</v>
      </c>
      <c r="L68" s="117">
        <f t="shared" si="17"/>
        <v>0.75</v>
      </c>
      <c r="M68" s="117"/>
      <c r="N68" s="89"/>
      <c r="O68" s="536" t="s">
        <v>519</v>
      </c>
      <c r="P68" s="497" t="s">
        <v>2057</v>
      </c>
      <c r="Q68" s="495" t="s">
        <v>6641</v>
      </c>
      <c r="R68" s="89"/>
      <c r="S68" s="89"/>
      <c r="T68" s="89"/>
      <c r="U68" s="89"/>
      <c r="V68" s="89"/>
      <c r="W68" s="89"/>
      <c r="X68" s="89"/>
      <c r="Y68" s="89"/>
      <c r="Z68" s="89"/>
    </row>
    <row r="69">
      <c r="A69" s="89">
        <v>70.0</v>
      </c>
      <c r="B69" s="113"/>
      <c r="C69" s="114"/>
      <c r="D69" s="114"/>
      <c r="E69" s="114"/>
      <c r="F69" s="114" t="s">
        <v>249</v>
      </c>
      <c r="G69" s="266" t="s">
        <v>1186</v>
      </c>
      <c r="H69" s="117"/>
      <c r="I69" s="191" t="s">
        <v>6642</v>
      </c>
      <c r="J69" s="117" t="s">
        <v>196</v>
      </c>
      <c r="K69" s="247" t="s">
        <v>190</v>
      </c>
      <c r="L69" s="117">
        <f t="shared" si="17"/>
        <v>1</v>
      </c>
      <c r="M69" s="117"/>
      <c r="N69" s="89"/>
      <c r="O69" s="536" t="s">
        <v>6643</v>
      </c>
      <c r="P69" s="492" t="s">
        <v>6644</v>
      </c>
      <c r="Q69" s="495" t="s">
        <v>6641</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75"/>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535" t="s">
        <v>1794</v>
      </c>
      <c r="P71" s="489" t="s">
        <v>6645</v>
      </c>
      <c r="Q71" s="495" t="s">
        <v>6646</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536" t="s">
        <v>6647</v>
      </c>
      <c r="P72" s="277" t="s">
        <v>6644</v>
      </c>
      <c r="Q72" s="495" t="s">
        <v>6646</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75"/>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532" t="s">
        <v>1521</v>
      </c>
      <c r="P74" s="536" t="s">
        <v>2863</v>
      </c>
      <c r="Q74" s="495" t="s">
        <v>6648</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561" t="s">
        <v>1524</v>
      </c>
      <c r="P75" s="536" t="s">
        <v>6649</v>
      </c>
      <c r="Q75" s="495" t="s">
        <v>6648</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75"/>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535" t="s">
        <v>2069</v>
      </c>
      <c r="P77" s="277" t="s">
        <v>6650</v>
      </c>
      <c r="Q77" s="495" t="s">
        <v>6651</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1.81</v>
      </c>
      <c r="M78" s="37">
        <f t="shared" ref="M78:M79" si="20">L78/H78</f>
        <v>0.724</v>
      </c>
      <c r="N78" s="89"/>
      <c r="O78" s="262"/>
      <c r="P78" s="262"/>
      <c r="Q78" s="475"/>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75"/>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489" t="s">
        <v>6652</v>
      </c>
      <c r="P80" s="532" t="s">
        <v>6653</v>
      </c>
      <c r="Q80" s="495" t="s">
        <v>6654</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489" t="s">
        <v>6473</v>
      </c>
      <c r="P81" s="561" t="s">
        <v>6655</v>
      </c>
      <c r="Q81" s="495" t="s">
        <v>6654</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489" t="s">
        <v>6475</v>
      </c>
      <c r="P82" s="561" t="s">
        <v>6656</v>
      </c>
      <c r="Q82" s="495" t="s">
        <v>6654</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489" t="s">
        <v>2078</v>
      </c>
      <c r="P83" s="553" t="s">
        <v>1326</v>
      </c>
      <c r="Q83" s="495" t="s">
        <v>6654</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489" t="s">
        <v>6657</v>
      </c>
      <c r="P84" s="553" t="s">
        <v>1328</v>
      </c>
      <c r="Q84" s="495" t="s">
        <v>6654</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489" t="s">
        <v>6479</v>
      </c>
      <c r="P85" s="561" t="s">
        <v>6658</v>
      </c>
      <c r="Q85" s="495" t="s">
        <v>6654</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0.81</v>
      </c>
      <c r="M86" s="242">
        <f>L86/H86</f>
        <v>0.54</v>
      </c>
      <c r="N86" s="89"/>
      <c r="O86" s="243"/>
      <c r="P86" s="243"/>
      <c r="Q86" s="475"/>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386</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0.33</v>
      </c>
      <c r="M87" s="117"/>
      <c r="N87" s="89"/>
      <c r="O87" s="535" t="s">
        <v>2082</v>
      </c>
      <c r="P87" s="489" t="s">
        <v>2083</v>
      </c>
      <c r="Q87" s="495" t="s">
        <v>6659</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227</v>
      </c>
      <c r="L88" s="117">
        <f t="shared" si="22"/>
        <v>0.75</v>
      </c>
      <c r="M88" s="117"/>
      <c r="N88" s="89"/>
      <c r="O88" s="536" t="s">
        <v>6660</v>
      </c>
      <c r="P88" s="489" t="s">
        <v>6661</v>
      </c>
      <c r="Q88" s="313" t="s">
        <v>6662</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1.615416667</v>
      </c>
      <c r="M89" s="37">
        <f t="shared" ref="M89:M90" si="23">L89/H89</f>
        <v>0.734280303</v>
      </c>
      <c r="N89" s="89"/>
      <c r="O89" s="262"/>
      <c r="P89" s="262"/>
      <c r="Q89" s="475"/>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3"/>
      <c r="P90" s="243"/>
      <c r="Q90" s="475"/>
      <c r="R90" s="89"/>
      <c r="S90" s="89"/>
      <c r="T90" s="89"/>
      <c r="U90" s="89"/>
      <c r="V90" s="89"/>
      <c r="W90" s="89"/>
      <c r="X90" s="89"/>
      <c r="Y90" s="89"/>
      <c r="Z90" s="89"/>
    </row>
    <row r="91">
      <c r="A91" s="89">
        <v>92.0</v>
      </c>
      <c r="B91" s="113"/>
      <c r="C91" s="114"/>
      <c r="D91" s="114"/>
      <c r="E91" s="114"/>
      <c r="F91" s="114" t="s">
        <v>186</v>
      </c>
      <c r="G91" s="266" t="s">
        <v>6663</v>
      </c>
      <c r="H91" s="117"/>
      <c r="I91" s="191" t="s">
        <v>6664</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490" t="s">
        <v>6665</v>
      </c>
      <c r="P91" s="249" t="s">
        <v>6666</v>
      </c>
      <c r="Q91" s="996" t="s">
        <v>6667</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489" t="s">
        <v>2092</v>
      </c>
      <c r="P92" s="1028" t="s">
        <v>6488</v>
      </c>
      <c r="Q92" s="459"/>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489" t="s">
        <v>2095</v>
      </c>
      <c r="P93" s="459"/>
      <c r="Q93" s="459"/>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490" t="s">
        <v>2097</v>
      </c>
      <c r="P94" s="94"/>
      <c r="Q94" s="94"/>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0.3</v>
      </c>
      <c r="M95" s="242">
        <f>L95/H95</f>
        <v>1</v>
      </c>
      <c r="N95" s="89"/>
      <c r="O95" s="243"/>
      <c r="P95" s="243"/>
      <c r="Q95" s="475"/>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489" t="s">
        <v>6300</v>
      </c>
      <c r="P96" s="1028" t="s">
        <v>6668</v>
      </c>
      <c r="Q96" s="996" t="s">
        <v>6669</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490" t="s">
        <v>6303</v>
      </c>
      <c r="P97" s="459"/>
      <c r="Q97" s="996" t="s">
        <v>6669</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489" t="s">
        <v>6304</v>
      </c>
      <c r="P98" s="94"/>
      <c r="Q98" s="996" t="s">
        <v>6669</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489" t="s">
        <v>2887</v>
      </c>
      <c r="P99" s="121"/>
      <c r="Q99" s="996" t="s">
        <v>6669</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489" t="s">
        <v>2111</v>
      </c>
      <c r="P100" s="467"/>
      <c r="Q100" s="996" t="s">
        <v>6669</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190</v>
      </c>
      <c r="L101" s="117">
        <f t="shared" si="25"/>
        <v>1</v>
      </c>
      <c r="M101" s="117"/>
      <c r="N101" s="89"/>
      <c r="O101" s="489" t="s">
        <v>6306</v>
      </c>
      <c r="P101" s="467"/>
      <c r="Q101" s="996" t="s">
        <v>6669</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75"/>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489" t="s">
        <v>6307</v>
      </c>
      <c r="P103" s="249" t="s">
        <v>6493</v>
      </c>
      <c r="Q103" s="996" t="s">
        <v>6670</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489" t="s">
        <v>6310</v>
      </c>
      <c r="P104" s="249" t="s">
        <v>6671</v>
      </c>
      <c r="Q104" s="996" t="s">
        <v>6670</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489" t="s">
        <v>2121</v>
      </c>
      <c r="P105" s="249" t="s">
        <v>6672</v>
      </c>
      <c r="Q105" s="996" t="s">
        <v>6670</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0.099</v>
      </c>
      <c r="M106" s="242">
        <f>L106/H106</f>
        <v>0.33</v>
      </c>
      <c r="N106" s="89"/>
      <c r="O106" s="243"/>
      <c r="P106" s="243"/>
      <c r="Q106" s="475"/>
      <c r="R106" s="89"/>
      <c r="S106" s="89"/>
      <c r="T106" s="89"/>
      <c r="U106" s="89"/>
      <c r="V106" s="89"/>
      <c r="W106" s="89"/>
      <c r="X106" s="89"/>
      <c r="Y106" s="89"/>
      <c r="Z106" s="89"/>
    </row>
    <row r="107">
      <c r="A107" s="89">
        <v>108.0</v>
      </c>
      <c r="B107" s="113"/>
      <c r="C107" s="114"/>
      <c r="D107" s="114"/>
      <c r="E107" s="114"/>
      <c r="F107" s="328" t="s">
        <v>107</v>
      </c>
      <c r="G107" s="266" t="s">
        <v>6673</v>
      </c>
      <c r="H107" s="117"/>
      <c r="I107" s="191" t="s">
        <v>6674</v>
      </c>
      <c r="J107" s="117" t="s">
        <v>196</v>
      </c>
      <c r="K107" s="247" t="s">
        <v>386</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0.33</v>
      </c>
      <c r="M107" s="117"/>
      <c r="N107" s="89"/>
      <c r="O107" s="502"/>
      <c r="P107" s="502"/>
      <c r="Q107" s="475"/>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0.24975</v>
      </c>
      <c r="M108" s="242">
        <f>L108/H108</f>
        <v>0.8325</v>
      </c>
      <c r="N108" s="89"/>
      <c r="O108" s="243"/>
      <c r="P108" s="243"/>
      <c r="Q108" s="475"/>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386</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0.33</v>
      </c>
      <c r="M109" s="117"/>
      <c r="N109" s="89"/>
      <c r="O109" s="489" t="s">
        <v>6319</v>
      </c>
      <c r="P109" s="489" t="s">
        <v>6675</v>
      </c>
      <c r="Q109" s="996" t="s">
        <v>6676</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489" t="s">
        <v>6319</v>
      </c>
      <c r="P110" s="502"/>
      <c r="Q110" s="996" t="s">
        <v>6676</v>
      </c>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489" t="s">
        <v>6321</v>
      </c>
      <c r="P111" s="1029" t="s">
        <v>1575</v>
      </c>
      <c r="Q111" s="996" t="s">
        <v>6676</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489" t="s">
        <v>6321</v>
      </c>
      <c r="P112" s="94"/>
      <c r="Q112" s="996" t="s">
        <v>6676</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0.1666666667</v>
      </c>
      <c r="M113" s="242">
        <f>L113/H113</f>
        <v>0.3333333333</v>
      </c>
      <c r="N113" s="89"/>
      <c r="O113" s="243"/>
      <c r="P113" s="243"/>
      <c r="Q113" s="475"/>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502"/>
      <c r="P114" s="502"/>
      <c r="Q114" s="475"/>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386</v>
      </c>
      <c r="L115" s="117">
        <f t="shared" si="28"/>
        <v>0</v>
      </c>
      <c r="M115" s="117"/>
      <c r="N115" s="89"/>
      <c r="O115" s="502"/>
      <c r="P115" s="620"/>
      <c r="Q115" s="475"/>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386</v>
      </c>
      <c r="L116" s="117">
        <f t="shared" si="28"/>
        <v>0</v>
      </c>
      <c r="M116" s="117"/>
      <c r="N116" s="89"/>
      <c r="O116" s="502"/>
      <c r="P116" s="620"/>
      <c r="Q116" s="475"/>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1.758333333</v>
      </c>
      <c r="M117" s="53">
        <f t="shared" ref="M117:M118" si="29">L117/H117</f>
        <v>0.7033333333</v>
      </c>
      <c r="N117" s="89"/>
      <c r="O117" s="321"/>
      <c r="P117" s="321"/>
      <c r="Q117" s="475"/>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0.356</v>
      </c>
      <c r="M118" s="242">
        <f t="shared" si="29"/>
        <v>0.89</v>
      </c>
      <c r="N118" s="89"/>
      <c r="O118" s="243"/>
      <c r="P118" s="243"/>
      <c r="Q118" s="475"/>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489" t="s">
        <v>6677</v>
      </c>
      <c r="P119" s="277" t="s">
        <v>3063</v>
      </c>
      <c r="Q119" s="996" t="s">
        <v>6678</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489" t="s">
        <v>6677</v>
      </c>
      <c r="P120" s="497" t="s">
        <v>3442</v>
      </c>
      <c r="Q120" s="996" t="s">
        <v>6678</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227</v>
      </c>
      <c r="L121" s="117">
        <f t="shared" si="30"/>
        <v>0.67</v>
      </c>
      <c r="M121" s="117"/>
      <c r="N121" s="89"/>
      <c r="O121" s="489" t="s">
        <v>6677</v>
      </c>
      <c r="P121" s="492" t="s">
        <v>6679</v>
      </c>
      <c r="Q121" s="996" t="s">
        <v>6678</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0.2446666667</v>
      </c>
      <c r="M122" s="242">
        <f>L122/H122</f>
        <v>0.6116666667</v>
      </c>
      <c r="N122" s="89"/>
      <c r="O122" s="243"/>
      <c r="P122" s="243"/>
      <c r="Q122" s="475"/>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489" t="s">
        <v>6680</v>
      </c>
      <c r="P123" s="490" t="s">
        <v>6681</v>
      </c>
      <c r="Q123" s="996" t="s">
        <v>6682</v>
      </c>
      <c r="R123" s="89"/>
      <c r="S123" s="89"/>
      <c r="T123" s="89"/>
      <c r="U123" s="89"/>
      <c r="V123" s="89"/>
      <c r="W123" s="89"/>
      <c r="X123" s="89"/>
      <c r="Y123" s="89"/>
      <c r="Z123" s="89"/>
    </row>
    <row r="124">
      <c r="A124" s="89">
        <v>125.0</v>
      </c>
      <c r="B124" s="113"/>
      <c r="C124" s="114"/>
      <c r="D124" s="114"/>
      <c r="E124" s="114"/>
      <c r="F124" s="114" t="s">
        <v>193</v>
      </c>
      <c r="G124" s="266" t="s">
        <v>766</v>
      </c>
      <c r="H124" s="117"/>
      <c r="I124" s="191" t="s">
        <v>6683</v>
      </c>
      <c r="J124" s="117" t="s">
        <v>196</v>
      </c>
      <c r="K124" s="247" t="s">
        <v>190</v>
      </c>
      <c r="L124" s="117">
        <f t="shared" si="31"/>
        <v>1</v>
      </c>
      <c r="M124" s="117"/>
      <c r="N124" s="89"/>
      <c r="O124" s="489" t="s">
        <v>6684</v>
      </c>
      <c r="P124" s="489" t="s">
        <v>6685</v>
      </c>
      <c r="Q124" s="996" t="s">
        <v>6682</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804</v>
      </c>
      <c r="L125" s="117">
        <f t="shared" si="31"/>
        <v>0</v>
      </c>
      <c r="M125" s="117"/>
      <c r="N125" s="89"/>
      <c r="O125" s="489" t="s">
        <v>6686</v>
      </c>
      <c r="P125" s="277" t="s">
        <v>3063</v>
      </c>
      <c r="Q125" s="996" t="s">
        <v>6682</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804</v>
      </c>
      <c r="L126" s="117">
        <f t="shared" si="31"/>
        <v>0</v>
      </c>
      <c r="M126" s="117"/>
      <c r="N126" s="89"/>
      <c r="O126" s="489" t="s">
        <v>6687</v>
      </c>
      <c r="P126" s="502"/>
      <c r="Q126" s="996" t="s">
        <v>6682</v>
      </c>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489" t="s">
        <v>6688</v>
      </c>
      <c r="P127" s="492" t="s">
        <v>1372</v>
      </c>
      <c r="Q127" s="996" t="s">
        <v>6682</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227</v>
      </c>
      <c r="L128" s="117">
        <f t="shared" si="31"/>
        <v>0.67</v>
      </c>
      <c r="M128" s="117"/>
      <c r="N128" s="89"/>
      <c r="O128" s="489" t="s">
        <v>6689</v>
      </c>
      <c r="P128" s="804" t="s">
        <v>6690</v>
      </c>
      <c r="Q128" s="996" t="s">
        <v>6682</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243"/>
      <c r="P129" s="243"/>
      <c r="Q129" s="475"/>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489" t="s">
        <v>6691</v>
      </c>
      <c r="P130" s="492" t="s">
        <v>1375</v>
      </c>
      <c r="Q130" s="996" t="s">
        <v>6692</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489" t="s">
        <v>6693</v>
      </c>
      <c r="P131" s="804" t="s">
        <v>1376</v>
      </c>
      <c r="Q131" s="996" t="s">
        <v>6692</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489" t="s">
        <v>6694</v>
      </c>
      <c r="P132" s="804" t="s">
        <v>1377</v>
      </c>
      <c r="Q132" s="996" t="s">
        <v>6692</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489" t="s">
        <v>6695</v>
      </c>
      <c r="P133" s="804" t="s">
        <v>1377</v>
      </c>
      <c r="Q133" s="996" t="s">
        <v>6692</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0.2916666667</v>
      </c>
      <c r="M134" s="242">
        <f>L134/H134</f>
        <v>0.4166666667</v>
      </c>
      <c r="N134" s="89"/>
      <c r="O134" s="243"/>
      <c r="P134" s="243"/>
      <c r="Q134" s="475"/>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804</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0.25</v>
      </c>
      <c r="M135" s="117"/>
      <c r="N135" s="89"/>
      <c r="O135" s="489" t="s">
        <v>6696</v>
      </c>
      <c r="P135" s="492" t="s">
        <v>6697</v>
      </c>
      <c r="Q135" s="495" t="s">
        <v>6698</v>
      </c>
      <c r="R135" s="89"/>
      <c r="S135" s="89"/>
      <c r="T135" s="89"/>
      <c r="U135" s="89"/>
      <c r="V135" s="89"/>
      <c r="W135" s="89"/>
      <c r="X135" s="89"/>
      <c r="Y135" s="89"/>
      <c r="Z135" s="89"/>
    </row>
    <row r="136">
      <c r="A136" s="89">
        <v>137.0</v>
      </c>
      <c r="B136" s="113"/>
      <c r="C136" s="114"/>
      <c r="D136" s="114"/>
      <c r="E136" s="114"/>
      <c r="F136" s="114" t="s">
        <v>193</v>
      </c>
      <c r="G136" s="266" t="s">
        <v>807</v>
      </c>
      <c r="H136" s="117"/>
      <c r="I136" s="191" t="s">
        <v>6699</v>
      </c>
      <c r="J136" s="324" t="s">
        <v>189</v>
      </c>
      <c r="K136" s="247" t="s">
        <v>386</v>
      </c>
      <c r="L136" s="117">
        <f t="shared" si="33"/>
        <v>0</v>
      </c>
      <c r="M136" s="117"/>
      <c r="N136" s="89"/>
      <c r="O136" s="489" t="s">
        <v>6700</v>
      </c>
      <c r="P136" s="804" t="s">
        <v>1380</v>
      </c>
      <c r="Q136" s="495" t="s">
        <v>6698</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190</v>
      </c>
      <c r="L137" s="117">
        <f t="shared" si="33"/>
        <v>1</v>
      </c>
      <c r="M137" s="117"/>
      <c r="N137" s="89"/>
      <c r="O137" s="489" t="s">
        <v>6701</v>
      </c>
      <c r="P137" s="1030" t="s">
        <v>1381</v>
      </c>
      <c r="Q137" s="495" t="s">
        <v>6698</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0.266</v>
      </c>
      <c r="M138" s="242">
        <f>L138/H138</f>
        <v>0.665</v>
      </c>
      <c r="N138" s="89"/>
      <c r="O138" s="243"/>
      <c r="P138" s="243"/>
      <c r="Q138" s="475"/>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386</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0.33</v>
      </c>
      <c r="M139" s="117"/>
      <c r="N139" s="89"/>
      <c r="O139" s="489" t="s">
        <v>6702</v>
      </c>
      <c r="P139" s="745" t="s">
        <v>1382</v>
      </c>
      <c r="Q139" s="495" t="s">
        <v>6703</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489" t="s">
        <v>6704</v>
      </c>
      <c r="P140" s="94"/>
      <c r="Q140" s="313" t="s">
        <v>6705</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19.31830138</v>
      </c>
      <c r="M141" s="231">
        <f t="shared" ref="M141:M143" si="35">L141/H141</f>
        <v>0.8902443033</v>
      </c>
      <c r="N141" s="89"/>
      <c r="O141" s="453"/>
      <c r="P141" s="453"/>
      <c r="Q141" s="475"/>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3</v>
      </c>
      <c r="M142" s="37">
        <f t="shared" si="35"/>
        <v>1</v>
      </c>
      <c r="N142" s="89"/>
      <c r="O142" s="262"/>
      <c r="P142" s="262"/>
      <c r="Q142" s="475"/>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3"/>
      <c r="P143" s="243"/>
      <c r="Q143" s="475"/>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249" t="s">
        <v>6706</v>
      </c>
      <c r="P144" s="492" t="s">
        <v>1457</v>
      </c>
      <c r="Q144" s="495" t="s">
        <v>6707</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1.0</v>
      </c>
      <c r="L145" s="117" t="str">
        <f t="shared" si="36"/>
        <v/>
      </c>
      <c r="M145" s="117"/>
      <c r="N145" s="89"/>
      <c r="O145" s="121"/>
      <c r="P145" s="121"/>
      <c r="Q145" s="495" t="s">
        <v>6707</v>
      </c>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2.0</v>
      </c>
      <c r="L146" s="117" t="str">
        <f t="shared" si="36"/>
        <v/>
      </c>
      <c r="M146" s="117"/>
      <c r="N146" s="89"/>
      <c r="O146" s="121"/>
      <c r="P146" s="121"/>
      <c r="Q146" s="495" t="s">
        <v>6707</v>
      </c>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249" t="s">
        <v>6708</v>
      </c>
      <c r="P147" s="249" t="s">
        <v>1612</v>
      </c>
      <c r="Q147" s="495" t="s">
        <v>6707</v>
      </c>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2.0</v>
      </c>
      <c r="L148" s="117" t="str">
        <f t="shared" si="36"/>
        <v/>
      </c>
      <c r="M148" s="117"/>
      <c r="N148" s="89"/>
      <c r="O148" s="121"/>
      <c r="P148" s="467"/>
      <c r="Q148" s="495" t="s">
        <v>6707</v>
      </c>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2.0</v>
      </c>
      <c r="L149" s="117" t="str">
        <f t="shared" si="36"/>
        <v/>
      </c>
      <c r="M149" s="117"/>
      <c r="N149" s="89"/>
      <c r="O149" s="121"/>
      <c r="P149" s="121"/>
      <c r="Q149" s="495" t="s">
        <v>6707</v>
      </c>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75"/>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489" t="s">
        <v>6709</v>
      </c>
      <c r="P151" s="492" t="s">
        <v>1386</v>
      </c>
      <c r="Q151" s="495" t="s">
        <v>6710</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75"/>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489" t="s">
        <v>6711</v>
      </c>
      <c r="P153" s="492" t="s">
        <v>6712</v>
      </c>
      <c r="Q153" s="495" t="s">
        <v>6713</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2</v>
      </c>
      <c r="M154" s="37">
        <f t="shared" ref="M154:M155" si="37">L154/H154</f>
        <v>1</v>
      </c>
      <c r="N154" s="89"/>
      <c r="O154" s="262"/>
      <c r="P154" s="262"/>
      <c r="Q154" s="475"/>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2</v>
      </c>
      <c r="M155" s="242">
        <f t="shared" si="37"/>
        <v>1</v>
      </c>
      <c r="N155" s="89"/>
      <c r="O155" s="243"/>
      <c r="P155" s="243"/>
      <c r="Q155" s="475"/>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502"/>
      <c r="P156" s="620"/>
      <c r="Q156" s="495" t="s">
        <v>6714</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1</v>
      </c>
      <c r="L157" s="117">
        <f t="shared" si="38"/>
        <v>1</v>
      </c>
      <c r="M157" s="117"/>
      <c r="N157" s="89"/>
      <c r="O157" s="121"/>
      <c r="P157" s="121"/>
      <c r="Q157" s="495" t="s">
        <v>6714</v>
      </c>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1.0</v>
      </c>
      <c r="L158" s="117" t="str">
        <f t="shared" si="38"/>
        <v/>
      </c>
      <c r="M158" s="117"/>
      <c r="N158" s="89"/>
      <c r="O158" s="502"/>
      <c r="P158" s="492" t="s">
        <v>1388</v>
      </c>
      <c r="Q158" s="495" t="s">
        <v>6714</v>
      </c>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1.0</v>
      </c>
      <c r="L159" s="117" t="str">
        <f t="shared" si="38"/>
        <v/>
      </c>
      <c r="M159" s="117"/>
      <c r="N159" s="89"/>
      <c r="O159" s="502"/>
      <c r="P159" s="804" t="s">
        <v>1389</v>
      </c>
      <c r="Q159" s="495" t="s">
        <v>6714</v>
      </c>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75"/>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75"/>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492" t="s">
        <v>3441</v>
      </c>
      <c r="P162" s="489" t="s">
        <v>5178</v>
      </c>
      <c r="Q162" s="495" t="s">
        <v>6715</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2.9375</v>
      </c>
      <c r="M163" s="37">
        <f t="shared" ref="M163:M164" si="40">L163/H163</f>
        <v>0.7833333333</v>
      </c>
      <c r="N163" s="89"/>
      <c r="O163" s="262"/>
      <c r="P163" s="262"/>
      <c r="Q163" s="475"/>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475"/>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492" t="s">
        <v>2743</v>
      </c>
      <c r="P165" s="489" t="s">
        <v>5178</v>
      </c>
      <c r="Q165" s="495" t="s">
        <v>6716</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0.9375</v>
      </c>
      <c r="M166" s="242">
        <f>L166/H166</f>
        <v>0.75</v>
      </c>
      <c r="N166" s="89"/>
      <c r="O166" s="243"/>
      <c r="P166" s="243"/>
      <c r="Q166" s="475"/>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227</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0.5</v>
      </c>
      <c r="M167" s="117"/>
      <c r="N167" s="89"/>
      <c r="O167" s="489" t="s">
        <v>6717</v>
      </c>
      <c r="P167" s="492" t="s">
        <v>6718</v>
      </c>
      <c r="Q167" s="495" t="s">
        <v>6719</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489" t="s">
        <v>6720</v>
      </c>
      <c r="P168" s="1031" t="s">
        <v>6721</v>
      </c>
      <c r="Q168" s="495" t="s">
        <v>6719</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1.5</v>
      </c>
      <c r="M169" s="242">
        <f>L169/H169</f>
        <v>0.75</v>
      </c>
      <c r="N169" s="89"/>
      <c r="O169" s="243"/>
      <c r="P169" s="243"/>
      <c r="Q169" s="475"/>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227</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0.75</v>
      </c>
      <c r="M170" s="117"/>
      <c r="N170" s="89"/>
      <c r="O170" s="489" t="s">
        <v>6717</v>
      </c>
      <c r="P170" s="492" t="s">
        <v>6718</v>
      </c>
      <c r="Q170" s="495" t="s">
        <v>6722</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227</v>
      </c>
      <c r="L171" s="117">
        <f t="shared" si="42"/>
        <v>0.75</v>
      </c>
      <c r="M171" s="117"/>
      <c r="N171" s="89"/>
      <c r="O171" s="489" t="s">
        <v>6720</v>
      </c>
      <c r="P171" s="1031" t="s">
        <v>6721</v>
      </c>
      <c r="Q171" s="495" t="s">
        <v>6722</v>
      </c>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227</v>
      </c>
      <c r="L172" s="117">
        <f t="shared" si="42"/>
        <v>0.75</v>
      </c>
      <c r="M172" s="117"/>
      <c r="N172" s="89"/>
      <c r="O172" s="489" t="s">
        <v>6723</v>
      </c>
      <c r="P172" s="1031" t="s">
        <v>6721</v>
      </c>
      <c r="Q172" s="495" t="s">
        <v>6722</v>
      </c>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1.5</v>
      </c>
      <c r="M173" s="37">
        <f t="shared" ref="M173:M174" si="43">L173/H173</f>
        <v>0.75</v>
      </c>
      <c r="N173" s="89"/>
      <c r="O173" s="262"/>
      <c r="P173" s="262"/>
      <c r="Q173" s="475"/>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75"/>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249" t="s">
        <v>6724</v>
      </c>
      <c r="P175" s="277" t="s">
        <v>6725</v>
      </c>
      <c r="Q175" s="495" t="s">
        <v>6726</v>
      </c>
      <c r="R175" s="89"/>
      <c r="S175" s="89"/>
      <c r="T175" s="89"/>
      <c r="U175" s="89"/>
      <c r="V175" s="89"/>
      <c r="W175" s="89"/>
      <c r="X175" s="89"/>
      <c r="Y175" s="89"/>
      <c r="Z175" s="89"/>
    </row>
    <row r="176">
      <c r="A176" s="89">
        <v>205.0</v>
      </c>
      <c r="B176" s="257"/>
      <c r="C176" s="241"/>
      <c r="D176" s="241"/>
      <c r="E176" s="241" t="s">
        <v>12</v>
      </c>
      <c r="F176" s="28" t="s">
        <v>6727</v>
      </c>
      <c r="G176" s="4"/>
      <c r="H176" s="242">
        <v>0.5</v>
      </c>
      <c r="I176" s="243"/>
      <c r="J176" s="242"/>
      <c r="K176" s="242"/>
      <c r="L176" s="242">
        <f>AVERAGE(L177)*H176</f>
        <v>0.5</v>
      </c>
      <c r="M176" s="242">
        <f>L176/H176</f>
        <v>1</v>
      </c>
      <c r="N176" s="89"/>
      <c r="O176" s="243"/>
      <c r="P176" s="243"/>
      <c r="Q176" s="475"/>
      <c r="R176" s="89"/>
      <c r="S176" s="89"/>
      <c r="T176" s="89"/>
      <c r="U176" s="89"/>
      <c r="V176" s="89"/>
      <c r="W176" s="89"/>
      <c r="X176" s="89"/>
      <c r="Y176" s="89"/>
      <c r="Z176" s="89"/>
    </row>
    <row r="177">
      <c r="A177" s="89">
        <v>206.0</v>
      </c>
      <c r="B177" s="113"/>
      <c r="C177" s="114"/>
      <c r="D177" s="114"/>
      <c r="E177" s="114"/>
      <c r="F177" s="328" t="s">
        <v>107</v>
      </c>
      <c r="G177" s="266" t="s">
        <v>6728</v>
      </c>
      <c r="H177" s="117"/>
      <c r="I177" s="191" t="s">
        <v>6729</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489" t="s">
        <v>6730</v>
      </c>
      <c r="P177" s="492" t="s">
        <v>4441</v>
      </c>
      <c r="Q177" s="495" t="s">
        <v>6731</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v>
      </c>
      <c r="M178" s="242">
        <f>L178/H178</f>
        <v>0</v>
      </c>
      <c r="N178" s="89"/>
      <c r="O178" s="243"/>
      <c r="P178" s="243"/>
      <c r="Q178" s="475"/>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0</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v>
      </c>
      <c r="M179" s="117"/>
      <c r="N179" s="89"/>
      <c r="O179" s="249" t="s">
        <v>6724</v>
      </c>
      <c r="P179" s="492" t="s">
        <v>6732</v>
      </c>
      <c r="Q179" s="475"/>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10.0</v>
      </c>
      <c r="L180" s="117" t="str">
        <f t="shared" si="44"/>
        <v/>
      </c>
      <c r="M180" s="339"/>
      <c r="N180" s="89"/>
      <c r="O180" s="121"/>
      <c r="P180" s="467"/>
      <c r="Q180" s="475" t="s">
        <v>2964</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13.0</v>
      </c>
      <c r="L181" s="117" t="str">
        <f t="shared" si="44"/>
        <v/>
      </c>
      <c r="M181" s="117"/>
      <c r="N181" s="89"/>
      <c r="O181" s="121"/>
      <c r="P181" s="121"/>
      <c r="Q181" s="475" t="s">
        <v>2966</v>
      </c>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23.0</v>
      </c>
      <c r="L182" s="117" t="str">
        <f t="shared" si="44"/>
        <v/>
      </c>
      <c r="M182" s="117"/>
      <c r="N182" s="89"/>
      <c r="O182" s="121"/>
      <c r="P182" s="121"/>
      <c r="Q182" s="475"/>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3.093301382</v>
      </c>
      <c r="M183" s="37">
        <f t="shared" ref="M183:M184" si="45">L183/H183</f>
        <v>0.8248803686</v>
      </c>
      <c r="N183" s="89"/>
      <c r="O183" s="262"/>
      <c r="P183" s="262"/>
      <c r="Q183" s="475"/>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0.3433013822</v>
      </c>
      <c r="M184" s="242">
        <f t="shared" si="45"/>
        <v>0.3433013822</v>
      </c>
      <c r="N184" s="89"/>
      <c r="O184" s="243"/>
      <c r="P184" s="243"/>
      <c r="Q184" s="475"/>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75"/>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996" t="s">
        <v>6733</v>
      </c>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10.0</v>
      </c>
      <c r="L187" s="117" t="str">
        <f t="shared" si="46"/>
        <v/>
      </c>
      <c r="M187" s="117"/>
      <c r="N187" s="89"/>
      <c r="O187" s="249" t="s">
        <v>6724</v>
      </c>
      <c r="P187" s="301" t="s">
        <v>1407</v>
      </c>
      <c r="Q187" s="996" t="s">
        <v>6733</v>
      </c>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16.0</v>
      </c>
      <c r="L188" s="117" t="str">
        <f t="shared" si="46"/>
        <v/>
      </c>
      <c r="M188" s="117"/>
      <c r="N188" s="89"/>
      <c r="O188" s="249" t="s">
        <v>6724</v>
      </c>
      <c r="P188" s="1030" t="s">
        <v>1407</v>
      </c>
      <c r="Q188" s="996" t="s">
        <v>6733</v>
      </c>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032"/>
      <c r="Q189" s="996" t="s">
        <v>6733</v>
      </c>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9.0</v>
      </c>
      <c r="L190" s="117" t="str">
        <f t="shared" si="46"/>
        <v/>
      </c>
      <c r="M190" s="117"/>
      <c r="N190" s="89"/>
      <c r="O190" s="249" t="s">
        <v>6724</v>
      </c>
      <c r="P190" s="804" t="s">
        <v>1408</v>
      </c>
      <c r="Q190" s="996" t="s">
        <v>6733</v>
      </c>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11.0</v>
      </c>
      <c r="L191" s="117" t="str">
        <f t="shared" si="46"/>
        <v/>
      </c>
      <c r="M191" s="117"/>
      <c r="N191" s="89"/>
      <c r="O191" s="249" t="s">
        <v>6724</v>
      </c>
      <c r="P191" s="804" t="s">
        <v>1408</v>
      </c>
      <c r="Q191" s="996" t="s">
        <v>6733</v>
      </c>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340">
        <f>IF(OR(K193="",K194=""),"Blm Diisi",IF(K193=0,0,IF(K194/K193&gt;1,1,K194/K193)))</f>
        <v>0.6666666667</v>
      </c>
      <c r="L192" s="117">
        <f t="shared" si="46"/>
        <v>0.6666666667</v>
      </c>
      <c r="M192" s="117"/>
      <c r="N192" s="89"/>
      <c r="O192" s="121"/>
      <c r="P192" s="1032"/>
      <c r="Q192" s="996" t="s">
        <v>6733</v>
      </c>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6.0</v>
      </c>
      <c r="L193" s="117" t="str">
        <f t="shared" si="46"/>
        <v/>
      </c>
      <c r="M193" s="117"/>
      <c r="N193" s="89"/>
      <c r="O193" s="249" t="s">
        <v>6724</v>
      </c>
      <c r="P193" s="1030" t="s">
        <v>1409</v>
      </c>
      <c r="Q193" s="996" t="s">
        <v>6733</v>
      </c>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4.0</v>
      </c>
      <c r="L194" s="117" t="str">
        <f t="shared" si="46"/>
        <v/>
      </c>
      <c r="M194" s="117"/>
      <c r="N194" s="89"/>
      <c r="O194" s="249" t="s">
        <v>6724</v>
      </c>
      <c r="P194" s="1030" t="s">
        <v>1410</v>
      </c>
      <c r="Q194" s="996" t="s">
        <v>6733</v>
      </c>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506">
        <f>IF(OR(K196="",K197=""),"Blm Diisi",IF(K196=0,0,IF(K197/K196&gt;1,1,K197/K196)))</f>
        <v>0.01993609764</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0.01993609764</v>
      </c>
      <c r="M195" s="117"/>
      <c r="N195" s="89"/>
      <c r="O195" s="121"/>
      <c r="P195" s="121"/>
      <c r="Q195" s="996" t="s">
        <v>6733</v>
      </c>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8.954554385E10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249" t="s">
        <v>6734</v>
      </c>
      <c r="P196" s="492" t="s">
        <v>4684</v>
      </c>
      <c r="Q196" s="996" t="s">
        <v>6733</v>
      </c>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1.785188705E9</v>
      </c>
      <c r="L197" s="117" t="str">
        <f t="shared" si="47"/>
        <v/>
      </c>
      <c r="M197" s="117"/>
      <c r="N197" s="89"/>
      <c r="O197" s="249" t="s">
        <v>6735</v>
      </c>
      <c r="P197" s="804" t="s">
        <v>4685</v>
      </c>
      <c r="Q197" s="996" t="s">
        <v>6733</v>
      </c>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475"/>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368"/>
      <c r="P199" s="492" t="s">
        <v>1414</v>
      </c>
      <c r="Q199" s="495" t="s">
        <v>6736</v>
      </c>
      <c r="R199" s="89"/>
      <c r="S199" s="89"/>
      <c r="T199" s="89"/>
      <c r="U199" s="89"/>
      <c r="V199" s="89"/>
      <c r="W199" s="89"/>
      <c r="X199" s="89"/>
      <c r="Y199" s="89"/>
      <c r="Z199" s="89"/>
    </row>
    <row r="200">
      <c r="A200" s="89">
        <v>229.0</v>
      </c>
      <c r="B200" s="257"/>
      <c r="C200" s="241"/>
      <c r="D200" s="241"/>
      <c r="E200" s="241" t="s">
        <v>14</v>
      </c>
      <c r="F200" s="28" t="s">
        <v>6737</v>
      </c>
      <c r="G200" s="4"/>
      <c r="H200" s="242">
        <v>1.0</v>
      </c>
      <c r="I200" s="243"/>
      <c r="J200" s="242"/>
      <c r="K200" s="242"/>
      <c r="L200" s="242">
        <f>AVERAGE(L201)*H200</f>
        <v>1</v>
      </c>
      <c r="M200" s="242">
        <f>L200/H200</f>
        <v>1</v>
      </c>
      <c r="N200" s="89"/>
      <c r="O200" s="243"/>
      <c r="P200" s="243"/>
      <c r="Q200" s="475"/>
      <c r="R200" s="89"/>
      <c r="S200" s="89"/>
      <c r="T200" s="89"/>
      <c r="U200" s="89"/>
      <c r="V200" s="89"/>
      <c r="W200" s="89"/>
      <c r="X200" s="89"/>
      <c r="Y200" s="89"/>
      <c r="Z200" s="89"/>
    </row>
    <row r="201">
      <c r="A201" s="89">
        <v>230.0</v>
      </c>
      <c r="B201" s="113"/>
      <c r="C201" s="114"/>
      <c r="D201" s="114"/>
      <c r="E201" s="114"/>
      <c r="F201" s="361" t="s">
        <v>107</v>
      </c>
      <c r="G201" s="125" t="s">
        <v>6738</v>
      </c>
      <c r="H201" s="117"/>
      <c r="I201" s="191" t="s">
        <v>6739</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368"/>
      <c r="P201" s="489" t="s">
        <v>6740</v>
      </c>
      <c r="Q201" s="495" t="s">
        <v>6741</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75"/>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368"/>
      <c r="P203" s="492" t="s">
        <v>1419</v>
      </c>
      <c r="Q203" s="495" t="s">
        <v>6742</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1.95</v>
      </c>
      <c r="M204" s="37">
        <f t="shared" ref="M204:M205" si="48">L204/H204</f>
        <v>1</v>
      </c>
      <c r="N204" s="89"/>
      <c r="O204" s="262"/>
      <c r="P204" s="262"/>
      <c r="Q204" s="475"/>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243"/>
      <c r="P205" s="243"/>
      <c r="Q205" s="475"/>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44">
        <f>IF(OR(K207="",K210=""),"Blm Diisi",IF(AND(K207=0,K210=0),0,IF(K210/K207&gt;1,1,K210/K207)))</f>
        <v>1</v>
      </c>
      <c r="L206" s="50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06" s="117"/>
      <c r="N206" s="89"/>
      <c r="O206" s="277" t="s">
        <v>6743</v>
      </c>
      <c r="P206" s="497" t="s">
        <v>6744</v>
      </c>
      <c r="Q206" s="495" t="s">
        <v>6745</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6">
        <f>IF(OR(K208="",K209=""),"Blm Diisi",K208+K209)</f>
        <v>25</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121"/>
      <c r="P207" s="121"/>
      <c r="Q207" s="495" t="s">
        <v>6745</v>
      </c>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495" t="s">
        <v>6745</v>
      </c>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24.0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121"/>
      <c r="P209" s="121"/>
      <c r="Q209" s="495" t="s">
        <v>6745</v>
      </c>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25.0</v>
      </c>
      <c r="L210" s="117" t="str">
        <f t="shared" si="49"/>
        <v/>
      </c>
      <c r="M210" s="117"/>
      <c r="N210" s="89"/>
      <c r="O210" s="121"/>
      <c r="P210" s="121"/>
      <c r="Q210" s="495" t="s">
        <v>6745</v>
      </c>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0.6</v>
      </c>
      <c r="M211" s="242">
        <f>L211/H211</f>
        <v>1</v>
      </c>
      <c r="N211" s="89"/>
      <c r="O211" s="243"/>
      <c r="P211" s="243"/>
      <c r="Q211" s="475"/>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IF(OR(K214="",K217=""),"Blm Diisi",IF(AND(K213=0,K217=0),0,IF(K217/K213&gt;1,1,K217/K213)))</f>
        <v>1</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12" s="117"/>
      <c r="N212" s="89"/>
      <c r="O212" s="277" t="s">
        <v>6746</v>
      </c>
      <c r="P212" s="497" t="s">
        <v>6747</v>
      </c>
      <c r="Q212" s="495" t="s">
        <v>6748</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47</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75"/>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75"/>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475"/>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47.0</v>
      </c>
      <c r="L216" s="117" t="str">
        <f t="shared" si="50"/>
        <v/>
      </c>
      <c r="M216" s="117"/>
      <c r="N216" s="89"/>
      <c r="O216" s="121"/>
      <c r="P216" s="121"/>
      <c r="Q216" s="475"/>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47.0</v>
      </c>
      <c r="L217" s="117" t="str">
        <f t="shared" si="50"/>
        <v/>
      </c>
      <c r="M217" s="117"/>
      <c r="N217" s="89"/>
      <c r="O217" s="121"/>
      <c r="P217" s="121"/>
      <c r="Q217" s="475"/>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75"/>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249" t="s">
        <v>6749</v>
      </c>
      <c r="P219" s="492" t="s">
        <v>1377</v>
      </c>
      <c r="Q219" s="495" t="s">
        <v>6750</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27.0</v>
      </c>
      <c r="L220" s="117" t="str">
        <f t="shared" si="51"/>
        <v/>
      </c>
      <c r="M220" s="117"/>
      <c r="N220" s="89"/>
      <c r="O220" s="121"/>
      <c r="P220" s="503"/>
      <c r="Q220" s="475"/>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121"/>
      <c r="P221" s="121"/>
      <c r="Q221" s="475"/>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27.0</v>
      </c>
      <c r="L222" s="117" t="str">
        <f t="shared" si="51"/>
        <v/>
      </c>
      <c r="M222" s="117"/>
      <c r="N222" s="89"/>
      <c r="O222" s="121"/>
      <c r="P222" s="121"/>
      <c r="Q222" s="475"/>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3.3375</v>
      </c>
      <c r="M223" s="37">
        <f t="shared" ref="M223:M224" si="52">L223/H223</f>
        <v>0.89</v>
      </c>
      <c r="N223" s="89"/>
      <c r="O223" s="262"/>
      <c r="P223" s="262"/>
      <c r="Q223" s="475"/>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2.0875</v>
      </c>
      <c r="M224" s="242">
        <f t="shared" si="52"/>
        <v>0.835</v>
      </c>
      <c r="N224" s="89"/>
      <c r="O224" s="243"/>
      <c r="P224" s="243"/>
      <c r="Q224" s="475"/>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227</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0.67</v>
      </c>
      <c r="M225" s="117"/>
      <c r="N225" s="89"/>
      <c r="O225" s="277" t="s">
        <v>6751</v>
      </c>
      <c r="P225" s="492" t="s">
        <v>1423</v>
      </c>
      <c r="Q225" s="495" t="s">
        <v>6752</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1</v>
      </c>
      <c r="L226" s="117">
        <f t="shared" si="53"/>
        <v>1</v>
      </c>
      <c r="M226" s="117"/>
      <c r="N226" s="89"/>
      <c r="O226" s="489" t="s">
        <v>6753</v>
      </c>
      <c r="P226" s="492" t="s">
        <v>1424</v>
      </c>
      <c r="Q226" s="495" t="s">
        <v>6752</v>
      </c>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1.0</v>
      </c>
      <c r="L227" s="117" t="str">
        <f t="shared" si="53"/>
        <v/>
      </c>
      <c r="M227" s="117"/>
      <c r="N227" s="89"/>
      <c r="O227" s="121"/>
      <c r="P227" s="467"/>
      <c r="Q227" s="475"/>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1.0</v>
      </c>
      <c r="L228" s="117" t="str">
        <f t="shared" si="53"/>
        <v/>
      </c>
      <c r="M228" s="117"/>
      <c r="N228" s="89"/>
      <c r="O228" s="121"/>
      <c r="P228" s="467"/>
      <c r="Q228" s="475"/>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75"/>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489" t="s">
        <v>6754</v>
      </c>
      <c r="P230" s="492" t="s">
        <v>3987</v>
      </c>
      <c r="Q230" s="495" t="s">
        <v>6755</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1.1015625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73">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F211:G211"/>
    <mergeCell ref="F218:G218"/>
    <mergeCell ref="E223:G223"/>
    <mergeCell ref="F224:G224"/>
    <mergeCell ref="F229:G229"/>
    <mergeCell ref="E183:G183"/>
    <mergeCell ref="F184:G184"/>
    <mergeCell ref="F198:G198"/>
    <mergeCell ref="F200:G200"/>
    <mergeCell ref="F202:G202"/>
    <mergeCell ref="E204:G204"/>
    <mergeCell ref="F205:G205"/>
    <mergeCell ref="B1:F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Q91:Q94"/>
    <mergeCell ref="P92:P94"/>
    <mergeCell ref="P96:P98"/>
    <mergeCell ref="P111:P112"/>
    <mergeCell ref="P139:P14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1"/>
    <hyperlink r:id="rId5" ref="Q12"/>
    <hyperlink r:id="rId6" ref="Q13"/>
    <hyperlink r:id="rId7" ref="Q15"/>
    <hyperlink r:id="rId8" ref="Q16"/>
    <hyperlink r:id="rId9" ref="Q17"/>
    <hyperlink r:id="rId10" ref="Q18"/>
    <hyperlink r:id="rId11" ref="Q20"/>
    <hyperlink r:id="rId12" ref="Q21"/>
    <hyperlink r:id="rId13" ref="Q24"/>
    <hyperlink r:id="rId14" ref="Q25"/>
    <hyperlink r:id="rId15" ref="Q28"/>
    <hyperlink r:id="rId16" ref="Q29"/>
    <hyperlink r:id="rId17" ref="Q30"/>
    <hyperlink r:id="rId18" ref="Q31"/>
    <hyperlink r:id="rId19" ref="Q32"/>
    <hyperlink r:id="rId20" ref="Q33"/>
    <hyperlink r:id="rId21" ref="Q34"/>
    <hyperlink r:id="rId22" ref="Q35"/>
    <hyperlink r:id="rId23" ref="Q36"/>
    <hyperlink r:id="rId24" ref="Q37"/>
    <hyperlink r:id="rId25" ref="Q39"/>
    <hyperlink r:id="rId26" ref="Q40"/>
    <hyperlink r:id="rId27" ref="Q43"/>
    <hyperlink r:id="rId28" ref="Q44"/>
    <hyperlink r:id="rId29" ref="Q45"/>
    <hyperlink r:id="rId30" ref="Q46"/>
    <hyperlink r:id="rId31" ref="Q47"/>
    <hyperlink r:id="rId32" ref="Q48"/>
    <hyperlink r:id="rId33" ref="Q49"/>
    <hyperlink r:id="rId34" ref="Q50"/>
    <hyperlink r:id="rId35" ref="Q51"/>
    <hyperlink r:id="rId36" ref="Q53"/>
    <hyperlink r:id="rId37" ref="Q54"/>
    <hyperlink r:id="rId38" ref="Q57"/>
    <hyperlink r:id="rId39" ref="O58"/>
    <hyperlink r:id="rId40" ref="Q58"/>
    <hyperlink r:id="rId41" ref="O59"/>
    <hyperlink r:id="rId42" ref="Q59"/>
    <hyperlink r:id="rId43" ref="Q61"/>
    <hyperlink r:id="rId44" ref="Q62"/>
    <hyperlink r:id="rId45" ref="Q64"/>
    <hyperlink r:id="rId46" ref="Q65"/>
    <hyperlink r:id="rId47" ref="Q66"/>
    <hyperlink r:id="rId48" ref="Q67"/>
    <hyperlink r:id="rId49" ref="Q68"/>
    <hyperlink r:id="rId50" ref="Q69"/>
    <hyperlink r:id="rId51" ref="Q71"/>
    <hyperlink r:id="rId52" ref="Q72"/>
    <hyperlink r:id="rId53" ref="Q74"/>
    <hyperlink r:id="rId54" ref="Q75"/>
    <hyperlink r:id="rId55" ref="Q77"/>
    <hyperlink r:id="rId56" ref="Q80"/>
    <hyperlink r:id="rId57" ref="Q81"/>
    <hyperlink r:id="rId58" ref="Q82"/>
    <hyperlink r:id="rId59" ref="Q83"/>
    <hyperlink r:id="rId60" ref="Q84"/>
    <hyperlink r:id="rId61" ref="Q85"/>
    <hyperlink r:id="rId62" ref="Q87"/>
    <hyperlink r:id="rId63" ref="Q88"/>
    <hyperlink r:id="rId64" ref="Q91"/>
    <hyperlink r:id="rId65" ref="Q96"/>
    <hyperlink r:id="rId66" ref="Q97"/>
    <hyperlink r:id="rId67" ref="Q98"/>
    <hyperlink r:id="rId68" ref="Q99"/>
    <hyperlink r:id="rId69" ref="Q100"/>
    <hyperlink r:id="rId70" ref="Q101"/>
    <hyperlink r:id="rId71" ref="Q103"/>
    <hyperlink r:id="rId72" ref="Q104"/>
    <hyperlink r:id="rId73" ref="Q105"/>
    <hyperlink r:id="rId74" ref="Q109"/>
    <hyperlink r:id="rId75" ref="Q110"/>
    <hyperlink r:id="rId76" ref="Q111"/>
    <hyperlink r:id="rId77" ref="Q112"/>
    <hyperlink r:id="rId78" ref="Q119"/>
    <hyperlink r:id="rId79" ref="Q120"/>
    <hyperlink r:id="rId80" ref="Q121"/>
    <hyperlink r:id="rId81" ref="Q123"/>
    <hyperlink r:id="rId82" ref="Q124"/>
    <hyperlink r:id="rId83" ref="Q125"/>
    <hyperlink r:id="rId84" ref="Q126"/>
    <hyperlink r:id="rId85" ref="Q127"/>
    <hyperlink r:id="rId86" ref="Q128"/>
    <hyperlink r:id="rId87" ref="Q130"/>
    <hyperlink r:id="rId88" ref="Q131"/>
    <hyperlink r:id="rId89" ref="Q132"/>
    <hyperlink r:id="rId90" ref="Q133"/>
    <hyperlink r:id="rId91" ref="Q135"/>
    <hyperlink r:id="rId92" ref="Q136"/>
    <hyperlink r:id="rId93" ref="Q137"/>
    <hyperlink r:id="rId94" ref="Q139"/>
    <hyperlink r:id="rId95" ref="Q140"/>
    <hyperlink r:id="rId96" ref="Q144"/>
    <hyperlink r:id="rId97" ref="Q145"/>
    <hyperlink r:id="rId98" ref="Q146"/>
    <hyperlink r:id="rId99" ref="Q147"/>
    <hyperlink r:id="rId100" ref="Q148"/>
    <hyperlink r:id="rId101" ref="Q149"/>
    <hyperlink r:id="rId102" ref="Q151"/>
    <hyperlink r:id="rId103" ref="Q153"/>
    <hyperlink r:id="rId104" ref="Q156"/>
    <hyperlink r:id="rId105" ref="Q157"/>
    <hyperlink r:id="rId106" ref="Q158"/>
    <hyperlink r:id="rId107" ref="Q159"/>
    <hyperlink r:id="rId108" ref="Q162"/>
    <hyperlink r:id="rId109" ref="Q165"/>
    <hyperlink r:id="rId110" ref="Q167"/>
    <hyperlink r:id="rId111" ref="Q168"/>
    <hyperlink r:id="rId112" ref="Q170"/>
    <hyperlink r:id="rId113" ref="Q171"/>
    <hyperlink r:id="rId114" ref="Q172"/>
    <hyperlink r:id="rId115" ref="Q175"/>
    <hyperlink r:id="rId116" ref="Q177"/>
    <hyperlink r:id="rId117" ref="Q186"/>
    <hyperlink r:id="rId118" ref="Q187"/>
    <hyperlink r:id="rId119" ref="Q188"/>
    <hyperlink r:id="rId120" ref="Q189"/>
    <hyperlink r:id="rId121" ref="Q190"/>
    <hyperlink r:id="rId122" ref="Q191"/>
    <hyperlink r:id="rId123" ref="Q192"/>
    <hyperlink r:id="rId124" ref="Q193"/>
    <hyperlink r:id="rId125" ref="Q194"/>
    <hyperlink r:id="rId126" ref="Q195"/>
    <hyperlink r:id="rId127" ref="Q196"/>
    <hyperlink r:id="rId128" ref="Q197"/>
    <hyperlink r:id="rId129" ref="Q199"/>
    <hyperlink r:id="rId130" ref="Q201"/>
    <hyperlink r:id="rId131" ref="Q203"/>
    <hyperlink r:id="rId132" ref="Q206"/>
    <hyperlink r:id="rId133" ref="Q207"/>
    <hyperlink r:id="rId134" ref="Q208"/>
    <hyperlink r:id="rId135" ref="Q209"/>
    <hyperlink r:id="rId136" ref="Q210"/>
    <hyperlink r:id="rId137" ref="Q212"/>
    <hyperlink r:id="rId138" ref="Q219"/>
    <hyperlink r:id="rId139" ref="Q225"/>
    <hyperlink r:id="rId140" ref="Q226"/>
    <hyperlink r:id="rId141" ref="Q230"/>
  </hyperlinks>
  <printOptions/>
  <pageMargins bottom="0.7480314960629921" footer="0.0" header="0.0" left="0.7086614173228347" right="0.7086614173228347" top="0.7480314960629921"/>
  <pageSetup fitToHeight="0" paperSize="9" orientation="portrait"/>
  <drawing r:id="rId142"/>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2" width="7.86"/>
    <col customWidth="1" min="13" max="13" width="7.71"/>
    <col customWidth="1" min="14" max="14" width="8.86"/>
    <col customWidth="1" min="15" max="16" width="41.0"/>
    <col customWidth="1" min="17" max="17" width="54.43"/>
    <col customWidth="1" min="18" max="26" width="8.86"/>
  </cols>
  <sheetData>
    <row r="1">
      <c r="A1" s="89">
        <v>1.0</v>
      </c>
      <c r="B1" s="1033" t="s">
        <v>6756</v>
      </c>
      <c r="C1" s="3"/>
      <c r="D1" s="3"/>
      <c r="E1" s="3"/>
      <c r="F1" s="4"/>
      <c r="G1" s="749" t="s">
        <v>4482</v>
      </c>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30.41371338</v>
      </c>
      <c r="M3" s="451">
        <f t="shared" ref="M3:M6" si="1">L3/H3</f>
        <v>0.8378433437</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11.38022222</v>
      </c>
      <c r="M4" s="231">
        <f t="shared" si="1"/>
        <v>0.7794672755</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1.623333333</v>
      </c>
      <c r="M5" s="37">
        <f t="shared" si="1"/>
        <v>0.8116666667</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0.2226666667</v>
      </c>
      <c r="M6" s="242">
        <f t="shared" si="1"/>
        <v>0.5566666667</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1034" t="s">
        <v>6757</v>
      </c>
      <c r="P7" s="690" t="s">
        <v>6758</v>
      </c>
      <c r="Q7" s="538" t="s">
        <v>6759</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227</v>
      </c>
      <c r="L8" s="117">
        <f t="shared" si="2"/>
        <v>0.67</v>
      </c>
      <c r="M8" s="117"/>
      <c r="N8" s="248"/>
      <c r="O8" s="689" t="s">
        <v>6760</v>
      </c>
      <c r="P8" s="689" t="s">
        <v>6761</v>
      </c>
      <c r="Q8" s="538" t="s">
        <v>6762</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804</v>
      </c>
      <c r="L9" s="117">
        <f t="shared" si="2"/>
        <v>0</v>
      </c>
      <c r="M9" s="117"/>
      <c r="N9" s="248"/>
      <c r="O9" s="689" t="s">
        <v>6763</v>
      </c>
      <c r="P9" s="885"/>
      <c r="Q9" s="350"/>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0.2666666667</v>
      </c>
      <c r="M10" s="242">
        <f>L10/H10</f>
        <v>0.6666666667</v>
      </c>
      <c r="N10" s="89"/>
      <c r="O10" s="469"/>
      <c r="P10" s="469"/>
      <c r="Q10" s="25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689" t="s">
        <v>6764</v>
      </c>
      <c r="P11" s="1008" t="s">
        <v>6765</v>
      </c>
      <c r="Q11" s="299" t="s">
        <v>6766</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689" t="s">
        <v>6767</v>
      </c>
      <c r="P12" s="689" t="s">
        <v>6768</v>
      </c>
      <c r="Q12" s="299" t="s">
        <v>6769</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386</v>
      </c>
      <c r="L13" s="117">
        <f t="shared" si="3"/>
        <v>0</v>
      </c>
      <c r="M13" s="117"/>
      <c r="N13" s="89"/>
      <c r="O13" s="689" t="s">
        <v>6770</v>
      </c>
      <c r="P13" s="689" t="s">
        <v>6768</v>
      </c>
      <c r="Q13" s="299" t="s">
        <v>6771</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0.734</v>
      </c>
      <c r="M14" s="242">
        <f>L14/H14</f>
        <v>0.9175</v>
      </c>
      <c r="N14" s="89"/>
      <c r="O14" s="469"/>
      <c r="P14" s="469"/>
      <c r="Q14" s="25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689" t="s">
        <v>6772</v>
      </c>
      <c r="P15" s="690" t="s">
        <v>6773</v>
      </c>
      <c r="Q15" s="299" t="s">
        <v>6774</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689" t="s">
        <v>6775</v>
      </c>
      <c r="P16" s="1035" t="s">
        <v>6776</v>
      </c>
      <c r="Q16" s="299" t="s">
        <v>6777</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689" t="s">
        <v>6778</v>
      </c>
      <c r="P17" s="1036" t="s">
        <v>6779</v>
      </c>
      <c r="Q17" s="299" t="s">
        <v>6780</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227</v>
      </c>
      <c r="L18" s="117">
        <f t="shared" si="4"/>
        <v>0.67</v>
      </c>
      <c r="M18" s="117"/>
      <c r="N18" s="89"/>
      <c r="O18" s="689" t="s">
        <v>6781</v>
      </c>
      <c r="P18" s="1037" t="s">
        <v>6782</v>
      </c>
      <c r="Q18" s="299" t="s">
        <v>6783</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469"/>
      <c r="P19" s="469"/>
      <c r="Q19" s="25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689" t="s">
        <v>2003</v>
      </c>
      <c r="P20" s="689" t="s">
        <v>6784</v>
      </c>
      <c r="Q20" s="299" t="s">
        <v>6785</v>
      </c>
      <c r="R20" s="89"/>
      <c r="S20" s="89"/>
      <c r="T20" s="89"/>
      <c r="U20" s="89"/>
      <c r="V20" s="89"/>
      <c r="W20" s="89"/>
      <c r="X20" s="89"/>
      <c r="Y20" s="89"/>
      <c r="Z20" s="89"/>
    </row>
    <row r="21">
      <c r="A21" s="89">
        <v>21.0</v>
      </c>
      <c r="B21" s="113"/>
      <c r="C21" s="114"/>
      <c r="D21" s="114"/>
      <c r="E21" s="260"/>
      <c r="F21" s="114" t="s">
        <v>193</v>
      </c>
      <c r="G21" s="125" t="s">
        <v>6786</v>
      </c>
      <c r="H21" s="117"/>
      <c r="I21" s="191" t="s">
        <v>6787</v>
      </c>
      <c r="J21" s="117" t="s">
        <v>196</v>
      </c>
      <c r="K21" s="247" t="s">
        <v>190</v>
      </c>
      <c r="L21" s="117">
        <f t="shared" si="5"/>
        <v>1</v>
      </c>
      <c r="M21" s="117"/>
      <c r="N21" s="89"/>
      <c r="O21" s="689" t="s">
        <v>6788</v>
      </c>
      <c r="P21" s="690" t="s">
        <v>6789</v>
      </c>
      <c r="Q21" s="299" t="s">
        <v>6790</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0.5</v>
      </c>
      <c r="M22" s="37">
        <f t="shared" ref="M22:M23" si="6">L22/H22</f>
        <v>0.5</v>
      </c>
      <c r="N22" s="89"/>
      <c r="O22" s="1038"/>
      <c r="P22" s="1038"/>
      <c r="Q22" s="25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0.5</v>
      </c>
      <c r="M23" s="242">
        <f t="shared" si="6"/>
        <v>0.5</v>
      </c>
      <c r="N23" s="89"/>
      <c r="O23" s="469"/>
      <c r="P23" s="469"/>
      <c r="Q23" s="25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227</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0.5</v>
      </c>
      <c r="M24" s="117"/>
      <c r="N24" s="89"/>
      <c r="O24" s="1039" t="s">
        <v>6791</v>
      </c>
      <c r="P24" s="1034" t="s">
        <v>6792</v>
      </c>
      <c r="Q24" s="1040" t="s">
        <v>6793</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227</v>
      </c>
      <c r="L25" s="117">
        <f t="shared" si="7"/>
        <v>0.5</v>
      </c>
      <c r="M25" s="117"/>
      <c r="N25" s="89"/>
      <c r="O25" s="1035" t="s">
        <v>6794</v>
      </c>
      <c r="P25" s="1034" t="s">
        <v>6795</v>
      </c>
      <c r="Q25" s="1041" t="s">
        <v>6796</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1038"/>
      <c r="P26" s="1038"/>
      <c r="Q26" s="25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469"/>
      <c r="P27" s="469"/>
      <c r="Q27" s="25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689" t="s">
        <v>307</v>
      </c>
      <c r="P28" s="689" t="s">
        <v>6797</v>
      </c>
      <c r="Q28" s="1042" t="s">
        <v>6798</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689" t="s">
        <v>311</v>
      </c>
      <c r="P29" s="689" t="s">
        <v>6799</v>
      </c>
      <c r="Q29" s="299" t="s">
        <v>6800</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689" t="s">
        <v>314</v>
      </c>
      <c r="P30" s="689" t="s">
        <v>6799</v>
      </c>
      <c r="Q30" s="299" t="s">
        <v>6801</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689" t="s">
        <v>320</v>
      </c>
      <c r="P31" s="689" t="s">
        <v>6799</v>
      </c>
      <c r="Q31" s="299" t="s">
        <v>6802</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689" t="s">
        <v>1175</v>
      </c>
      <c r="P32" s="689" t="s">
        <v>6799</v>
      </c>
      <c r="Q32" s="1043" t="s">
        <v>6803</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689" t="s">
        <v>326</v>
      </c>
      <c r="P33" s="689" t="s">
        <v>6799</v>
      </c>
      <c r="Q33" s="299" t="s">
        <v>6804</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689" t="s">
        <v>1176</v>
      </c>
      <c r="P34" s="689" t="s">
        <v>6799</v>
      </c>
      <c r="Q34" s="299" t="s">
        <v>6805</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689" t="s">
        <v>1177</v>
      </c>
      <c r="P35" s="689" t="s">
        <v>6799</v>
      </c>
      <c r="Q35" s="299" t="s">
        <v>6806</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689" t="s">
        <v>1178</v>
      </c>
      <c r="P36" s="689" t="s">
        <v>6799</v>
      </c>
      <c r="Q36" s="299" t="s">
        <v>6807</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689" t="s">
        <v>341</v>
      </c>
      <c r="P37" s="689" t="s">
        <v>6799</v>
      </c>
      <c r="Q37" s="299" t="s">
        <v>6808</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463"/>
      <c r="P38" s="463"/>
      <c r="Q38" s="25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690" t="s">
        <v>344</v>
      </c>
      <c r="P39" s="689" t="s">
        <v>6809</v>
      </c>
      <c r="Q39" s="1043" t="s">
        <v>6810</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690" t="s">
        <v>348</v>
      </c>
      <c r="P40" s="689" t="s">
        <v>6809</v>
      </c>
      <c r="Q40" s="299" t="s">
        <v>6811</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0.8888888889</v>
      </c>
      <c r="M41" s="37">
        <f t="shared" ref="M41:M42" si="11">L41/H41</f>
        <v>0.8888888889</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0.3888888889</v>
      </c>
      <c r="M42" s="242">
        <f t="shared" si="11"/>
        <v>0.7777777778</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690" t="s">
        <v>6812</v>
      </c>
      <c r="P43" s="1044" t="s">
        <v>6813</v>
      </c>
      <c r="Q43" s="1045" t="s">
        <v>6814</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689" t="s">
        <v>6815</v>
      </c>
      <c r="P44" s="690" t="s">
        <v>6816</v>
      </c>
      <c r="Q44" s="299" t="s">
        <v>6817</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689" t="s">
        <v>6818</v>
      </c>
      <c r="P45" s="1034" t="s">
        <v>6819</v>
      </c>
      <c r="Q45" s="299" t="s">
        <v>6820</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689" t="s">
        <v>6821</v>
      </c>
      <c r="P46" s="1034" t="s">
        <v>6822</v>
      </c>
      <c r="Q46" s="1046" t="s">
        <v>6823</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689" t="s">
        <v>368</v>
      </c>
      <c r="P47" s="690" t="s">
        <v>3063</v>
      </c>
      <c r="Q47" s="299" t="s">
        <v>6824</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190</v>
      </c>
      <c r="L48" s="117">
        <f t="shared" si="12"/>
        <v>1</v>
      </c>
      <c r="M48" s="117"/>
      <c r="N48" s="89"/>
      <c r="O48" s="689" t="s">
        <v>371</v>
      </c>
      <c r="P48" s="1047" t="s">
        <v>3063</v>
      </c>
      <c r="Q48" s="299" t="s">
        <v>6825</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689" t="s">
        <v>6826</v>
      </c>
      <c r="P49" s="690" t="s">
        <v>3063</v>
      </c>
      <c r="Q49" s="299" t="s">
        <v>6827</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804</v>
      </c>
      <c r="L50" s="117">
        <f t="shared" si="12"/>
        <v>0</v>
      </c>
      <c r="M50" s="117"/>
      <c r="N50" s="89"/>
      <c r="O50" s="492" t="s">
        <v>3065</v>
      </c>
      <c r="P50" s="121"/>
      <c r="Q50" s="498"/>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386</v>
      </c>
      <c r="L51" s="117">
        <f t="shared" si="12"/>
        <v>0</v>
      </c>
      <c r="M51" s="117"/>
      <c r="N51" s="89"/>
      <c r="O51" s="492" t="s">
        <v>3067</v>
      </c>
      <c r="P51" s="121"/>
      <c r="Q51" s="498"/>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49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689" t="s">
        <v>4066</v>
      </c>
      <c r="P53" s="690" t="s">
        <v>6828</v>
      </c>
      <c r="Q53" s="505" t="s">
        <v>6829</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689" t="s">
        <v>6830</v>
      </c>
      <c r="P54" s="689" t="s">
        <v>6831</v>
      </c>
      <c r="Q54" s="299" t="s">
        <v>6832</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1.2</v>
      </c>
      <c r="M55" s="37">
        <f t="shared" ref="M55:M56" si="14">L55/H55</f>
        <v>0.8571428571</v>
      </c>
      <c r="N55" s="89"/>
      <c r="O55" s="262"/>
      <c r="P55" s="262"/>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9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689" t="s">
        <v>1180</v>
      </c>
      <c r="P57" s="1008" t="s">
        <v>6833</v>
      </c>
      <c r="Q57" s="299" t="s">
        <v>6834</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986" t="s">
        <v>6835</v>
      </c>
      <c r="P58" s="690" t="s">
        <v>6836</v>
      </c>
      <c r="Q58" s="505" t="s">
        <v>6837</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1035" t="s">
        <v>1775</v>
      </c>
      <c r="P59" s="690" t="s">
        <v>6838</v>
      </c>
      <c r="Q59" s="299" t="s">
        <v>6839</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0.2</v>
      </c>
      <c r="M60" s="242">
        <f>L60/H60</f>
        <v>1</v>
      </c>
      <c r="N60" s="89"/>
      <c r="O60" s="243"/>
      <c r="P60" s="243"/>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689" t="s">
        <v>1183</v>
      </c>
      <c r="P61" s="690" t="s">
        <v>6840</v>
      </c>
      <c r="Q61" s="261" t="s">
        <v>6841</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190</v>
      </c>
      <c r="L62" s="117">
        <f t="shared" si="16"/>
        <v>1</v>
      </c>
      <c r="M62" s="117"/>
      <c r="N62" s="89"/>
      <c r="O62" s="689" t="s">
        <v>477</v>
      </c>
      <c r="P62" s="1048" t="s">
        <v>6842</v>
      </c>
      <c r="Q62" s="299" t="s">
        <v>6843</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v>
      </c>
      <c r="M63" s="242">
        <f>L63/H63</f>
        <v>0.75</v>
      </c>
      <c r="N63" s="89"/>
      <c r="O63" s="243"/>
      <c r="P63" s="243"/>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689" t="s">
        <v>6844</v>
      </c>
      <c r="P64" s="690" t="s">
        <v>6845</v>
      </c>
      <c r="Q64" s="299" t="s">
        <v>6846</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1035" t="s">
        <v>6847</v>
      </c>
      <c r="P65" s="1049" t="s">
        <v>6848</v>
      </c>
      <c r="Q65" s="299" t="s">
        <v>6849</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1035" t="s">
        <v>6850</v>
      </c>
      <c r="P66" s="1049" t="s">
        <v>6848</v>
      </c>
      <c r="Q66" s="299" t="s">
        <v>6849</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804</v>
      </c>
      <c r="L67" s="117">
        <f t="shared" si="17"/>
        <v>0.25</v>
      </c>
      <c r="M67" s="117"/>
      <c r="N67" s="89"/>
      <c r="O67" s="467"/>
      <c r="P67" s="1049" t="s">
        <v>6851</v>
      </c>
      <c r="Q67" s="299" t="s">
        <v>6852</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804</v>
      </c>
      <c r="L68" s="117">
        <f t="shared" si="17"/>
        <v>0.25</v>
      </c>
      <c r="M68" s="117"/>
      <c r="N68" s="89"/>
      <c r="O68" s="467"/>
      <c r="P68" s="1049" t="s">
        <v>6847</v>
      </c>
      <c r="Q68" s="261" t="s">
        <v>6853</v>
      </c>
      <c r="R68" s="89"/>
      <c r="S68" s="89"/>
      <c r="T68" s="89"/>
      <c r="U68" s="89"/>
      <c r="V68" s="89"/>
      <c r="W68" s="89"/>
      <c r="X68" s="89"/>
      <c r="Y68" s="89"/>
      <c r="Z68" s="89"/>
    </row>
    <row r="69">
      <c r="A69" s="89">
        <v>70.0</v>
      </c>
      <c r="B69" s="113"/>
      <c r="C69" s="114"/>
      <c r="D69" s="114"/>
      <c r="E69" s="114"/>
      <c r="F69" s="114" t="s">
        <v>249</v>
      </c>
      <c r="G69" s="266" t="s">
        <v>1186</v>
      </c>
      <c r="H69" s="117"/>
      <c r="I69" s="191" t="s">
        <v>6854</v>
      </c>
      <c r="J69" s="117" t="s">
        <v>196</v>
      </c>
      <c r="K69" s="247" t="s">
        <v>190</v>
      </c>
      <c r="L69" s="117">
        <f t="shared" si="17"/>
        <v>1</v>
      </c>
      <c r="M69" s="117"/>
      <c r="N69" s="89"/>
      <c r="O69" s="1035" t="s">
        <v>2060</v>
      </c>
      <c r="P69" s="1035" t="s">
        <v>6855</v>
      </c>
      <c r="Q69" s="289" t="s">
        <v>6856</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83"/>
      <c r="P70" s="283"/>
      <c r="Q70" s="1050"/>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1035" t="s">
        <v>6857</v>
      </c>
      <c r="P71" s="1035" t="s">
        <v>6858</v>
      </c>
      <c r="Q71" s="299" t="s">
        <v>6859</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1035" t="s">
        <v>6860</v>
      </c>
      <c r="P72" s="1034" t="s">
        <v>6861</v>
      </c>
      <c r="Q72" s="299" t="s">
        <v>6862</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0.1</v>
      </c>
      <c r="M73" s="242">
        <f>L73/H73</f>
        <v>0.5</v>
      </c>
      <c r="N73" s="89"/>
      <c r="O73" s="1051"/>
      <c r="P73" s="1051"/>
      <c r="Q73" s="1052"/>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492" t="s">
        <v>6863</v>
      </c>
      <c r="P74" s="1053" t="s">
        <v>6864</v>
      </c>
      <c r="Q74" s="299" t="s">
        <v>6865</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4845</v>
      </c>
      <c r="L75" s="117">
        <f t="shared" si="19"/>
        <v>0</v>
      </c>
      <c r="M75" s="117"/>
      <c r="N75" s="89"/>
      <c r="O75" s="1035" t="s">
        <v>6866</v>
      </c>
      <c r="P75" s="467"/>
      <c r="Q75" s="258"/>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9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489" t="s">
        <v>6867</v>
      </c>
      <c r="P77" s="277" t="s">
        <v>6868</v>
      </c>
      <c r="Q77" s="505" t="s">
        <v>6869</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2.200833333</v>
      </c>
      <c r="M78" s="37">
        <f t="shared" ref="M78:M79" si="20">L78/H78</f>
        <v>0.8803333333</v>
      </c>
      <c r="N78" s="89"/>
      <c r="O78" s="262"/>
      <c r="P78" s="262"/>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0.8883333333</v>
      </c>
      <c r="M79" s="242">
        <f t="shared" si="20"/>
        <v>0.8883333333</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489" t="s">
        <v>6870</v>
      </c>
      <c r="P80" s="489" t="s">
        <v>6871</v>
      </c>
      <c r="Q80" s="299" t="s">
        <v>6872</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489" t="s">
        <v>6873</v>
      </c>
      <c r="P81" s="489" t="s">
        <v>6871</v>
      </c>
      <c r="Q81" s="1043" t="s">
        <v>6874</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500" t="s">
        <v>6875</v>
      </c>
      <c r="P82" s="689" t="s">
        <v>6876</v>
      </c>
      <c r="Q82" s="299" t="s">
        <v>6877</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489" t="s">
        <v>6878</v>
      </c>
      <c r="P83" s="489" t="s">
        <v>6871</v>
      </c>
      <c r="Q83" s="1043" t="s">
        <v>6874</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689" t="s">
        <v>6879</v>
      </c>
      <c r="P84" s="689" t="s">
        <v>6880</v>
      </c>
      <c r="Q84" s="1043" t="s">
        <v>6881</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386</v>
      </c>
      <c r="L85" s="117">
        <f t="shared" si="21"/>
        <v>0.33</v>
      </c>
      <c r="M85" s="117"/>
      <c r="N85" s="89"/>
      <c r="O85" s="689" t="s">
        <v>6882</v>
      </c>
      <c r="P85" s="689" t="s">
        <v>6883</v>
      </c>
      <c r="Q85" s="299" t="s">
        <v>6884</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1.3125</v>
      </c>
      <c r="M86" s="242">
        <f>L86/H86</f>
        <v>0.875</v>
      </c>
      <c r="N86" s="89"/>
      <c r="O86" s="243"/>
      <c r="P86" s="243"/>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1054" t="s">
        <v>6885</v>
      </c>
      <c r="P87" s="1008" t="s">
        <v>6886</v>
      </c>
      <c r="Q87" s="1043" t="s">
        <v>6887</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227</v>
      </c>
      <c r="L88" s="117">
        <f t="shared" si="22"/>
        <v>0.75</v>
      </c>
      <c r="M88" s="117"/>
      <c r="N88" s="89"/>
      <c r="O88" s="489" t="s">
        <v>6888</v>
      </c>
      <c r="P88" s="689" t="s">
        <v>6889</v>
      </c>
      <c r="Q88" s="299" t="s">
        <v>6890</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1.192166667</v>
      </c>
      <c r="M89" s="37">
        <f t="shared" ref="M89:M90" si="23">L89/H89</f>
        <v>0.5418939394</v>
      </c>
      <c r="N89" s="89"/>
      <c r="O89" s="262"/>
      <c r="P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0.0375</v>
      </c>
      <c r="M90" s="242">
        <f t="shared" si="23"/>
        <v>0.125</v>
      </c>
      <c r="N90" s="89"/>
      <c r="O90" s="243"/>
      <c r="P90" s="243"/>
      <c r="Q90" s="498"/>
      <c r="R90" s="89"/>
      <c r="S90" s="89"/>
      <c r="T90" s="89"/>
      <c r="U90" s="89"/>
      <c r="V90" s="89"/>
      <c r="W90" s="89"/>
      <c r="X90" s="89"/>
      <c r="Y90" s="89"/>
      <c r="Z90" s="89"/>
    </row>
    <row r="91">
      <c r="A91" s="89">
        <v>92.0</v>
      </c>
      <c r="B91" s="113"/>
      <c r="C91" s="114"/>
      <c r="D91" s="114"/>
      <c r="E91" s="114"/>
      <c r="F91" s="114" t="s">
        <v>186</v>
      </c>
      <c r="G91" s="266" t="s">
        <v>6891</v>
      </c>
      <c r="H91" s="117"/>
      <c r="I91" s="191" t="s">
        <v>6892</v>
      </c>
      <c r="J91" s="117" t="s">
        <v>189</v>
      </c>
      <c r="K91" s="247" t="s">
        <v>227</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0.5</v>
      </c>
      <c r="M91" s="117"/>
      <c r="N91" s="89"/>
      <c r="O91" s="1008" t="s">
        <v>6893</v>
      </c>
      <c r="P91" s="1048" t="s">
        <v>6894</v>
      </c>
      <c r="Q91" s="1055" t="s">
        <v>6895</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4799</v>
      </c>
      <c r="L92" s="117">
        <f t="shared" si="24"/>
        <v>0</v>
      </c>
      <c r="M92" s="117"/>
      <c r="N92" s="89"/>
      <c r="O92" s="467"/>
      <c r="P92" s="467"/>
      <c r="Q92" s="498"/>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4799</v>
      </c>
      <c r="L93" s="117">
        <f t="shared" si="24"/>
        <v>0</v>
      </c>
      <c r="M93" s="117"/>
      <c r="N93" s="89"/>
      <c r="O93" s="467"/>
      <c r="P93" s="467"/>
      <c r="Q93" s="498"/>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4799</v>
      </c>
      <c r="L94" s="117">
        <f t="shared" si="24"/>
        <v>0</v>
      </c>
      <c r="M94" s="117"/>
      <c r="N94" s="89"/>
      <c r="O94" s="1056"/>
      <c r="P94" s="467"/>
      <c r="Q94" s="498"/>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0.117</v>
      </c>
      <c r="M95" s="242">
        <f>L95/H95</f>
        <v>0.39</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689" t="s">
        <v>6896</v>
      </c>
      <c r="P96" s="1034" t="s">
        <v>6897</v>
      </c>
      <c r="Q96" s="299" t="s">
        <v>6898</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227</v>
      </c>
      <c r="L97" s="117">
        <f t="shared" si="25"/>
        <v>0.67</v>
      </c>
      <c r="M97" s="117"/>
      <c r="N97" s="89"/>
      <c r="O97" s="1035" t="s">
        <v>6899</v>
      </c>
      <c r="P97" s="1049" t="s">
        <v>6900</v>
      </c>
      <c r="Q97" s="299" t="s">
        <v>6901</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227</v>
      </c>
      <c r="L98" s="117">
        <f t="shared" si="25"/>
        <v>0.67</v>
      </c>
      <c r="M98" s="117"/>
      <c r="N98" s="89"/>
      <c r="O98" s="1035" t="s">
        <v>6899</v>
      </c>
      <c r="P98" s="1049" t="s">
        <v>6900</v>
      </c>
      <c r="Q98" s="299" t="s">
        <v>6901</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804</v>
      </c>
      <c r="L99" s="117">
        <f t="shared" si="25"/>
        <v>0</v>
      </c>
      <c r="M99" s="117"/>
      <c r="N99" s="89"/>
      <c r="O99" s="492" t="s">
        <v>6902</v>
      </c>
      <c r="P99" s="121"/>
      <c r="Q99" s="498"/>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386</v>
      </c>
      <c r="L100" s="117">
        <f t="shared" si="25"/>
        <v>0</v>
      </c>
      <c r="M100" s="117"/>
      <c r="N100" s="89"/>
      <c r="O100" s="492" t="s">
        <v>6491</v>
      </c>
      <c r="P100" s="467"/>
      <c r="Q100" s="498"/>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804</v>
      </c>
      <c r="L101" s="117">
        <f t="shared" si="25"/>
        <v>0</v>
      </c>
      <c r="M101" s="117"/>
      <c r="N101" s="89"/>
      <c r="O101" s="492" t="s">
        <v>5364</v>
      </c>
      <c r="P101" s="467"/>
      <c r="Q101" s="498"/>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0.3616666667</v>
      </c>
      <c r="M102" s="242">
        <f>L102/H102</f>
        <v>0.7233333333</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227</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0.67</v>
      </c>
      <c r="M103" s="117"/>
      <c r="N103" s="89"/>
      <c r="O103" s="1035" t="s">
        <v>6903</v>
      </c>
      <c r="P103" s="1048" t="s">
        <v>6904</v>
      </c>
      <c r="Q103" s="299" t="s">
        <v>6905</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227</v>
      </c>
      <c r="L104" s="117">
        <f t="shared" si="26"/>
        <v>0.5</v>
      </c>
      <c r="M104" s="117"/>
      <c r="N104" s="89"/>
      <c r="O104" s="1035" t="s">
        <v>6906</v>
      </c>
      <c r="P104" s="1048" t="s">
        <v>6784</v>
      </c>
      <c r="Q104" s="1057" t="s">
        <v>6907</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489" t="s">
        <v>5612</v>
      </c>
      <c r="P105" s="1048" t="s">
        <v>6908</v>
      </c>
      <c r="Q105" s="505" t="s">
        <v>6909</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0.201</v>
      </c>
      <c r="M106" s="242">
        <f>L106/H106</f>
        <v>0.67</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6910</v>
      </c>
      <c r="H107" s="117"/>
      <c r="I107" s="191" t="s">
        <v>6911</v>
      </c>
      <c r="J107" s="117" t="s">
        <v>196</v>
      </c>
      <c r="K107" s="247" t="s">
        <v>227</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0.67</v>
      </c>
      <c r="M107" s="117"/>
      <c r="N107" s="89"/>
      <c r="O107" s="689" t="s">
        <v>2125</v>
      </c>
      <c r="P107" s="689" t="s">
        <v>6912</v>
      </c>
      <c r="Q107" s="299" t="s">
        <v>6913</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0.225</v>
      </c>
      <c r="M108" s="242">
        <f>L108/H108</f>
        <v>0.75</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689" t="s">
        <v>2896</v>
      </c>
      <c r="P109" s="689" t="s">
        <v>6914</v>
      </c>
      <c r="Q109" s="299" t="s">
        <v>6915</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467"/>
      <c r="P110" s="467"/>
      <c r="Q110" s="498"/>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492"/>
      <c r="P111" s="1035" t="s">
        <v>6916</v>
      </c>
      <c r="Q111" s="530" t="s">
        <v>6917</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804</v>
      </c>
      <c r="L112" s="117">
        <f t="shared" si="27"/>
        <v>0</v>
      </c>
      <c r="M112" s="117"/>
      <c r="N112" s="89"/>
      <c r="O112" s="1035" t="s">
        <v>6918</v>
      </c>
      <c r="P112" s="467"/>
      <c r="Q112" s="498"/>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0.25</v>
      </c>
      <c r="M113" s="242">
        <f>L113/H113</f>
        <v>0.5</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489" t="s">
        <v>2138</v>
      </c>
      <c r="P114" s="689" t="s">
        <v>3892</v>
      </c>
      <c r="Q114" s="1058" t="s">
        <v>6919</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227</v>
      </c>
      <c r="L115" s="117">
        <f t="shared" si="28"/>
        <v>0.5</v>
      </c>
      <c r="M115" s="117"/>
      <c r="N115" s="89"/>
      <c r="O115" s="492" t="s">
        <v>6920</v>
      </c>
      <c r="P115" s="1008" t="s">
        <v>3892</v>
      </c>
      <c r="Q115" s="505" t="s">
        <v>6921</v>
      </c>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386</v>
      </c>
      <c r="L116" s="117">
        <f t="shared" si="28"/>
        <v>0</v>
      </c>
      <c r="M116" s="117"/>
      <c r="N116" s="89"/>
      <c r="O116" s="492" t="s">
        <v>6922</v>
      </c>
      <c r="P116" s="1008" t="s">
        <v>3892</v>
      </c>
      <c r="Q116" s="299" t="s">
        <v>6923</v>
      </c>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1.775</v>
      </c>
      <c r="M117" s="53">
        <f t="shared" ref="M117:M118" si="29">L117/H117</f>
        <v>0.71</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0.3666666667</v>
      </c>
      <c r="M118" s="242">
        <f t="shared" si="29"/>
        <v>0.9166666667</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227</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0.75</v>
      </c>
      <c r="M119" s="117"/>
      <c r="N119" s="89"/>
      <c r="O119" s="689" t="s">
        <v>6924</v>
      </c>
      <c r="P119" s="690" t="s">
        <v>6925</v>
      </c>
      <c r="Q119" s="1043" t="s">
        <v>6926</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689" t="s">
        <v>6927</v>
      </c>
      <c r="P120" s="1048" t="s">
        <v>6928</v>
      </c>
      <c r="Q120" s="1043" t="s">
        <v>6929</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190</v>
      </c>
      <c r="L121" s="117">
        <f t="shared" si="30"/>
        <v>1</v>
      </c>
      <c r="M121" s="117"/>
      <c r="N121" s="89"/>
      <c r="O121" s="689" t="s">
        <v>6930</v>
      </c>
      <c r="P121" s="1034" t="s">
        <v>6925</v>
      </c>
      <c r="Q121" s="1046" t="s">
        <v>6931</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0.2666666667</v>
      </c>
      <c r="M122" s="242">
        <f>L122/H122</f>
        <v>0.6666666667</v>
      </c>
      <c r="N122" s="89"/>
      <c r="O122" s="243"/>
      <c r="P122" s="469"/>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689" t="s">
        <v>6932</v>
      </c>
      <c r="P123" s="689" t="s">
        <v>6933</v>
      </c>
      <c r="Q123" s="1059" t="s">
        <v>6934</v>
      </c>
      <c r="R123" s="89"/>
      <c r="S123" s="89"/>
      <c r="T123" s="89"/>
      <c r="U123" s="89"/>
      <c r="V123" s="89"/>
      <c r="W123" s="89"/>
      <c r="X123" s="89"/>
      <c r="Y123" s="89"/>
      <c r="Z123" s="89"/>
    </row>
    <row r="124">
      <c r="A124" s="89">
        <v>125.0</v>
      </c>
      <c r="B124" s="113"/>
      <c r="C124" s="114"/>
      <c r="D124" s="114"/>
      <c r="E124" s="114"/>
      <c r="F124" s="114" t="s">
        <v>193</v>
      </c>
      <c r="G124" s="266" t="s">
        <v>766</v>
      </c>
      <c r="H124" s="117"/>
      <c r="I124" s="191" t="s">
        <v>6935</v>
      </c>
      <c r="J124" s="117" t="s">
        <v>196</v>
      </c>
      <c r="K124" s="247" t="s">
        <v>190</v>
      </c>
      <c r="L124" s="117">
        <f t="shared" si="31"/>
        <v>1</v>
      </c>
      <c r="M124" s="117"/>
      <c r="N124" s="89"/>
      <c r="O124" s="1060" t="s">
        <v>6936</v>
      </c>
      <c r="P124" s="689" t="s">
        <v>6937</v>
      </c>
      <c r="Q124" s="1059" t="s">
        <v>6938</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804</v>
      </c>
      <c r="L125" s="117">
        <f t="shared" si="31"/>
        <v>0</v>
      </c>
      <c r="M125" s="117"/>
      <c r="N125" s="89"/>
      <c r="O125" s="489" t="s">
        <v>6123</v>
      </c>
      <c r="P125" s="1061"/>
      <c r="Q125" s="505" t="s">
        <v>6939</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190</v>
      </c>
      <c r="L126" s="117">
        <f t="shared" si="31"/>
        <v>1</v>
      </c>
      <c r="M126" s="117"/>
      <c r="N126" s="89"/>
      <c r="O126" s="689" t="s">
        <v>6940</v>
      </c>
      <c r="P126" s="1062"/>
      <c r="Q126" s="498"/>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804</v>
      </c>
      <c r="L127" s="117">
        <f t="shared" si="31"/>
        <v>0</v>
      </c>
      <c r="M127" s="117"/>
      <c r="N127" s="89"/>
      <c r="O127" s="689" t="s">
        <v>6941</v>
      </c>
      <c r="P127" s="1062"/>
      <c r="Q127" s="498"/>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190</v>
      </c>
      <c r="L128" s="117">
        <f t="shared" si="31"/>
        <v>1</v>
      </c>
      <c r="M128" s="117"/>
      <c r="N128" s="89"/>
      <c r="O128" s="689" t="s">
        <v>6942</v>
      </c>
      <c r="P128" s="690" t="s">
        <v>6943</v>
      </c>
      <c r="Q128" s="299" t="s">
        <v>6944</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0.45</v>
      </c>
      <c r="M129" s="242">
        <f>L129/H129</f>
        <v>0.75</v>
      </c>
      <c r="N129" s="89"/>
      <c r="O129" s="243"/>
      <c r="P129" s="469"/>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689" t="s">
        <v>6945</v>
      </c>
      <c r="P130" s="690" t="s">
        <v>6946</v>
      </c>
      <c r="Q130" s="1063" t="s">
        <v>6947</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690"/>
      <c r="P131" s="690" t="s">
        <v>6948</v>
      </c>
      <c r="Q131" s="299" t="s">
        <v>6949</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689" t="s">
        <v>6950</v>
      </c>
      <c r="P132" s="689" t="s">
        <v>6951</v>
      </c>
      <c r="Q132" s="1063" t="s">
        <v>6952</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386</v>
      </c>
      <c r="L133" s="117">
        <f t="shared" si="32"/>
        <v>0</v>
      </c>
      <c r="M133" s="117"/>
      <c r="N133" s="89"/>
      <c r="O133" s="689" t="s">
        <v>6953</v>
      </c>
      <c r="P133" s="689" t="s">
        <v>6954</v>
      </c>
      <c r="Q133" s="299" t="s">
        <v>6955</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0.2916666667</v>
      </c>
      <c r="M134" s="242">
        <f>L134/H134</f>
        <v>0.4166666667</v>
      </c>
      <c r="N134" s="89"/>
      <c r="O134" s="243"/>
      <c r="P134" s="469"/>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804</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0.25</v>
      </c>
      <c r="M135" s="117"/>
      <c r="N135" s="89"/>
      <c r="O135" s="689" t="s">
        <v>6956</v>
      </c>
      <c r="P135" s="689" t="s">
        <v>6957</v>
      </c>
      <c r="Q135" s="1046" t="s">
        <v>6958</v>
      </c>
      <c r="R135" s="89"/>
      <c r="S135" s="89"/>
      <c r="T135" s="89"/>
      <c r="U135" s="89"/>
      <c r="V135" s="89"/>
      <c r="W135" s="89"/>
      <c r="X135" s="89"/>
      <c r="Y135" s="89"/>
      <c r="Z135" s="89"/>
    </row>
    <row r="136">
      <c r="A136" s="89">
        <v>137.0</v>
      </c>
      <c r="B136" s="113"/>
      <c r="C136" s="114"/>
      <c r="D136" s="114"/>
      <c r="E136" s="114"/>
      <c r="F136" s="114" t="s">
        <v>193</v>
      </c>
      <c r="G136" s="266" t="s">
        <v>807</v>
      </c>
      <c r="H136" s="117"/>
      <c r="I136" s="191" t="s">
        <v>6959</v>
      </c>
      <c r="J136" s="324" t="s">
        <v>189</v>
      </c>
      <c r="K136" s="247" t="s">
        <v>190</v>
      </c>
      <c r="L136" s="117">
        <f t="shared" si="33"/>
        <v>1</v>
      </c>
      <c r="M136" s="117"/>
      <c r="N136" s="89"/>
      <c r="O136" s="689" t="s">
        <v>6960</v>
      </c>
      <c r="P136" s="689" t="s">
        <v>6961</v>
      </c>
      <c r="Q136" s="299" t="s">
        <v>6962</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804</v>
      </c>
      <c r="L137" s="117">
        <f t="shared" si="33"/>
        <v>0</v>
      </c>
      <c r="M137" s="117"/>
      <c r="N137" s="89"/>
      <c r="O137" s="689" t="s">
        <v>6963</v>
      </c>
      <c r="P137" s="1035" t="s">
        <v>107</v>
      </c>
      <c r="Q137" s="291" t="s">
        <v>107</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689" t="s">
        <v>6964</v>
      </c>
      <c r="P139" s="1064" t="s">
        <v>6965</v>
      </c>
      <c r="Q139" s="299" t="s">
        <v>6966</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489" t="s">
        <v>6967</v>
      </c>
      <c r="P140" s="277" t="s">
        <v>6968</v>
      </c>
      <c r="Q140" s="299" t="s">
        <v>6969</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19.03349115</v>
      </c>
      <c r="M141" s="231">
        <f t="shared" ref="M141:M143" si="35">L141/H141</f>
        <v>0.877119408</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2.835</v>
      </c>
      <c r="M142" s="37">
        <f t="shared" si="35"/>
        <v>0.945</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121"/>
      <c r="P144" s="249" t="s">
        <v>6970</v>
      </c>
      <c r="Q144" s="1065" t="s">
        <v>6971</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3.0</v>
      </c>
      <c r="L145" s="117" t="str">
        <f t="shared" si="36"/>
        <v/>
      </c>
      <c r="M145" s="117"/>
      <c r="N145" s="89"/>
      <c r="O145" s="249" t="s">
        <v>6972</v>
      </c>
      <c r="P145" s="249" t="s">
        <v>6970</v>
      </c>
      <c r="Q145" s="529" t="s">
        <v>6973</v>
      </c>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3.0</v>
      </c>
      <c r="L146" s="117" t="str">
        <f t="shared" si="36"/>
        <v/>
      </c>
      <c r="M146" s="117"/>
      <c r="N146" s="89"/>
      <c r="O146" s="121"/>
      <c r="P146" s="121"/>
      <c r="Q146" s="498"/>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249" t="s">
        <v>6974</v>
      </c>
      <c r="P147" s="249" t="s">
        <v>6975</v>
      </c>
      <c r="Q147" s="505" t="s">
        <v>6976</v>
      </c>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3.0</v>
      </c>
      <c r="L148" s="117" t="str">
        <f t="shared" si="36"/>
        <v/>
      </c>
      <c r="M148" s="117"/>
      <c r="N148" s="89"/>
      <c r="O148" s="121"/>
      <c r="P148" s="467"/>
      <c r="Q148" s="498"/>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3.0</v>
      </c>
      <c r="L149" s="117" t="str">
        <f t="shared" si="36"/>
        <v/>
      </c>
      <c r="M149" s="117"/>
      <c r="N149" s="89"/>
      <c r="O149" s="121"/>
      <c r="P149" s="249" t="s">
        <v>6977</v>
      </c>
      <c r="Q149" s="505" t="s">
        <v>6976</v>
      </c>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689" t="s">
        <v>3923</v>
      </c>
      <c r="P151" s="1034" t="s">
        <v>6978</v>
      </c>
      <c r="Q151" s="299" t="s">
        <v>6979</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0.335</v>
      </c>
      <c r="M152" s="242">
        <f>L152/H152</f>
        <v>0.67</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227</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0.67</v>
      </c>
      <c r="M153" s="117"/>
      <c r="N153" s="89"/>
      <c r="O153" s="489" t="s">
        <v>6980</v>
      </c>
      <c r="P153" s="492" t="s">
        <v>6981</v>
      </c>
      <c r="Q153" s="299" t="s">
        <v>6982</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2</v>
      </c>
      <c r="M154" s="37">
        <f t="shared" ref="M154:M155" si="37">L154/H154</f>
        <v>1</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2</v>
      </c>
      <c r="M155" s="242">
        <f t="shared" si="37"/>
        <v>1</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689" t="s">
        <v>2210</v>
      </c>
      <c r="P156" s="1008" t="s">
        <v>6983</v>
      </c>
      <c r="Q156" s="299" t="s">
        <v>6984</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1</v>
      </c>
      <c r="L157" s="117">
        <f t="shared" si="38"/>
        <v>1</v>
      </c>
      <c r="M157" s="117"/>
      <c r="N157" s="89"/>
      <c r="O157" s="121"/>
      <c r="P157" s="1034" t="s">
        <v>6983</v>
      </c>
      <c r="Q157" s="299" t="s">
        <v>6984</v>
      </c>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2.0</v>
      </c>
      <c r="L158" s="117" t="str">
        <f t="shared" si="38"/>
        <v/>
      </c>
      <c r="M158" s="117"/>
      <c r="N158" s="89"/>
      <c r="O158" s="502"/>
      <c r="P158" s="467"/>
      <c r="Q158" s="498"/>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2.0</v>
      </c>
      <c r="L159" s="117" t="str">
        <f t="shared" si="38"/>
        <v/>
      </c>
      <c r="M159" s="117"/>
      <c r="N159" s="89"/>
      <c r="O159" s="502"/>
      <c r="P159" s="467"/>
      <c r="Q159" s="498"/>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689" t="s">
        <v>6985</v>
      </c>
      <c r="P162" s="1034" t="s">
        <v>6986</v>
      </c>
      <c r="Q162" s="299" t="s">
        <v>6987</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3.25</v>
      </c>
      <c r="M163" s="37">
        <f t="shared" ref="M163:M164" si="40">L163/H163</f>
        <v>0.8666666667</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1035" t="s">
        <v>2214</v>
      </c>
      <c r="P165" s="1035" t="s">
        <v>1980</v>
      </c>
      <c r="Q165" s="299" t="s">
        <v>6988</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689" t="s">
        <v>3199</v>
      </c>
      <c r="P167" s="1035" t="s">
        <v>6989</v>
      </c>
      <c r="Q167" s="299" t="s">
        <v>6990</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689" t="s">
        <v>3202</v>
      </c>
      <c r="P168" s="1035" t="s">
        <v>6991</v>
      </c>
      <c r="Q168" s="299" t="s">
        <v>6990</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1.5</v>
      </c>
      <c r="M169" s="242">
        <f>L169/H169</f>
        <v>0.75</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227</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0.75</v>
      </c>
      <c r="M170" s="117"/>
      <c r="N170" s="89"/>
      <c r="O170" s="689" t="s">
        <v>6992</v>
      </c>
      <c r="P170" s="1035" t="s">
        <v>6993</v>
      </c>
      <c r="Q170" s="1059" t="s">
        <v>6994</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227</v>
      </c>
      <c r="L171" s="117">
        <f t="shared" si="42"/>
        <v>0.75</v>
      </c>
      <c r="M171" s="117"/>
      <c r="N171" s="89"/>
      <c r="O171" s="689" t="s">
        <v>6995</v>
      </c>
      <c r="P171" s="1035" t="s">
        <v>6989</v>
      </c>
      <c r="Q171" s="299" t="s">
        <v>6996</v>
      </c>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227</v>
      </c>
      <c r="L172" s="117">
        <f t="shared" si="42"/>
        <v>0.75</v>
      </c>
      <c r="M172" s="117"/>
      <c r="N172" s="89"/>
      <c r="O172" s="689" t="s">
        <v>6995</v>
      </c>
      <c r="P172" s="1035" t="s">
        <v>6989</v>
      </c>
      <c r="Q172" s="299" t="s">
        <v>6994</v>
      </c>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1.25</v>
      </c>
      <c r="M173" s="37">
        <f t="shared" ref="M173:M174" si="43">L173/H173</f>
        <v>0.625</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0.5</v>
      </c>
      <c r="M174" s="242">
        <f t="shared" si="43"/>
        <v>0.5</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227</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0.5</v>
      </c>
      <c r="M175" s="117"/>
      <c r="N175" s="89"/>
      <c r="O175" s="689" t="s">
        <v>6997</v>
      </c>
      <c r="P175" s="1049" t="s">
        <v>6998</v>
      </c>
      <c r="Q175" s="299" t="s">
        <v>6999</v>
      </c>
      <c r="R175" s="89"/>
      <c r="S175" s="89"/>
      <c r="T175" s="89"/>
      <c r="U175" s="89"/>
      <c r="V175" s="89"/>
      <c r="W175" s="89"/>
      <c r="X175" s="89"/>
      <c r="Y175" s="89"/>
      <c r="Z175" s="89"/>
    </row>
    <row r="176">
      <c r="A176" s="89">
        <v>205.0</v>
      </c>
      <c r="B176" s="257"/>
      <c r="C176" s="241"/>
      <c r="D176" s="241"/>
      <c r="E176" s="241" t="s">
        <v>12</v>
      </c>
      <c r="F176" s="28" t="s">
        <v>7000</v>
      </c>
      <c r="G176" s="4"/>
      <c r="H176" s="242">
        <v>0.5</v>
      </c>
      <c r="I176" s="243"/>
      <c r="J176" s="242"/>
      <c r="K176" s="242"/>
      <c r="L176" s="242">
        <f>AVERAGE(L177)*H176</f>
        <v>0.25</v>
      </c>
      <c r="M176" s="242">
        <f>L176/H176</f>
        <v>0.5</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7001</v>
      </c>
      <c r="H177" s="117"/>
      <c r="I177" s="191" t="s">
        <v>7002</v>
      </c>
      <c r="J177" s="117" t="s">
        <v>189</v>
      </c>
      <c r="K177" s="247" t="s">
        <v>227</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0.5</v>
      </c>
      <c r="M177" s="117"/>
      <c r="N177" s="89"/>
      <c r="O177" s="689" t="s">
        <v>7003</v>
      </c>
      <c r="P177" s="1066" t="s">
        <v>7004</v>
      </c>
      <c r="Q177" s="299" t="s">
        <v>7005</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0.5</v>
      </c>
      <c r="M178" s="242">
        <f>L178/H178</f>
        <v>1</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1</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1</v>
      </c>
      <c r="M179" s="117"/>
      <c r="N179" s="89"/>
      <c r="O179" s="121"/>
      <c r="P179" s="121"/>
      <c r="Q179" s="299" t="s">
        <v>7006</v>
      </c>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2.0</v>
      </c>
      <c r="L180" s="117" t="str">
        <f t="shared" si="44"/>
        <v/>
      </c>
      <c r="M180" s="339"/>
      <c r="N180" s="89"/>
      <c r="O180" s="249" t="s">
        <v>7007</v>
      </c>
      <c r="P180" s="492" t="s">
        <v>7008</v>
      </c>
      <c r="Q180" s="529" t="s">
        <v>7009</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0.0</v>
      </c>
      <c r="L181" s="117" t="str">
        <f t="shared" si="44"/>
        <v/>
      </c>
      <c r="M181" s="117"/>
      <c r="N181" s="89"/>
      <c r="O181" s="249" t="s">
        <v>7010</v>
      </c>
      <c r="P181" s="492" t="s">
        <v>7008</v>
      </c>
      <c r="Q181" s="529" t="s">
        <v>7011</v>
      </c>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2.0</v>
      </c>
      <c r="L182" s="117" t="str">
        <f t="shared" si="44"/>
        <v/>
      </c>
      <c r="M182" s="117"/>
      <c r="N182" s="89"/>
      <c r="O182" s="121"/>
      <c r="P182" s="121"/>
      <c r="Q182" s="498"/>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2.928036608</v>
      </c>
      <c r="M183" s="37">
        <f t="shared" ref="M183:M184" si="45">L183/H183</f>
        <v>0.7808097622</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0.1780366083</v>
      </c>
      <c r="M184" s="242">
        <f t="shared" si="45"/>
        <v>0.1780366083</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98"/>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498"/>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3.0</v>
      </c>
      <c r="L187" s="117" t="str">
        <f t="shared" si="46"/>
        <v/>
      </c>
      <c r="M187" s="117"/>
      <c r="N187" s="89"/>
      <c r="O187" s="249" t="s">
        <v>7012</v>
      </c>
      <c r="P187" s="249" t="s">
        <v>7013</v>
      </c>
      <c r="Q187" s="499" t="s">
        <v>7014</v>
      </c>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12.0</v>
      </c>
      <c r="L188" s="117" t="str">
        <f t="shared" si="46"/>
        <v/>
      </c>
      <c r="M188" s="117"/>
      <c r="N188" s="89"/>
      <c r="O188" s="121"/>
      <c r="P188" s="249" t="s">
        <v>7013</v>
      </c>
      <c r="Q188" s="499" t="s">
        <v>7014</v>
      </c>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498"/>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1.0</v>
      </c>
      <c r="L190" s="117" t="str">
        <f t="shared" si="46"/>
        <v/>
      </c>
      <c r="M190" s="117"/>
      <c r="N190" s="89"/>
      <c r="O190" s="121"/>
      <c r="P190" s="249" t="s">
        <v>7013</v>
      </c>
      <c r="Q190" s="499" t="s">
        <v>7014</v>
      </c>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1.0</v>
      </c>
      <c r="L191" s="117" t="str">
        <f t="shared" si="46"/>
        <v/>
      </c>
      <c r="M191" s="117"/>
      <c r="N191" s="89"/>
      <c r="O191" s="121"/>
      <c r="P191" s="249" t="s">
        <v>7013</v>
      </c>
      <c r="Q191" s="499" t="s">
        <v>7014</v>
      </c>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340">
        <f>IF(OR(K193="",K194=""),"Blm Diisi",IF(K193=0,0,IF(K194/K193&gt;1,1,K194/K193)))</f>
        <v>0.3333333333</v>
      </c>
      <c r="L192" s="117">
        <f t="shared" si="46"/>
        <v>0.3333333333</v>
      </c>
      <c r="M192" s="117"/>
      <c r="N192" s="89"/>
      <c r="O192" s="121"/>
      <c r="P192" s="121"/>
      <c r="Q192" s="498"/>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3.0</v>
      </c>
      <c r="L193" s="117" t="str">
        <f t="shared" si="46"/>
        <v/>
      </c>
      <c r="M193" s="117"/>
      <c r="N193" s="89"/>
      <c r="O193" s="121"/>
      <c r="P193" s="249" t="s">
        <v>7013</v>
      </c>
      <c r="Q193" s="499" t="s">
        <v>7014</v>
      </c>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1.0</v>
      </c>
      <c r="L194" s="117" t="str">
        <f t="shared" si="46"/>
        <v/>
      </c>
      <c r="M194" s="117"/>
      <c r="N194" s="89"/>
      <c r="O194" s="121"/>
      <c r="P194" s="249" t="s">
        <v>7013</v>
      </c>
      <c r="Q194" s="499" t="s">
        <v>7014</v>
      </c>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630">
        <f>IF(OR(K196="",K197=""),"Blm Diisi",IF(K196=0,0,IF(K197/K196&gt;1,1,K197/K196)))</f>
        <v>0.02273988333</v>
      </c>
      <c r="L195" s="631">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0.02273988333</v>
      </c>
      <c r="M195" s="117"/>
      <c r="N195" s="89"/>
      <c r="O195" s="121"/>
      <c r="P195" s="121"/>
      <c r="Q195" s="498"/>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1.040230711E10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121"/>
      <c r="P196" s="249" t="s">
        <v>7015</v>
      </c>
      <c r="Q196" s="499" t="s">
        <v>7016</v>
      </c>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2.3654725E8</v>
      </c>
      <c r="L197" s="117" t="str">
        <f t="shared" si="47"/>
        <v/>
      </c>
      <c r="M197" s="117"/>
      <c r="N197" s="89"/>
      <c r="O197" s="1034" t="s">
        <v>7017</v>
      </c>
      <c r="P197" s="1034" t="s">
        <v>7018</v>
      </c>
      <c r="Q197" s="530" t="s">
        <v>7019</v>
      </c>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469"/>
      <c r="P198" s="469"/>
      <c r="Q198" s="25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690" t="s">
        <v>7020</v>
      </c>
      <c r="P199" s="1035" t="s">
        <v>7021</v>
      </c>
      <c r="Q199" s="530" t="s">
        <v>7022</v>
      </c>
      <c r="R199" s="89"/>
      <c r="S199" s="89"/>
      <c r="T199" s="89"/>
      <c r="U199" s="89"/>
      <c r="V199" s="89"/>
      <c r="W199" s="89"/>
      <c r="X199" s="89"/>
      <c r="Y199" s="89"/>
      <c r="Z199" s="89"/>
    </row>
    <row r="200">
      <c r="A200" s="89">
        <v>229.0</v>
      </c>
      <c r="B200" s="257"/>
      <c r="C200" s="241"/>
      <c r="D200" s="241"/>
      <c r="E200" s="241" t="s">
        <v>14</v>
      </c>
      <c r="F200" s="28" t="s">
        <v>7023</v>
      </c>
      <c r="G200" s="4"/>
      <c r="H200" s="242">
        <v>1.0</v>
      </c>
      <c r="I200" s="243"/>
      <c r="J200" s="242"/>
      <c r="K200" s="242"/>
      <c r="L200" s="242">
        <f>AVERAGE(L201)*H200</f>
        <v>1</v>
      </c>
      <c r="M200" s="242">
        <f>L200/H200</f>
        <v>1</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7024</v>
      </c>
      <c r="H201" s="117"/>
      <c r="I201" s="191" t="s">
        <v>7025</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277" t="s">
        <v>7026</v>
      </c>
      <c r="P201" s="489" t="s">
        <v>7027</v>
      </c>
      <c r="Q201" s="491" t="s">
        <v>6856</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277" t="s">
        <v>7028</v>
      </c>
      <c r="P203" s="492" t="s">
        <v>7029</v>
      </c>
      <c r="Q203" s="491" t="s">
        <v>7030</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1.520454545</v>
      </c>
      <c r="M204" s="37">
        <f t="shared" ref="M204:M205" si="48">L204/H204</f>
        <v>0.7797202797</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0.5113636364</v>
      </c>
      <c r="M205" s="242">
        <f t="shared" si="48"/>
        <v>0.6818181818</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30">
        <f>IF(OR(K207="",K210=""),"Blm Diisi",IF(AND(K207=0,K210=0),0,IF(K210/K207&gt;1,1,K210/K207)))</f>
        <v>1</v>
      </c>
      <c r="L206" s="631">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0.6818181818</v>
      </c>
      <c r="M206" s="117"/>
      <c r="N206" s="89"/>
      <c r="O206" s="368"/>
      <c r="P206" s="690" t="s">
        <v>7031</v>
      </c>
      <c r="Q206" s="299" t="s">
        <v>7032</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9">
        <v>11.0</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121"/>
      <c r="P207" s="121"/>
      <c r="Q207" s="498"/>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498"/>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10.0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121"/>
      <c r="P209" s="121"/>
      <c r="Q209" s="498"/>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11.0</v>
      </c>
      <c r="L210" s="117" t="str">
        <f t="shared" si="49"/>
        <v/>
      </c>
      <c r="M210" s="117"/>
      <c r="N210" s="89"/>
      <c r="O210" s="121"/>
      <c r="P210" s="121"/>
      <c r="Q210" s="498"/>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0.4090909091</v>
      </c>
      <c r="M211" s="242">
        <f>L211/H211</f>
        <v>0.6818181818</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IF(OR(K214="",K217=""),"Blm Diisi",IF(AND(K213=0,K217=0),0,IF(K217/K213&gt;1,1,K217/K213)))</f>
        <v>0.6818181818</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0.6818181818</v>
      </c>
      <c r="M212" s="117"/>
      <c r="N212" s="89"/>
      <c r="O212" s="649"/>
      <c r="P212" s="1048" t="s">
        <v>7033</v>
      </c>
      <c r="Q212" s="299" t="s">
        <v>7034</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22</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98"/>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3.0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98"/>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4.0</v>
      </c>
      <c r="L215" s="117" t="str">
        <f t="shared" si="50"/>
        <v/>
      </c>
      <c r="M215" s="117"/>
      <c r="N215" s="89"/>
      <c r="O215" s="121"/>
      <c r="P215" s="121"/>
      <c r="Q215" s="498"/>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15.0</v>
      </c>
      <c r="L216" s="117" t="str">
        <f t="shared" si="50"/>
        <v/>
      </c>
      <c r="M216" s="117"/>
      <c r="N216" s="89"/>
      <c r="O216" s="121"/>
      <c r="P216" s="121"/>
      <c r="Q216" s="498"/>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15.0</v>
      </c>
      <c r="L217" s="117" t="str">
        <f t="shared" si="50"/>
        <v/>
      </c>
      <c r="M217" s="117"/>
      <c r="N217" s="89"/>
      <c r="O217" s="121"/>
      <c r="P217" s="121"/>
      <c r="Q217" s="498"/>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249" t="s">
        <v>2259</v>
      </c>
      <c r="P219" s="1035" t="s">
        <v>7035</v>
      </c>
      <c r="Q219" s="299" t="s">
        <v>7036</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65.0</v>
      </c>
      <c r="L220" s="117" t="str">
        <f t="shared" si="51"/>
        <v/>
      </c>
      <c r="M220" s="117"/>
      <c r="N220" s="89"/>
      <c r="O220" s="249" t="s">
        <v>2259</v>
      </c>
      <c r="P220" s="1035" t="s">
        <v>7035</v>
      </c>
      <c r="Q220" s="299" t="s">
        <v>7036</v>
      </c>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65.0</v>
      </c>
      <c r="L221" s="117" t="str">
        <f t="shared" si="51"/>
        <v/>
      </c>
      <c r="M221" s="117"/>
      <c r="N221" s="89"/>
      <c r="O221" s="249" t="s">
        <v>2259</v>
      </c>
      <c r="P221" s="1035" t="s">
        <v>7035</v>
      </c>
      <c r="Q221" s="299" t="s">
        <v>7036</v>
      </c>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65.0</v>
      </c>
      <c r="L222" s="117" t="str">
        <f t="shared" si="51"/>
        <v/>
      </c>
      <c r="M222" s="117"/>
      <c r="N222" s="89"/>
      <c r="O222" s="249" t="s">
        <v>2259</v>
      </c>
      <c r="P222" s="1035" t="s">
        <v>7035</v>
      </c>
      <c r="Q222" s="299" t="s">
        <v>7036</v>
      </c>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3.75</v>
      </c>
      <c r="M223" s="37">
        <f t="shared" ref="M223:M224" si="52">L223/H223</f>
        <v>1</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2.5</v>
      </c>
      <c r="M224" s="242">
        <f t="shared" si="52"/>
        <v>1</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690" t="s">
        <v>4699</v>
      </c>
      <c r="P225" s="1034" t="s">
        <v>3063</v>
      </c>
      <c r="Q225" s="299" t="s">
        <v>7037</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1</v>
      </c>
      <c r="L226" s="117">
        <f t="shared" si="53"/>
        <v>1</v>
      </c>
      <c r="M226" s="117"/>
      <c r="N226" s="89"/>
      <c r="O226" s="502"/>
      <c r="P226" s="1035" t="s">
        <v>3063</v>
      </c>
      <c r="Q226" s="299" t="s">
        <v>7038</v>
      </c>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8.0</v>
      </c>
      <c r="L227" s="117" t="str">
        <f t="shared" si="53"/>
        <v/>
      </c>
      <c r="M227" s="117"/>
      <c r="N227" s="89"/>
      <c r="O227" s="249" t="s">
        <v>7039</v>
      </c>
      <c r="P227" s="492" t="s">
        <v>3063</v>
      </c>
      <c r="Q227" s="529" t="s">
        <v>7040</v>
      </c>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8.0</v>
      </c>
      <c r="L228" s="117" t="str">
        <f t="shared" si="53"/>
        <v/>
      </c>
      <c r="M228" s="117"/>
      <c r="N228" s="89"/>
      <c r="O228" s="249" t="s">
        <v>7041</v>
      </c>
      <c r="P228" s="492" t="s">
        <v>3063</v>
      </c>
      <c r="Q228" s="299" t="s">
        <v>7038</v>
      </c>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489" t="s">
        <v>7042</v>
      </c>
      <c r="P230" s="249" t="s">
        <v>7043</v>
      </c>
      <c r="Q230" s="299" t="s">
        <v>7044</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1</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F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11"/>
    <hyperlink r:id="rId4" ref="Q12"/>
    <hyperlink r:id="rId5" ref="Q13"/>
    <hyperlink r:id="rId6" ref="Q15"/>
    <hyperlink r:id="rId7" ref="Q16"/>
    <hyperlink r:id="rId8" ref="Q17"/>
    <hyperlink r:id="rId9" ref="Q18"/>
    <hyperlink r:id="rId10" ref="Q20"/>
    <hyperlink r:id="rId11" ref="Q21"/>
    <hyperlink r:id="rId12" ref="Q24"/>
    <hyperlink r:id="rId13" ref="Q25"/>
    <hyperlink r:id="rId14" ref="Q28"/>
    <hyperlink r:id="rId15" ref="Q29"/>
    <hyperlink r:id="rId16" ref="Q30"/>
    <hyperlink r:id="rId17" ref="Q31"/>
    <hyperlink r:id="rId18" ref="Q32"/>
    <hyperlink r:id="rId19" ref="Q33"/>
    <hyperlink r:id="rId20" ref="Q34"/>
    <hyperlink r:id="rId21" ref="Q35"/>
    <hyperlink r:id="rId22" ref="Q36"/>
    <hyperlink r:id="rId23" ref="Q37"/>
    <hyperlink r:id="rId24" ref="Q39"/>
    <hyperlink r:id="rId25" ref="Q40"/>
    <hyperlink r:id="rId26" ref="Q43"/>
    <hyperlink r:id="rId27" ref="Q44"/>
    <hyperlink r:id="rId28" ref="Q45"/>
    <hyperlink r:id="rId29" ref="Q46"/>
    <hyperlink r:id="rId30" ref="Q47"/>
    <hyperlink r:id="rId31" ref="Q48"/>
    <hyperlink r:id="rId32" ref="Q49"/>
    <hyperlink r:id="rId33" ref="Q53"/>
    <hyperlink r:id="rId34" ref="Q54"/>
    <hyperlink r:id="rId35" ref="Q57"/>
    <hyperlink r:id="rId36" ref="Q58"/>
    <hyperlink r:id="rId37" ref="Q59"/>
    <hyperlink r:id="rId38" ref="Q61"/>
    <hyperlink r:id="rId39" location="gid=5491388" ref="Q62"/>
    <hyperlink r:id="rId40" ref="Q64"/>
    <hyperlink r:id="rId41" ref="Q65"/>
    <hyperlink r:id="rId42" ref="Q66"/>
    <hyperlink r:id="rId43" ref="Q67"/>
    <hyperlink r:id="rId44" ref="Q68"/>
    <hyperlink r:id="rId45" ref="Q69"/>
    <hyperlink r:id="rId46" ref="Q71"/>
    <hyperlink r:id="rId47" ref="Q72"/>
    <hyperlink r:id="rId48" ref="Q74"/>
    <hyperlink r:id="rId49" ref="Q77"/>
    <hyperlink r:id="rId50" ref="Q80"/>
    <hyperlink r:id="rId51" ref="Q81"/>
    <hyperlink r:id="rId52" ref="O82"/>
    <hyperlink r:id="rId53" ref="Q82"/>
    <hyperlink r:id="rId54" ref="Q83"/>
    <hyperlink r:id="rId55" ref="Q84"/>
    <hyperlink r:id="rId56" ref="Q85"/>
    <hyperlink r:id="rId57" ref="Q87"/>
    <hyperlink r:id="rId58" ref="Q88"/>
    <hyperlink r:id="rId59" ref="Q91"/>
    <hyperlink r:id="rId60" ref="Q96"/>
    <hyperlink r:id="rId61" ref="Q97"/>
    <hyperlink r:id="rId62" ref="Q98"/>
    <hyperlink r:id="rId63" ref="Q103"/>
    <hyperlink r:id="rId64" ref="Q104"/>
    <hyperlink r:id="rId65" ref="Q105"/>
    <hyperlink r:id="rId66" ref="Q107"/>
    <hyperlink r:id="rId67" ref="Q109"/>
    <hyperlink r:id="rId68" ref="Q111"/>
    <hyperlink r:id="rId69" ref="Q114"/>
    <hyperlink r:id="rId70" ref="Q115"/>
    <hyperlink r:id="rId71" ref="Q116"/>
    <hyperlink r:id="rId72" ref="Q119"/>
    <hyperlink r:id="rId73" ref="Q120"/>
    <hyperlink r:id="rId74" ref="Q121"/>
    <hyperlink r:id="rId75" ref="Q123"/>
    <hyperlink r:id="rId76" ref="Q124"/>
    <hyperlink r:id="rId77" ref="Q125"/>
    <hyperlink r:id="rId78" ref="Q128"/>
    <hyperlink r:id="rId79" ref="Q130"/>
    <hyperlink r:id="rId80" ref="Q131"/>
    <hyperlink r:id="rId81" ref="Q132"/>
    <hyperlink r:id="rId82" ref="Q133"/>
    <hyperlink r:id="rId83" ref="Q135"/>
    <hyperlink r:id="rId84" ref="Q136"/>
    <hyperlink r:id="rId85" ref="Q139"/>
    <hyperlink r:id="rId86" ref="Q140"/>
    <hyperlink r:id="rId87" ref="Q144"/>
    <hyperlink r:id="rId88" ref="Q145"/>
    <hyperlink r:id="rId89" ref="Q147"/>
    <hyperlink r:id="rId90" ref="Q149"/>
    <hyperlink r:id="rId91" ref="Q151"/>
    <hyperlink r:id="rId92" ref="Q153"/>
    <hyperlink r:id="rId93" ref="Q156"/>
    <hyperlink r:id="rId94" ref="Q157"/>
    <hyperlink r:id="rId95" ref="Q162"/>
    <hyperlink r:id="rId96" ref="Q165"/>
    <hyperlink r:id="rId97" ref="Q167"/>
    <hyperlink r:id="rId98" ref="Q168"/>
    <hyperlink r:id="rId99" ref="Q170"/>
    <hyperlink r:id="rId100" ref="Q171"/>
    <hyperlink r:id="rId101" ref="Q172"/>
    <hyperlink r:id="rId102" ref="Q175"/>
    <hyperlink r:id="rId103" ref="Q177"/>
    <hyperlink r:id="rId104" ref="Q179"/>
    <hyperlink r:id="rId105" ref="Q180"/>
    <hyperlink r:id="rId106" ref="Q181"/>
    <hyperlink r:id="rId107" ref="Q187"/>
    <hyperlink r:id="rId108" ref="Q188"/>
    <hyperlink r:id="rId109" ref="Q190"/>
    <hyperlink r:id="rId110" ref="Q191"/>
    <hyperlink r:id="rId111" ref="Q193"/>
    <hyperlink r:id="rId112" ref="Q194"/>
    <hyperlink r:id="rId113" ref="Q196"/>
    <hyperlink r:id="rId114" ref="Q197"/>
    <hyperlink r:id="rId115" ref="Q199"/>
    <hyperlink r:id="rId116" ref="Q201"/>
    <hyperlink r:id="rId117" ref="Q203"/>
    <hyperlink r:id="rId118" ref="Q206"/>
    <hyperlink r:id="rId119" ref="Q212"/>
    <hyperlink r:id="rId120" ref="Q219"/>
    <hyperlink r:id="rId121" ref="Q220"/>
    <hyperlink r:id="rId122" ref="Q221"/>
    <hyperlink r:id="rId123" ref="Q222"/>
    <hyperlink r:id="rId124" ref="Q225"/>
    <hyperlink r:id="rId125" ref="Q226"/>
    <hyperlink r:id="rId126" ref="Q227"/>
    <hyperlink r:id="rId127" ref="Q228"/>
    <hyperlink r:id="rId128" ref="Q230"/>
  </hyperlinks>
  <printOptions/>
  <pageMargins bottom="0.7480314960629921" footer="0.0" header="0.0" left="0.7086614173228347" right="0.7086614173228347" top="0.7480314960629921"/>
  <pageSetup fitToHeight="0" paperSize="9" orientation="portrait"/>
  <drawing r:id="rId129"/>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1" width="9.86"/>
    <col customWidth="1" min="12" max="12" width="7.86"/>
    <col customWidth="1" min="13" max="13" width="7.71"/>
    <col customWidth="1" min="14" max="14" width="8.86"/>
    <col customWidth="1" min="15" max="16" width="41.0"/>
    <col customWidth="1" min="17" max="17" width="54.43"/>
    <col customWidth="1" min="18" max="26" width="8.86"/>
  </cols>
  <sheetData>
    <row r="1" ht="37.5" customHeight="1">
      <c r="A1" s="89">
        <v>1.0</v>
      </c>
      <c r="B1" s="512" t="s">
        <v>7045</v>
      </c>
      <c r="C1" s="11"/>
      <c r="D1" s="11"/>
      <c r="E1" s="11"/>
      <c r="F1" s="11"/>
      <c r="G1" s="936"/>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27.40590058</v>
      </c>
      <c r="M3" s="451">
        <f t="shared" ref="M3:M6" si="1">L3/H3</f>
        <v>0.754983487</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11.53388889</v>
      </c>
      <c r="M4" s="231">
        <f t="shared" si="1"/>
        <v>0.7899923896</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1.824</v>
      </c>
      <c r="M5" s="37">
        <f t="shared" si="1"/>
        <v>0.912</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0.356</v>
      </c>
      <c r="M6" s="242">
        <f t="shared" si="1"/>
        <v>0.89</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249" t="s">
        <v>7046</v>
      </c>
      <c r="P7" s="277" t="s">
        <v>4256</v>
      </c>
      <c r="Q7" s="634" t="s">
        <v>7047</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249" t="s">
        <v>7048</v>
      </c>
      <c r="P8" s="1067" t="s">
        <v>7049</v>
      </c>
      <c r="Q8" s="969" t="s">
        <v>7050</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227</v>
      </c>
      <c r="L9" s="117">
        <f t="shared" si="2"/>
        <v>0.67</v>
      </c>
      <c r="M9" s="117"/>
      <c r="N9" s="248"/>
      <c r="O9" s="502"/>
      <c r="P9" s="1068" t="s">
        <v>1992</v>
      </c>
      <c r="Q9" s="666"/>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249" t="s">
        <v>7051</v>
      </c>
      <c r="P11" s="1068" t="s">
        <v>4263</v>
      </c>
      <c r="Q11" s="491" t="s">
        <v>7052</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502"/>
      <c r="P12" s="1069" t="s">
        <v>1235</v>
      </c>
      <c r="Q12" s="969" t="s">
        <v>7053</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502"/>
      <c r="P13" s="1069" t="s">
        <v>3767</v>
      </c>
      <c r="Q13" s="491" t="s">
        <v>7052</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0.734</v>
      </c>
      <c r="M14" s="242">
        <f>L14/H14</f>
        <v>0.9175</v>
      </c>
      <c r="N14" s="89"/>
      <c r="O14" s="243"/>
      <c r="P14" s="1070"/>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502"/>
      <c r="P15" s="1069" t="s">
        <v>3770</v>
      </c>
      <c r="Q15" s="491" t="s">
        <v>7054</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249" t="s">
        <v>7055</v>
      </c>
      <c r="P16" s="1068" t="s">
        <v>3773</v>
      </c>
      <c r="Q16" s="491" t="s">
        <v>7056</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502"/>
      <c r="P17" s="1069" t="s">
        <v>7057</v>
      </c>
      <c r="Q17" s="491" t="s">
        <v>7058</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227</v>
      </c>
      <c r="L18" s="117">
        <f t="shared" si="4"/>
        <v>0.67</v>
      </c>
      <c r="M18" s="117"/>
      <c r="N18" s="89"/>
      <c r="O18" s="489" t="s">
        <v>7059</v>
      </c>
      <c r="P18" s="1069" t="s">
        <v>4273</v>
      </c>
      <c r="Q18" s="491" t="s">
        <v>7060</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0.334</v>
      </c>
      <c r="M19" s="242">
        <f>L19/H19</f>
        <v>0.835</v>
      </c>
      <c r="N19" s="89"/>
      <c r="O19" s="243"/>
      <c r="P19" s="1070"/>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502"/>
      <c r="P20" s="1069" t="s">
        <v>7061</v>
      </c>
      <c r="Q20" s="491" t="s">
        <v>7062</v>
      </c>
      <c r="R20" s="89"/>
      <c r="S20" s="89"/>
      <c r="T20" s="89"/>
      <c r="U20" s="89"/>
      <c r="V20" s="89"/>
      <c r="W20" s="89"/>
      <c r="X20" s="89"/>
      <c r="Y20" s="89"/>
      <c r="Z20" s="89"/>
    </row>
    <row r="21">
      <c r="A21" s="89">
        <v>21.0</v>
      </c>
      <c r="B21" s="113"/>
      <c r="C21" s="114"/>
      <c r="D21" s="114"/>
      <c r="E21" s="260"/>
      <c r="F21" s="114" t="s">
        <v>193</v>
      </c>
      <c r="G21" s="125" t="s">
        <v>7063</v>
      </c>
      <c r="H21" s="117"/>
      <c r="I21" s="191" t="s">
        <v>7064</v>
      </c>
      <c r="J21" s="117" t="s">
        <v>196</v>
      </c>
      <c r="K21" s="247" t="s">
        <v>227</v>
      </c>
      <c r="L21" s="117">
        <f t="shared" si="5"/>
        <v>0.67</v>
      </c>
      <c r="M21" s="117"/>
      <c r="N21" s="89"/>
      <c r="O21" s="502"/>
      <c r="P21" s="1069" t="s">
        <v>5165</v>
      </c>
      <c r="Q21" s="491" t="s">
        <v>7065</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0.5</v>
      </c>
      <c r="M22" s="37">
        <f t="shared" ref="M22:M23" si="6">L22/H22</f>
        <v>0.5</v>
      </c>
      <c r="N22" s="89"/>
      <c r="O22" s="262"/>
      <c r="P22" s="1070"/>
      <c r="Q22" s="49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0.5</v>
      </c>
      <c r="M23" s="242">
        <f t="shared" si="6"/>
        <v>0.5</v>
      </c>
      <c r="N23" s="89"/>
      <c r="O23" s="243"/>
      <c r="P23" s="1070"/>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227</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0.5</v>
      </c>
      <c r="M24" s="117"/>
      <c r="N24" s="89"/>
      <c r="O24" s="502"/>
      <c r="P24" s="1069" t="s">
        <v>7066</v>
      </c>
      <c r="Q24" s="491" t="s">
        <v>7067</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227</v>
      </c>
      <c r="L25" s="117">
        <f t="shared" si="7"/>
        <v>0.5</v>
      </c>
      <c r="M25" s="117"/>
      <c r="N25" s="89"/>
      <c r="O25" s="502"/>
      <c r="P25" s="1069" t="s">
        <v>7066</v>
      </c>
      <c r="Q25" s="491" t="s">
        <v>7067</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1071"/>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1072"/>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489" t="s">
        <v>7068</v>
      </c>
      <c r="P28" s="1073" t="s">
        <v>7069</v>
      </c>
      <c r="Q28" s="499" t="s">
        <v>7070</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89" t="s">
        <v>7068</v>
      </c>
      <c r="P29" s="459"/>
      <c r="Q29" s="498"/>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489" t="s">
        <v>7068</v>
      </c>
      <c r="P30" s="459"/>
      <c r="Q30" s="498"/>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489" t="s">
        <v>7068</v>
      </c>
      <c r="P31" s="459"/>
      <c r="Q31" s="498"/>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489" t="s">
        <v>7068</v>
      </c>
      <c r="P32" s="459"/>
      <c r="Q32" s="498"/>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489" t="s">
        <v>7068</v>
      </c>
      <c r="P33" s="459"/>
      <c r="Q33" s="498"/>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489" t="s">
        <v>7068</v>
      </c>
      <c r="P34" s="459"/>
      <c r="Q34" s="498"/>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489" t="s">
        <v>7068</v>
      </c>
      <c r="P35" s="459"/>
      <c r="Q35" s="498"/>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489" t="s">
        <v>7068</v>
      </c>
      <c r="P36" s="459"/>
      <c r="Q36" s="498"/>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489" t="s">
        <v>7068</v>
      </c>
      <c r="P37" s="94"/>
      <c r="Q37" s="498"/>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1074"/>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489" t="s">
        <v>7068</v>
      </c>
      <c r="P39" s="1075" t="s">
        <v>7071</v>
      </c>
      <c r="Q39" s="491" t="s">
        <v>7070</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536" t="s">
        <v>7072</v>
      </c>
      <c r="P40" s="1069" t="s">
        <v>7073</v>
      </c>
      <c r="Q40" s="491" t="s">
        <v>7074</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0.9172222222</v>
      </c>
      <c r="M41" s="37">
        <f t="shared" ref="M41:M42" si="11">L41/H41</f>
        <v>0.9172222222</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0.4172222222</v>
      </c>
      <c r="M42" s="242">
        <f t="shared" si="11"/>
        <v>0.8344444444</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492" t="s">
        <v>7075</v>
      </c>
      <c r="P43" s="1068" t="s">
        <v>6442</v>
      </c>
      <c r="Q43" s="491" t="s">
        <v>7076</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492" t="s">
        <v>7077</v>
      </c>
      <c r="P44" s="1069" t="s">
        <v>7078</v>
      </c>
      <c r="Q44" s="491" t="s">
        <v>7076</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492" t="s">
        <v>7079</v>
      </c>
      <c r="P45" s="1069" t="s">
        <v>7080</v>
      </c>
      <c r="Q45" s="491" t="s">
        <v>7081</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502"/>
      <c r="P46" s="1069" t="s">
        <v>5180</v>
      </c>
      <c r="Q46" s="491" t="s">
        <v>7081</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227</v>
      </c>
      <c r="L47" s="117">
        <f t="shared" si="12"/>
        <v>0.67</v>
      </c>
      <c r="M47" s="117"/>
      <c r="N47" s="89"/>
      <c r="O47" s="502"/>
      <c r="P47" s="1069" t="s">
        <v>1482</v>
      </c>
      <c r="Q47" s="491" t="s">
        <v>7076</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227</v>
      </c>
      <c r="L48" s="117">
        <f t="shared" si="12"/>
        <v>0.5</v>
      </c>
      <c r="M48" s="117"/>
      <c r="N48" s="89"/>
      <c r="O48" s="502"/>
      <c r="P48" s="1069" t="s">
        <v>1482</v>
      </c>
      <c r="Q48" s="491" t="s">
        <v>7076</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227</v>
      </c>
      <c r="L49" s="117">
        <f t="shared" si="12"/>
        <v>0.67</v>
      </c>
      <c r="M49" s="117"/>
      <c r="N49" s="89"/>
      <c r="O49" s="502"/>
      <c r="P49" s="1069" t="s">
        <v>1485</v>
      </c>
      <c r="Q49" s="491" t="s">
        <v>7082</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227</v>
      </c>
      <c r="L50" s="117">
        <f t="shared" si="12"/>
        <v>0.67</v>
      </c>
      <c r="M50" s="117"/>
      <c r="N50" s="89"/>
      <c r="O50" s="489" t="s">
        <v>7083</v>
      </c>
      <c r="P50" s="1069" t="s">
        <v>1286</v>
      </c>
      <c r="Q50" s="491" t="s">
        <v>7081</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190</v>
      </c>
      <c r="L51" s="117">
        <f t="shared" si="12"/>
        <v>1</v>
      </c>
      <c r="M51" s="117"/>
      <c r="N51" s="89"/>
      <c r="O51" s="489" t="s">
        <v>7084</v>
      </c>
      <c r="P51" s="1069" t="s">
        <v>1286</v>
      </c>
      <c r="Q51" s="491" t="s">
        <v>7081</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1072"/>
      <c r="Q52" s="49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502"/>
      <c r="P53" s="1076"/>
      <c r="Q53" s="498"/>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502"/>
      <c r="P54" s="1076"/>
      <c r="Q54" s="498"/>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1.261666667</v>
      </c>
      <c r="M55" s="37">
        <f t="shared" ref="M55:M56" si="14">L55/H55</f>
        <v>0.9011904762</v>
      </c>
      <c r="N55" s="89"/>
      <c r="O55" s="262"/>
      <c r="P55" s="1071"/>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1072"/>
      <c r="Q56" s="49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502"/>
      <c r="P57" s="1069" t="s">
        <v>7085</v>
      </c>
      <c r="Q57" s="498"/>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502"/>
      <c r="P58" s="1069" t="s">
        <v>4319</v>
      </c>
      <c r="Q58" s="498"/>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502"/>
      <c r="P59" s="1069" t="s">
        <v>4319</v>
      </c>
      <c r="Q59" s="498"/>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0.167</v>
      </c>
      <c r="M60" s="242">
        <f>L60/H60</f>
        <v>0.835</v>
      </c>
      <c r="N60" s="89"/>
      <c r="O60" s="243"/>
      <c r="P60" s="1072"/>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502"/>
      <c r="P61" s="1069" t="s">
        <v>7086</v>
      </c>
      <c r="Q61" s="498"/>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227</v>
      </c>
      <c r="L62" s="117">
        <f t="shared" si="16"/>
        <v>0.67</v>
      </c>
      <c r="M62" s="117"/>
      <c r="N62" s="89"/>
      <c r="O62" s="502"/>
      <c r="P62" s="1069" t="s">
        <v>7087</v>
      </c>
      <c r="Q62" s="491" t="s">
        <v>7088</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0.3446666667</v>
      </c>
      <c r="M63" s="242">
        <f>L63/H63</f>
        <v>0.8616666667</v>
      </c>
      <c r="N63" s="89"/>
      <c r="O63" s="243"/>
      <c r="P63" s="1072"/>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502"/>
      <c r="P64" s="1069" t="s">
        <v>7089</v>
      </c>
      <c r="Q64" s="491" t="s">
        <v>7090</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502"/>
      <c r="P65" s="1069" t="s">
        <v>7091</v>
      </c>
      <c r="Q65" s="491" t="s">
        <v>7090</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502"/>
      <c r="P66" s="1069" t="s">
        <v>6458</v>
      </c>
      <c r="Q66" s="491" t="s">
        <v>7090</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227</v>
      </c>
      <c r="L67" s="117">
        <f t="shared" si="17"/>
        <v>0.75</v>
      </c>
      <c r="M67" s="117"/>
      <c r="N67" s="89"/>
      <c r="O67" s="489" t="s">
        <v>7092</v>
      </c>
      <c r="P67" s="497" t="s">
        <v>7093</v>
      </c>
      <c r="Q67" s="691" t="s">
        <v>7094</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227</v>
      </c>
      <c r="L68" s="117">
        <f t="shared" si="17"/>
        <v>0.75</v>
      </c>
      <c r="M68" s="117"/>
      <c r="N68" s="89"/>
      <c r="O68" s="1077" t="s">
        <v>7092</v>
      </c>
      <c r="P68" s="497" t="s">
        <v>7095</v>
      </c>
      <c r="Q68" s="691" t="s">
        <v>7094</v>
      </c>
      <c r="R68" s="89"/>
      <c r="S68" s="89"/>
      <c r="T68" s="89"/>
      <c r="U68" s="89"/>
      <c r="V68" s="89"/>
      <c r="W68" s="89"/>
      <c r="X68" s="89"/>
      <c r="Y68" s="89"/>
      <c r="Z68" s="89"/>
    </row>
    <row r="69">
      <c r="A69" s="89">
        <v>70.0</v>
      </c>
      <c r="B69" s="113"/>
      <c r="C69" s="114"/>
      <c r="D69" s="114"/>
      <c r="E69" s="114"/>
      <c r="F69" s="114" t="s">
        <v>249</v>
      </c>
      <c r="G69" s="266" t="s">
        <v>1186</v>
      </c>
      <c r="H69" s="117"/>
      <c r="I69" s="191" t="s">
        <v>7096</v>
      </c>
      <c r="J69" s="117" t="s">
        <v>196</v>
      </c>
      <c r="K69" s="247" t="s">
        <v>227</v>
      </c>
      <c r="L69" s="117">
        <f t="shared" si="17"/>
        <v>0.67</v>
      </c>
      <c r="M69" s="117"/>
      <c r="N69" s="89"/>
      <c r="O69" s="502"/>
      <c r="P69" s="300" t="s">
        <v>7097</v>
      </c>
      <c r="Q69" s="491" t="s">
        <v>7090</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0.15</v>
      </c>
      <c r="M70" s="242">
        <f>L70/H70</f>
        <v>0.75</v>
      </c>
      <c r="N70" s="89"/>
      <c r="O70" s="243"/>
      <c r="P70" s="243"/>
      <c r="Q70" s="49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502"/>
      <c r="P71" s="686" t="s">
        <v>4568</v>
      </c>
      <c r="Q71" s="691" t="s">
        <v>7098</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227</v>
      </c>
      <c r="L72" s="117">
        <f t="shared" si="18"/>
        <v>0.5</v>
      </c>
      <c r="M72" s="117"/>
      <c r="N72" s="89"/>
      <c r="O72" s="502"/>
      <c r="P72" s="121" t="s">
        <v>1312</v>
      </c>
      <c r="Q72" s="491" t="s">
        <v>7099</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249" t="s">
        <v>4342</v>
      </c>
      <c r="P74" s="686" t="s">
        <v>4985</v>
      </c>
      <c r="Q74" s="491" t="s">
        <v>7100</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249" t="s">
        <v>1524</v>
      </c>
      <c r="P75" s="686" t="s">
        <v>7101</v>
      </c>
      <c r="Q75" s="491" t="s">
        <v>7102</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9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502"/>
      <c r="P77" s="368"/>
      <c r="Q77" s="498"/>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2.2525</v>
      </c>
      <c r="M78" s="37">
        <f t="shared" ref="M78:M79" si="20">L78/H78</f>
        <v>0.901</v>
      </c>
      <c r="N78" s="89"/>
      <c r="O78" s="262"/>
      <c r="P78" s="262"/>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502"/>
      <c r="P80" s="489" t="s">
        <v>7103</v>
      </c>
      <c r="Q80" s="491" t="s">
        <v>7104</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502"/>
      <c r="P81" s="489" t="s">
        <v>7105</v>
      </c>
      <c r="Q81" s="491" t="s">
        <v>7104</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502"/>
      <c r="P82" s="489" t="s">
        <v>7106</v>
      </c>
      <c r="Q82" s="491" t="s">
        <v>7104</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489" t="s">
        <v>7107</v>
      </c>
      <c r="P83" s="277" t="s">
        <v>1326</v>
      </c>
      <c r="Q83" s="498"/>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502"/>
      <c r="P84" s="489" t="s">
        <v>7108</v>
      </c>
      <c r="Q84" s="491" t="s">
        <v>7104</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489" t="s">
        <v>7109</v>
      </c>
      <c r="P85" s="121" t="s">
        <v>1330</v>
      </c>
      <c r="Q85" s="491" t="s">
        <v>7104</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1.2525</v>
      </c>
      <c r="M86" s="242">
        <f>L86/H86</f>
        <v>0.835</v>
      </c>
      <c r="N86" s="89"/>
      <c r="O86" s="243"/>
      <c r="P86" s="243"/>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227</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0.67</v>
      </c>
      <c r="M87" s="117"/>
      <c r="N87" s="89"/>
      <c r="O87" s="502"/>
      <c r="P87" s="489" t="s">
        <v>7110</v>
      </c>
      <c r="Q87" s="491" t="s">
        <v>7111</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190</v>
      </c>
      <c r="L88" s="117">
        <f t="shared" si="22"/>
        <v>1</v>
      </c>
      <c r="M88" s="117"/>
      <c r="N88" s="89"/>
      <c r="O88" s="502"/>
      <c r="P88" s="1078" t="s">
        <v>4589</v>
      </c>
      <c r="Q88" s="491" t="s">
        <v>7111</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1.417333333</v>
      </c>
      <c r="M89" s="37">
        <f t="shared" ref="M89:M90" si="23">L89/H89</f>
        <v>0.6442424242</v>
      </c>
      <c r="N89" s="89"/>
      <c r="O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0.2625</v>
      </c>
      <c r="M90" s="242">
        <f t="shared" si="23"/>
        <v>0.875</v>
      </c>
      <c r="N90" s="89"/>
      <c r="O90" s="243"/>
      <c r="P90" s="243"/>
      <c r="Q90" s="498"/>
      <c r="R90" s="89"/>
      <c r="S90" s="89"/>
      <c r="T90" s="89"/>
      <c r="U90" s="89"/>
      <c r="V90" s="89"/>
      <c r="W90" s="89"/>
      <c r="X90" s="89"/>
      <c r="Y90" s="89"/>
      <c r="Z90" s="89"/>
    </row>
    <row r="91">
      <c r="A91" s="89">
        <v>92.0</v>
      </c>
      <c r="B91" s="113"/>
      <c r="C91" s="114"/>
      <c r="D91" s="114"/>
      <c r="E91" s="114"/>
      <c r="F91" s="114" t="s">
        <v>186</v>
      </c>
      <c r="G91" s="266" t="s">
        <v>7112</v>
      </c>
      <c r="H91" s="117"/>
      <c r="I91" s="191" t="s">
        <v>7113</v>
      </c>
      <c r="J91" s="117" t="s">
        <v>189</v>
      </c>
      <c r="K91" s="247" t="s">
        <v>227</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0.5</v>
      </c>
      <c r="M91" s="117"/>
      <c r="N91" s="89"/>
      <c r="O91" s="620"/>
      <c r="P91" s="686" t="s">
        <v>7114</v>
      </c>
      <c r="Q91" s="1079" t="s">
        <v>7115</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502"/>
      <c r="P92" s="1080" t="s">
        <v>5210</v>
      </c>
      <c r="Q92" s="498"/>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502"/>
      <c r="P93" s="467"/>
      <c r="Q93" s="498"/>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620"/>
      <c r="P94" s="467"/>
      <c r="Q94" s="498"/>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0.2085</v>
      </c>
      <c r="M95" s="242">
        <f>L95/H95</f>
        <v>0.695</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502"/>
      <c r="P96" s="558" t="s">
        <v>1339</v>
      </c>
      <c r="Q96" s="491" t="s">
        <v>7116</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620"/>
      <c r="P97" s="553" t="s">
        <v>1341</v>
      </c>
      <c r="Q97" s="491" t="s">
        <v>7116</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227</v>
      </c>
      <c r="L98" s="117">
        <f t="shared" si="25"/>
        <v>0.67</v>
      </c>
      <c r="M98" s="117"/>
      <c r="N98" s="89"/>
      <c r="O98" s="502"/>
      <c r="P98" s="553" t="s">
        <v>1343</v>
      </c>
      <c r="Q98" s="491" t="s">
        <v>7116</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227</v>
      </c>
      <c r="L99" s="117">
        <f t="shared" si="25"/>
        <v>0.67</v>
      </c>
      <c r="M99" s="117"/>
      <c r="N99" s="89"/>
      <c r="O99" s="502"/>
      <c r="P99" s="1081" t="s">
        <v>5212</v>
      </c>
      <c r="Q99" s="491" t="s">
        <v>7117</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227</v>
      </c>
      <c r="L100" s="117">
        <f t="shared" si="25"/>
        <v>0.5</v>
      </c>
      <c r="M100" s="117"/>
      <c r="N100" s="89"/>
      <c r="O100" s="502"/>
      <c r="P100" s="1082" t="s">
        <v>7118</v>
      </c>
      <c r="Q100" s="1083" t="s">
        <v>7119</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386</v>
      </c>
      <c r="L101" s="117">
        <f t="shared" si="25"/>
        <v>0.33</v>
      </c>
      <c r="M101" s="117"/>
      <c r="N101" s="89"/>
      <c r="O101" s="502"/>
      <c r="P101" s="94"/>
      <c r="Q101" s="94"/>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0.4166666667</v>
      </c>
      <c r="M102" s="242">
        <f>L102/H102</f>
        <v>0.8333333333</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502"/>
      <c r="P103" s="532" t="s">
        <v>7120</v>
      </c>
      <c r="Q103" s="491" t="s">
        <v>7121</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227</v>
      </c>
      <c r="L104" s="117">
        <f t="shared" si="26"/>
        <v>0.5</v>
      </c>
      <c r="M104" s="117"/>
      <c r="N104" s="89"/>
      <c r="O104" s="502"/>
      <c r="P104" s="553" t="s">
        <v>1349</v>
      </c>
      <c r="Q104" s="491" t="s">
        <v>7122</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502"/>
      <c r="P105" s="249" t="s">
        <v>1563</v>
      </c>
      <c r="Q105" s="491" t="s">
        <v>7121</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0.201</v>
      </c>
      <c r="M106" s="242">
        <f>L106/H106</f>
        <v>0.67</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7123</v>
      </c>
      <c r="H107" s="117"/>
      <c r="I107" s="191" t="s">
        <v>7124</v>
      </c>
      <c r="J107" s="117" t="s">
        <v>196</v>
      </c>
      <c r="K107" s="247" t="s">
        <v>227</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0.67</v>
      </c>
      <c r="M107" s="117"/>
      <c r="N107" s="89"/>
      <c r="O107" s="489" t="s">
        <v>7125</v>
      </c>
      <c r="P107" s="489" t="s">
        <v>7126</v>
      </c>
      <c r="Q107" s="491" t="s">
        <v>7127</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0.162</v>
      </c>
      <c r="M108" s="242">
        <f>L108/H108</f>
        <v>0.54</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386</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0.33</v>
      </c>
      <c r="M109" s="117"/>
      <c r="N109" s="89"/>
      <c r="O109" s="502"/>
      <c r="P109" s="686" t="s">
        <v>7128</v>
      </c>
      <c r="Q109" s="491" t="s">
        <v>7129</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489" t="s">
        <v>7130</v>
      </c>
      <c r="P110" s="502"/>
      <c r="Q110" s="498"/>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227</v>
      </c>
      <c r="L111" s="117">
        <f t="shared" si="27"/>
        <v>0.5</v>
      </c>
      <c r="M111" s="117"/>
      <c r="N111" s="89"/>
      <c r="O111" s="502"/>
      <c r="P111" s="686" t="s">
        <v>5222</v>
      </c>
      <c r="Q111" s="491" t="s">
        <v>7131</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386</v>
      </c>
      <c r="L112" s="117">
        <f t="shared" si="27"/>
        <v>0.33</v>
      </c>
      <c r="M112" s="117"/>
      <c r="N112" s="89"/>
      <c r="O112" s="502"/>
      <c r="P112" s="686" t="s">
        <v>5222</v>
      </c>
      <c r="Q112" s="491" t="s">
        <v>7131</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0.1666666667</v>
      </c>
      <c r="M113" s="242">
        <f>L113/H113</f>
        <v>0.3333333333</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489" t="s">
        <v>7132</v>
      </c>
      <c r="P114" s="249" t="s">
        <v>7133</v>
      </c>
      <c r="Q114" s="491" t="s">
        <v>7134</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386</v>
      </c>
      <c r="L115" s="117">
        <f t="shared" si="28"/>
        <v>0</v>
      </c>
      <c r="M115" s="117"/>
      <c r="N115" s="89"/>
      <c r="O115" s="489" t="s">
        <v>7135</v>
      </c>
      <c r="P115" s="620"/>
      <c r="Q115" s="498"/>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386</v>
      </c>
      <c r="L116" s="117">
        <f t="shared" si="28"/>
        <v>0</v>
      </c>
      <c r="M116" s="117"/>
      <c r="N116" s="89"/>
      <c r="O116" s="489" t="s">
        <v>7135</v>
      </c>
      <c r="P116" s="620"/>
      <c r="Q116" s="498"/>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1.361166667</v>
      </c>
      <c r="M117" s="53">
        <f t="shared" ref="M117:M118" si="29">L117/H117</f>
        <v>0.5444666667</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0.356</v>
      </c>
      <c r="M118" s="242">
        <f t="shared" si="29"/>
        <v>0.89</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502"/>
      <c r="P119" s="121" t="s">
        <v>1364</v>
      </c>
      <c r="Q119" s="491" t="s">
        <v>7136</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502"/>
      <c r="P120" s="121" t="s">
        <v>1365</v>
      </c>
      <c r="Q120" s="491" t="s">
        <v>7136</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227</v>
      </c>
      <c r="L121" s="117">
        <f t="shared" si="30"/>
        <v>0.67</v>
      </c>
      <c r="M121" s="117"/>
      <c r="N121" s="89"/>
      <c r="O121" s="502"/>
      <c r="P121" s="249" t="s">
        <v>7137</v>
      </c>
      <c r="Q121" s="491" t="s">
        <v>7138</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0.1333333333</v>
      </c>
      <c r="M122" s="242">
        <f>L122/H122</f>
        <v>0.3333333333</v>
      </c>
      <c r="N122" s="89"/>
      <c r="O122" s="243"/>
      <c r="P122" s="243"/>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227</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0.67</v>
      </c>
      <c r="M123" s="117"/>
      <c r="N123" s="89"/>
      <c r="O123" s="502"/>
      <c r="P123" s="620"/>
      <c r="Q123" s="491" t="s">
        <v>7139</v>
      </c>
      <c r="R123" s="89"/>
      <c r="S123" s="89"/>
      <c r="T123" s="89"/>
      <c r="U123" s="89"/>
      <c r="V123" s="89"/>
      <c r="W123" s="89"/>
      <c r="X123" s="89"/>
      <c r="Y123" s="89"/>
      <c r="Z123" s="89"/>
    </row>
    <row r="124">
      <c r="A124" s="89">
        <v>125.0</v>
      </c>
      <c r="B124" s="113"/>
      <c r="C124" s="114"/>
      <c r="D124" s="114"/>
      <c r="E124" s="114"/>
      <c r="F124" s="114" t="s">
        <v>193</v>
      </c>
      <c r="G124" s="266" t="s">
        <v>766</v>
      </c>
      <c r="H124" s="117"/>
      <c r="I124" s="191" t="s">
        <v>7140</v>
      </c>
      <c r="J124" s="117" t="s">
        <v>196</v>
      </c>
      <c r="K124" s="247" t="s">
        <v>227</v>
      </c>
      <c r="L124" s="117">
        <f t="shared" si="31"/>
        <v>0.67</v>
      </c>
      <c r="M124" s="117"/>
      <c r="N124" s="89"/>
      <c r="O124" s="489" t="s">
        <v>7141</v>
      </c>
      <c r="P124" s="121" t="s">
        <v>1369</v>
      </c>
      <c r="Q124" s="491" t="s">
        <v>7139</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804</v>
      </c>
      <c r="L125" s="117">
        <f t="shared" si="31"/>
        <v>0</v>
      </c>
      <c r="M125" s="117"/>
      <c r="N125" s="89"/>
      <c r="O125" s="489" t="s">
        <v>7142</v>
      </c>
      <c r="P125" s="368"/>
      <c r="Q125" s="491" t="s">
        <v>7139</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804</v>
      </c>
      <c r="L126" s="117">
        <f t="shared" si="31"/>
        <v>0</v>
      </c>
      <c r="M126" s="117"/>
      <c r="N126" s="89"/>
      <c r="O126" s="489" t="s">
        <v>7143</v>
      </c>
      <c r="P126" s="502"/>
      <c r="Q126" s="491" t="s">
        <v>7139</v>
      </c>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386</v>
      </c>
      <c r="L127" s="117">
        <f t="shared" si="31"/>
        <v>0.33</v>
      </c>
      <c r="M127" s="117"/>
      <c r="N127" s="89"/>
      <c r="O127" s="502"/>
      <c r="P127" s="489" t="s">
        <v>7144</v>
      </c>
      <c r="Q127" s="491" t="s">
        <v>7139</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386</v>
      </c>
      <c r="L128" s="117">
        <f t="shared" si="31"/>
        <v>0.33</v>
      </c>
      <c r="M128" s="117"/>
      <c r="N128" s="89"/>
      <c r="O128" s="502"/>
      <c r="P128" s="277" t="s">
        <v>7145</v>
      </c>
      <c r="Q128" s="491" t="s">
        <v>7139</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0.2745</v>
      </c>
      <c r="M129" s="242">
        <f>L129/H129</f>
        <v>0.4575</v>
      </c>
      <c r="N129" s="89"/>
      <c r="O129" s="243"/>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386</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0.5</v>
      </c>
      <c r="M130" s="117"/>
      <c r="N130" s="89"/>
      <c r="O130" s="502"/>
      <c r="P130" s="121" t="s">
        <v>1375</v>
      </c>
      <c r="Q130" s="491" t="s">
        <v>7146</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386</v>
      </c>
      <c r="L131" s="117">
        <f t="shared" si="32"/>
        <v>0.33</v>
      </c>
      <c r="M131" s="117"/>
      <c r="N131" s="89"/>
      <c r="O131" s="502"/>
      <c r="P131" s="121" t="s">
        <v>1376</v>
      </c>
      <c r="Q131" s="491" t="s">
        <v>7146</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502"/>
      <c r="P132" s="121" t="s">
        <v>1377</v>
      </c>
      <c r="Q132" s="491" t="s">
        <v>7146</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386</v>
      </c>
      <c r="L133" s="117">
        <f t="shared" si="32"/>
        <v>0</v>
      </c>
      <c r="M133" s="117"/>
      <c r="N133" s="89"/>
      <c r="O133" s="502"/>
      <c r="P133" s="121" t="s">
        <v>1377</v>
      </c>
      <c r="Q133" s="491" t="s">
        <v>7146</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0.3313333333</v>
      </c>
      <c r="M134" s="242">
        <f>L134/H134</f>
        <v>0.4733333333</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804</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0.25</v>
      </c>
      <c r="M135" s="117"/>
      <c r="N135" s="89"/>
      <c r="O135" s="502"/>
      <c r="P135" s="490" t="s">
        <v>7137</v>
      </c>
      <c r="Q135" s="691" t="s">
        <v>7147</v>
      </c>
      <c r="R135" s="89"/>
      <c r="S135" s="89"/>
      <c r="T135" s="89"/>
      <c r="U135" s="89"/>
      <c r="V135" s="89"/>
      <c r="W135" s="89"/>
      <c r="X135" s="89"/>
      <c r="Y135" s="89"/>
      <c r="Z135" s="89"/>
    </row>
    <row r="136">
      <c r="A136" s="89">
        <v>137.0</v>
      </c>
      <c r="B136" s="113"/>
      <c r="C136" s="114"/>
      <c r="D136" s="114"/>
      <c r="E136" s="114"/>
      <c r="F136" s="114" t="s">
        <v>193</v>
      </c>
      <c r="G136" s="266" t="s">
        <v>807</v>
      </c>
      <c r="H136" s="117"/>
      <c r="I136" s="191" t="s">
        <v>7148</v>
      </c>
      <c r="J136" s="324" t="s">
        <v>189</v>
      </c>
      <c r="K136" s="247" t="s">
        <v>227</v>
      </c>
      <c r="L136" s="117">
        <f t="shared" si="33"/>
        <v>0.5</v>
      </c>
      <c r="M136" s="117"/>
      <c r="N136" s="89"/>
      <c r="O136" s="502"/>
      <c r="P136" s="502"/>
      <c r="Q136" s="498"/>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227</v>
      </c>
      <c r="L137" s="117">
        <f t="shared" si="33"/>
        <v>0.67</v>
      </c>
      <c r="M137" s="117"/>
      <c r="N137" s="89"/>
      <c r="O137" s="502"/>
      <c r="P137" s="467"/>
      <c r="Q137" s="498"/>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0.266</v>
      </c>
      <c r="M138" s="242">
        <f>L138/H138</f>
        <v>0.665</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386</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0.33</v>
      </c>
      <c r="M139" s="117"/>
      <c r="N139" s="89"/>
      <c r="O139" s="489" t="s">
        <v>7149</v>
      </c>
      <c r="P139" s="277" t="s">
        <v>7150</v>
      </c>
      <c r="Q139" s="491" t="s">
        <v>7151</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489" t="s">
        <v>7152</v>
      </c>
      <c r="P140" s="649"/>
      <c r="Q140" s="498"/>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15.87201169</v>
      </c>
      <c r="M141" s="231">
        <f t="shared" ref="M141:M143" si="35">L141/H141</f>
        <v>0.7314291102</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1.085</v>
      </c>
      <c r="M142" s="37">
        <f t="shared" si="35"/>
        <v>0.3616666667</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0</v>
      </c>
      <c r="M143" s="242">
        <f t="shared" si="35"/>
        <v>0</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0</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0</v>
      </c>
      <c r="M144" s="117"/>
      <c r="N144" s="89"/>
      <c r="O144" s="121"/>
      <c r="P144" s="249" t="s">
        <v>1457</v>
      </c>
      <c r="Q144" s="499" t="s">
        <v>7153</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1.0</v>
      </c>
      <c r="L145" s="117" t="str">
        <f t="shared" si="36"/>
        <v/>
      </c>
      <c r="M145" s="117"/>
      <c r="N145" s="89"/>
      <c r="O145" s="121"/>
      <c r="P145" s="121"/>
      <c r="Q145" s="498"/>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0.0</v>
      </c>
      <c r="L146" s="117" t="str">
        <f t="shared" si="36"/>
        <v/>
      </c>
      <c r="M146" s="117"/>
      <c r="N146" s="89"/>
      <c r="O146" s="121"/>
      <c r="P146" s="121"/>
      <c r="Q146" s="498"/>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0</v>
      </c>
      <c r="L147" s="117">
        <f t="shared" si="36"/>
        <v>0</v>
      </c>
      <c r="M147" s="117"/>
      <c r="N147" s="89"/>
      <c r="O147" s="249" t="s">
        <v>7154</v>
      </c>
      <c r="P147" s="249" t="s">
        <v>7155</v>
      </c>
      <c r="Q147" s="498"/>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0.0</v>
      </c>
      <c r="L148" s="117" t="str">
        <f t="shared" si="36"/>
        <v/>
      </c>
      <c r="M148" s="117"/>
      <c r="N148" s="89"/>
      <c r="O148" s="121"/>
      <c r="P148" s="492"/>
      <c r="Q148" s="498"/>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0.0</v>
      </c>
      <c r="L149" s="117" t="str">
        <f t="shared" si="36"/>
        <v/>
      </c>
      <c r="M149" s="117"/>
      <c r="N149" s="89"/>
      <c r="O149" s="121"/>
      <c r="P149" s="121"/>
      <c r="Q149" s="498"/>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0.75</v>
      </c>
      <c r="M150" s="242">
        <f>L150/H150</f>
        <v>0.75</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227</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0.75</v>
      </c>
      <c r="M151" s="117"/>
      <c r="N151" s="89"/>
      <c r="O151" s="502"/>
      <c r="P151" s="121" t="s">
        <v>1386</v>
      </c>
      <c r="Q151" s="491" t="s">
        <v>7156</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0.335</v>
      </c>
      <c r="M152" s="242">
        <f>L152/H152</f>
        <v>0.67</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227</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0.67</v>
      </c>
      <c r="M153" s="117"/>
      <c r="N153" s="89"/>
      <c r="O153" s="502"/>
      <c r="P153" s="1084" t="s">
        <v>7157</v>
      </c>
      <c r="Q153" s="491" t="s">
        <v>7158</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1.5</v>
      </c>
      <c r="M154" s="37">
        <f t="shared" ref="M154:M155" si="37">L154/H154</f>
        <v>0.75</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1.5</v>
      </c>
      <c r="M155" s="242">
        <f t="shared" si="37"/>
        <v>0.75</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227</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0.5</v>
      </c>
      <c r="M156" s="117"/>
      <c r="N156" s="89"/>
      <c r="O156" s="502"/>
      <c r="P156" s="558" t="s">
        <v>1388</v>
      </c>
      <c r="Q156" s="491" t="s">
        <v>7159</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1</v>
      </c>
      <c r="L157" s="117">
        <f t="shared" si="38"/>
        <v>1</v>
      </c>
      <c r="M157" s="117"/>
      <c r="N157" s="89"/>
      <c r="O157" s="121"/>
      <c r="P157" s="553" t="s">
        <v>1389</v>
      </c>
      <c r="Q157" s="491" t="s">
        <v>7159</v>
      </c>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5.0</v>
      </c>
      <c r="L158" s="117" t="str">
        <f t="shared" si="38"/>
        <v/>
      </c>
      <c r="M158" s="117"/>
      <c r="N158" s="89"/>
      <c r="O158" s="502"/>
      <c r="P158" s="467"/>
      <c r="Q158" s="498"/>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5.0</v>
      </c>
      <c r="L159" s="117" t="str">
        <f t="shared" si="38"/>
        <v/>
      </c>
      <c r="M159" s="117"/>
      <c r="N159" s="89"/>
      <c r="O159" s="502"/>
      <c r="P159" s="467"/>
      <c r="Q159" s="498"/>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502"/>
      <c r="P162" s="249" t="s">
        <v>3441</v>
      </c>
      <c r="Q162" s="491" t="s">
        <v>7160</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3.25</v>
      </c>
      <c r="M163" s="37">
        <f t="shared" ref="M163:M164" si="40">L163/H163</f>
        <v>0.8666666667</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502"/>
      <c r="P165" s="249" t="s">
        <v>2743</v>
      </c>
      <c r="Q165" s="491" t="s">
        <v>7160</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502"/>
      <c r="P167" s="1085" t="s">
        <v>4427</v>
      </c>
      <c r="Q167" s="491" t="s">
        <v>7161</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489" t="s">
        <v>7162</v>
      </c>
      <c r="P168" s="94"/>
      <c r="Q168" s="491" t="s">
        <v>7161</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1.5</v>
      </c>
      <c r="M169" s="242">
        <f>L169/H169</f>
        <v>0.75</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227</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0.75</v>
      </c>
      <c r="M170" s="117"/>
      <c r="N170" s="89"/>
      <c r="O170" s="489" t="s">
        <v>7163</v>
      </c>
      <c r="P170" s="492" t="s">
        <v>1326</v>
      </c>
      <c r="Q170" s="498"/>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227</v>
      </c>
      <c r="L171" s="117">
        <f t="shared" si="42"/>
        <v>0.75</v>
      </c>
      <c r="M171" s="117"/>
      <c r="N171" s="89"/>
      <c r="O171" s="1086" t="s">
        <v>7164</v>
      </c>
      <c r="P171" s="492" t="s">
        <v>1397</v>
      </c>
      <c r="Q171" s="498"/>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227</v>
      </c>
      <c r="L172" s="117">
        <f t="shared" si="42"/>
        <v>0.75</v>
      </c>
      <c r="M172" s="117"/>
      <c r="N172" s="89"/>
      <c r="O172" s="1087" t="s">
        <v>7165</v>
      </c>
      <c r="P172" s="492" t="s">
        <v>1397</v>
      </c>
      <c r="Q172" s="498"/>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1.761904762</v>
      </c>
      <c r="M173" s="37">
        <f t="shared" ref="M173:M174" si="43">L173/H173</f>
        <v>0.880952381</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502"/>
      <c r="P175" s="1068" t="s">
        <v>7166</v>
      </c>
      <c r="Q175" s="491" t="s">
        <v>7167</v>
      </c>
      <c r="R175" s="89"/>
      <c r="S175" s="89"/>
      <c r="T175" s="89"/>
      <c r="U175" s="89"/>
      <c r="V175" s="89"/>
      <c r="W175" s="89"/>
      <c r="X175" s="89"/>
      <c r="Y175" s="89"/>
      <c r="Z175" s="89"/>
    </row>
    <row r="176">
      <c r="A176" s="89">
        <v>205.0</v>
      </c>
      <c r="B176" s="257"/>
      <c r="C176" s="241"/>
      <c r="D176" s="241"/>
      <c r="E176" s="241" t="s">
        <v>12</v>
      </c>
      <c r="F176" s="28" t="s">
        <v>7168</v>
      </c>
      <c r="G176" s="4"/>
      <c r="H176" s="242">
        <v>0.5</v>
      </c>
      <c r="I176" s="243"/>
      <c r="J176" s="242"/>
      <c r="K176" s="242"/>
      <c r="L176" s="242">
        <f>AVERAGE(L177)*H176</f>
        <v>0.5</v>
      </c>
      <c r="M176" s="242">
        <f>L176/H176</f>
        <v>1</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7169</v>
      </c>
      <c r="H177" s="117"/>
      <c r="I177" s="191" t="s">
        <v>7170</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502"/>
      <c r="P177" s="121" t="s">
        <v>1405</v>
      </c>
      <c r="Q177" s="491" t="s">
        <v>7171</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0.2619047619</v>
      </c>
      <c r="M178" s="242">
        <f>L178/H178</f>
        <v>0.5238095238</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0.5238095238</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0.5238095238</v>
      </c>
      <c r="M179" s="117"/>
      <c r="N179" s="89"/>
      <c r="O179" s="121"/>
      <c r="P179" s="249" t="s">
        <v>7172</v>
      </c>
      <c r="Q179" s="491" t="s">
        <v>7173</v>
      </c>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42.0</v>
      </c>
      <c r="L180" s="117" t="str">
        <f t="shared" si="44"/>
        <v/>
      </c>
      <c r="M180" s="339"/>
      <c r="N180" s="89"/>
      <c r="O180" s="121"/>
      <c r="P180" s="467"/>
      <c r="Q180" s="498" t="s">
        <v>2964</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20.0</v>
      </c>
      <c r="L181" s="117" t="str">
        <f t="shared" si="44"/>
        <v/>
      </c>
      <c r="M181" s="117"/>
      <c r="N181" s="89"/>
      <c r="O181" s="121"/>
      <c r="P181" s="121"/>
      <c r="Q181" s="498" t="s">
        <v>2966</v>
      </c>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20.0</v>
      </c>
      <c r="L182" s="117" t="str">
        <f t="shared" si="44"/>
        <v/>
      </c>
      <c r="M182" s="117"/>
      <c r="N182" s="89"/>
      <c r="O182" s="121"/>
      <c r="P182" s="121"/>
      <c r="Q182" s="498"/>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2.366411276</v>
      </c>
      <c r="M183" s="37">
        <f t="shared" ref="M183:M184" si="45">L183/H183</f>
        <v>0.631043007</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0.2864112764</v>
      </c>
      <c r="M184" s="242">
        <f t="shared" si="45"/>
        <v>0.2864112764</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98"/>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498"/>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12.0</v>
      </c>
      <c r="L187" s="117" t="str">
        <f t="shared" si="46"/>
        <v/>
      </c>
      <c r="M187" s="117"/>
      <c r="N187" s="89"/>
      <c r="O187" s="1088"/>
      <c r="P187" s="121" t="s">
        <v>1407</v>
      </c>
      <c r="Q187" s="499" t="s">
        <v>7174</v>
      </c>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21.0</v>
      </c>
      <c r="L188" s="117" t="str">
        <f t="shared" si="46"/>
        <v/>
      </c>
      <c r="M188" s="117"/>
      <c r="N188" s="89"/>
      <c r="O188" s="1088"/>
      <c r="P188" s="121"/>
      <c r="Q188" s="498"/>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088"/>
      <c r="P189" s="121" t="s">
        <v>1408</v>
      </c>
      <c r="Q189" s="499" t="s">
        <v>7174</v>
      </c>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12.0</v>
      </c>
      <c r="L190" s="117" t="str">
        <f t="shared" si="46"/>
        <v/>
      </c>
      <c r="M190" s="117"/>
      <c r="N190" s="89"/>
      <c r="O190" s="1088"/>
      <c r="P190" s="121"/>
      <c r="Q190" s="498"/>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21.0</v>
      </c>
      <c r="L191" s="117" t="str">
        <f t="shared" si="46"/>
        <v/>
      </c>
      <c r="M191" s="117"/>
      <c r="N191" s="89"/>
      <c r="O191" s="1088"/>
      <c r="P191" s="121"/>
      <c r="Q191" s="498"/>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340">
        <f>IF(OR(K193="",K194=""),"Blm Diisi",IF(K193=0,0,IF(K194/K193&gt;1,1,K194/K193)))</f>
        <v>0.5555555556</v>
      </c>
      <c r="L192" s="117">
        <f t="shared" si="46"/>
        <v>0.5555555556</v>
      </c>
      <c r="M192" s="117"/>
      <c r="N192" s="89"/>
      <c r="O192" s="1088"/>
      <c r="P192" s="121" t="s">
        <v>1409</v>
      </c>
      <c r="Q192" s="499" t="s">
        <v>7174</v>
      </c>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9.0</v>
      </c>
      <c r="L193" s="117" t="str">
        <f t="shared" si="46"/>
        <v/>
      </c>
      <c r="M193" s="117"/>
      <c r="N193" s="89"/>
      <c r="O193" s="1088"/>
      <c r="P193" s="121"/>
      <c r="Q193" s="498"/>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5.0</v>
      </c>
      <c r="L194" s="117" t="str">
        <f t="shared" si="46"/>
        <v/>
      </c>
      <c r="M194" s="117"/>
      <c r="N194" s="89"/>
      <c r="O194" s="1088"/>
      <c r="P194" s="121"/>
      <c r="Q194" s="498"/>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1089">
        <f>IF(OR(K196="",K197=""),"Blm Diisi",IF(K196=0,0,IF(K197/K196&gt;1,1,K197/K196)))</f>
        <v>0.01726699717</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0.01726699717</v>
      </c>
      <c r="M195" s="117"/>
      <c r="N195" s="89"/>
      <c r="O195" s="1088"/>
      <c r="P195" s="121" t="s">
        <v>1412</v>
      </c>
      <c r="Q195" s="491" t="s">
        <v>7174</v>
      </c>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1090">
        <v>2.3247238415E10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121"/>
      <c r="P196" s="121"/>
      <c r="Q196" s="498"/>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1090">
        <v>4.0141E8</v>
      </c>
      <c r="L197" s="117" t="str">
        <f t="shared" si="47"/>
        <v/>
      </c>
      <c r="M197" s="117"/>
      <c r="N197" s="89"/>
      <c r="O197" s="121"/>
      <c r="P197" s="121"/>
      <c r="Q197" s="498"/>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0.33</v>
      </c>
      <c r="M198" s="242">
        <f>L198/H198</f>
        <v>0.33</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386</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0.33</v>
      </c>
      <c r="M199" s="117"/>
      <c r="N199" s="89"/>
      <c r="O199" s="368"/>
      <c r="P199" s="121" t="s">
        <v>1414</v>
      </c>
      <c r="Q199" s="491" t="s">
        <v>7175</v>
      </c>
      <c r="R199" s="89"/>
      <c r="S199" s="89"/>
      <c r="T199" s="89"/>
      <c r="U199" s="89"/>
      <c r="V199" s="89"/>
      <c r="W199" s="89"/>
      <c r="X199" s="89"/>
      <c r="Y199" s="89"/>
      <c r="Z199" s="89"/>
    </row>
    <row r="200">
      <c r="A200" s="89">
        <v>229.0</v>
      </c>
      <c r="B200" s="257"/>
      <c r="C200" s="241"/>
      <c r="D200" s="241"/>
      <c r="E200" s="241" t="s">
        <v>14</v>
      </c>
      <c r="F200" s="28" t="s">
        <v>7176</v>
      </c>
      <c r="G200" s="4"/>
      <c r="H200" s="242">
        <v>1.0</v>
      </c>
      <c r="I200" s="243"/>
      <c r="J200" s="242"/>
      <c r="K200" s="242"/>
      <c r="L200" s="242">
        <f>AVERAGE(L201)*H200</f>
        <v>1</v>
      </c>
      <c r="M200" s="242">
        <f>L200/H200</f>
        <v>1</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7177</v>
      </c>
      <c r="H201" s="117"/>
      <c r="I201" s="191" t="s">
        <v>7178</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368"/>
      <c r="P201" s="686" t="s">
        <v>7179</v>
      </c>
      <c r="Q201" s="491" t="s">
        <v>7180</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368"/>
      <c r="P203" s="121" t="s">
        <v>1419</v>
      </c>
      <c r="Q203" s="491" t="s">
        <v>7181</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0.6586956522</v>
      </c>
      <c r="M204" s="37">
        <f t="shared" ref="M204:M205" si="48">L204/H204</f>
        <v>0.3377926421</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0.03260869565</v>
      </c>
      <c r="M205" s="242">
        <f t="shared" si="48"/>
        <v>0.04347826087</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30">
        <f>IF(OR(K207="",K210=""),"Blm Diisi",IF(AND(K207=0,K210=0),0,IF(K210/K207&gt;1,1,K210/K207)))</f>
        <v>1</v>
      </c>
      <c r="L206" s="631">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0.04347826087</v>
      </c>
      <c r="M206" s="117"/>
      <c r="N206" s="89"/>
      <c r="O206" s="368"/>
      <c r="P206" s="686" t="s">
        <v>7182</v>
      </c>
      <c r="Q206" s="491" t="s">
        <v>7183</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9">
        <v>26.0</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121"/>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498"/>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25.0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121"/>
      <c r="P209" s="121"/>
      <c r="Q209" s="498"/>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26.0</v>
      </c>
      <c r="L210" s="117" t="str">
        <f t="shared" si="49"/>
        <v/>
      </c>
      <c r="M210" s="117"/>
      <c r="N210" s="89"/>
      <c r="O210" s="121"/>
      <c r="P210" s="121"/>
      <c r="Q210" s="498"/>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0.02608695652</v>
      </c>
      <c r="M211" s="242">
        <f>L211/H211</f>
        <v>0.04347826087</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117">
        <f>IF(OR(K213="",K217=""),"Blm Diisi",IF(AND(K213=0,K217=0),0,IF(K216/K213&gt;1,1,K217/K213)))</f>
        <v>0.04347826087</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0.04347826087</v>
      </c>
      <c r="M212" s="117"/>
      <c r="N212" s="89"/>
      <c r="O212" s="649"/>
      <c r="P212" s="249" t="s">
        <v>1669</v>
      </c>
      <c r="Q212" s="491" t="s">
        <v>7184</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367">
        <v>46.0</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98"/>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98"/>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498"/>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46.0</v>
      </c>
      <c r="L216" s="117" t="str">
        <f t="shared" si="50"/>
        <v/>
      </c>
      <c r="M216" s="117"/>
      <c r="N216" s="89"/>
      <c r="O216" s="121"/>
      <c r="P216" s="121"/>
      <c r="Q216" s="498"/>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2.0</v>
      </c>
      <c r="L217" s="117" t="str">
        <f t="shared" si="50"/>
        <v/>
      </c>
      <c r="M217" s="117"/>
      <c r="N217" s="89"/>
      <c r="O217" s="121"/>
      <c r="P217" s="121"/>
      <c r="Q217" s="498"/>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121"/>
      <c r="P219" s="492" t="s">
        <v>7185</v>
      </c>
      <c r="Q219" s="499" t="s">
        <v>7186</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3.0</v>
      </c>
      <c r="L220" s="117" t="str">
        <f t="shared" si="51"/>
        <v/>
      </c>
      <c r="M220" s="117"/>
      <c r="N220" s="89"/>
      <c r="O220" s="121"/>
      <c r="P220" s="503"/>
      <c r="Q220" s="498"/>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121"/>
      <c r="P221" s="121"/>
      <c r="Q221" s="498"/>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3.0</v>
      </c>
      <c r="L222" s="117" t="str">
        <f t="shared" si="51"/>
        <v/>
      </c>
      <c r="M222" s="117"/>
      <c r="N222" s="89"/>
      <c r="O222" s="121"/>
      <c r="P222" s="121"/>
      <c r="Q222" s="498"/>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3.75</v>
      </c>
      <c r="M223" s="37">
        <f t="shared" ref="M223:M224" si="52">L223/H223</f>
        <v>1</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2.5</v>
      </c>
      <c r="M224" s="242">
        <f t="shared" si="52"/>
        <v>1</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368"/>
      <c r="P225" s="121" t="s">
        <v>1423</v>
      </c>
      <c r="Q225" s="491" t="s">
        <v>7187</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39">
        <f>IF(OR(K227="",K228=""),"Blm Diisi",IF(K227=0,0,IF(K228/K227&gt;1,1,K228/K227)))</f>
        <v>1</v>
      </c>
      <c r="L226" s="117">
        <f t="shared" si="53"/>
        <v>1</v>
      </c>
      <c r="M226" s="117"/>
      <c r="N226" s="89"/>
      <c r="O226" s="489" t="s">
        <v>7188</v>
      </c>
      <c r="P226" s="121" t="s">
        <v>1424</v>
      </c>
      <c r="Q226" s="491" t="s">
        <v>7187</v>
      </c>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3.0</v>
      </c>
      <c r="L227" s="117" t="str">
        <f t="shared" si="53"/>
        <v/>
      </c>
      <c r="M227" s="117"/>
      <c r="N227" s="89"/>
      <c r="O227" s="121"/>
      <c r="P227" s="467"/>
      <c r="Q227" s="498"/>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3.0</v>
      </c>
      <c r="L228" s="117" t="str">
        <f t="shared" si="53"/>
        <v/>
      </c>
      <c r="M228" s="117"/>
      <c r="N228" s="89"/>
      <c r="O228" s="121"/>
      <c r="P228" s="467"/>
      <c r="Q228" s="498"/>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489" t="s">
        <v>7189</v>
      </c>
      <c r="P230" s="121" t="s">
        <v>1426</v>
      </c>
      <c r="Q230" s="491" t="s">
        <v>7190</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0.7734375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72">
    <mergeCell ref="E160:G160"/>
    <mergeCell ref="F161:G161"/>
    <mergeCell ref="E163:G163"/>
    <mergeCell ref="F164:G164"/>
    <mergeCell ref="F166:G166"/>
    <mergeCell ref="P167:P168"/>
    <mergeCell ref="F169:G169"/>
    <mergeCell ref="E173:G173"/>
    <mergeCell ref="F174:G174"/>
    <mergeCell ref="F176:G176"/>
    <mergeCell ref="F178:G178"/>
    <mergeCell ref="E183:G183"/>
    <mergeCell ref="F184:G184"/>
    <mergeCell ref="F198:G198"/>
    <mergeCell ref="F224:G224"/>
    <mergeCell ref="F229:G229"/>
    <mergeCell ref="F200:G200"/>
    <mergeCell ref="F202:G202"/>
    <mergeCell ref="E204:G204"/>
    <mergeCell ref="F205:G205"/>
    <mergeCell ref="F211:G211"/>
    <mergeCell ref="F218:G218"/>
    <mergeCell ref="E223:G223"/>
    <mergeCell ref="B1:F1"/>
    <mergeCell ref="C3:G3"/>
    <mergeCell ref="D4:G4"/>
    <mergeCell ref="E5:G5"/>
    <mergeCell ref="F6:G6"/>
    <mergeCell ref="F10:G10"/>
    <mergeCell ref="F14:G14"/>
    <mergeCell ref="F19:G19"/>
    <mergeCell ref="E22:G22"/>
    <mergeCell ref="F23:G23"/>
    <mergeCell ref="E26:G26"/>
    <mergeCell ref="F27:G27"/>
    <mergeCell ref="P28:P3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P100:P101"/>
    <mergeCell ref="Q100:Q101"/>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F150:G150"/>
    <mergeCell ref="F152:G152"/>
    <mergeCell ref="E154:G154"/>
    <mergeCell ref="F155:G155"/>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11"/>
    <hyperlink r:id="rId4" ref="Q12"/>
    <hyperlink r:id="rId5" ref="Q13"/>
    <hyperlink r:id="rId6" ref="Q15"/>
    <hyperlink r:id="rId7" ref="Q16"/>
    <hyperlink r:id="rId8" ref="Q17"/>
    <hyperlink r:id="rId9" ref="Q18"/>
    <hyperlink r:id="rId10" ref="Q20"/>
    <hyperlink r:id="rId11" ref="Q21"/>
    <hyperlink r:id="rId12" ref="Q24"/>
    <hyperlink r:id="rId13" ref="Q25"/>
    <hyperlink r:id="rId14" ref="Q28"/>
    <hyperlink r:id="rId15" ref="Q39"/>
    <hyperlink r:id="rId16" ref="Q40"/>
    <hyperlink r:id="rId17" ref="Q43"/>
    <hyperlink r:id="rId18" ref="Q44"/>
    <hyperlink r:id="rId19" ref="Q45"/>
    <hyperlink r:id="rId20" ref="Q46"/>
    <hyperlink r:id="rId21" ref="Q47"/>
    <hyperlink r:id="rId22" ref="Q48"/>
    <hyperlink r:id="rId23" ref="Q49"/>
    <hyperlink r:id="rId24" ref="Q50"/>
    <hyperlink r:id="rId25" ref="Q51"/>
    <hyperlink r:id="rId26" ref="Q62"/>
    <hyperlink r:id="rId27" ref="Q64"/>
    <hyperlink r:id="rId28" ref="Q65"/>
    <hyperlink r:id="rId29" ref="Q66"/>
    <hyperlink r:id="rId30" ref="Q67"/>
    <hyperlink r:id="rId31" ref="Q68"/>
    <hyperlink r:id="rId32" ref="P69"/>
    <hyperlink r:id="rId33" ref="Q69"/>
    <hyperlink r:id="rId34" ref="P71"/>
    <hyperlink r:id="rId35" ref="Q71"/>
    <hyperlink r:id="rId36" ref="Q72"/>
    <hyperlink r:id="rId37" ref="P74"/>
    <hyperlink r:id="rId38" ref="Q74"/>
    <hyperlink r:id="rId39" ref="P75"/>
    <hyperlink r:id="rId40" ref="Q75"/>
    <hyperlink r:id="rId41" ref="Q80"/>
    <hyperlink r:id="rId42" ref="Q81"/>
    <hyperlink r:id="rId43" ref="Q82"/>
    <hyperlink r:id="rId44" ref="Q84"/>
    <hyperlink r:id="rId45" ref="Q85"/>
    <hyperlink r:id="rId46" ref="Q87"/>
    <hyperlink r:id="rId47" ref="Q88"/>
    <hyperlink r:id="rId48" ref="P91"/>
    <hyperlink r:id="rId49" ref="Q91"/>
    <hyperlink r:id="rId50" ref="P92"/>
    <hyperlink r:id="rId51" ref="Q96"/>
    <hyperlink r:id="rId52" ref="Q97"/>
    <hyperlink r:id="rId53" ref="Q98"/>
    <hyperlink r:id="rId54" ref="P99"/>
    <hyperlink r:id="rId55" ref="Q99"/>
    <hyperlink r:id="rId56" ref="P100"/>
    <hyperlink r:id="rId57" ref="Q100"/>
    <hyperlink r:id="rId58" ref="Q103"/>
    <hyperlink r:id="rId59" ref="Q104"/>
    <hyperlink r:id="rId60" ref="Q105"/>
    <hyperlink r:id="rId61" ref="Q107"/>
    <hyperlink r:id="rId62" ref="P109"/>
    <hyperlink r:id="rId63" ref="Q109"/>
    <hyperlink r:id="rId64" ref="P111"/>
    <hyperlink r:id="rId65" ref="Q111"/>
    <hyperlink r:id="rId66" ref="P112"/>
    <hyperlink r:id="rId67" ref="Q112"/>
    <hyperlink r:id="rId68" ref="Q114"/>
    <hyperlink r:id="rId69" ref="Q119"/>
    <hyperlink r:id="rId70" ref="Q120"/>
    <hyperlink r:id="rId71" ref="Q121"/>
    <hyperlink r:id="rId72" ref="Q123"/>
    <hyperlink r:id="rId73" ref="Q124"/>
    <hyperlink r:id="rId74" ref="Q125"/>
    <hyperlink r:id="rId75" ref="Q126"/>
    <hyperlink r:id="rId76" ref="Q127"/>
    <hyperlink r:id="rId77" ref="Q128"/>
    <hyperlink r:id="rId78" ref="Q130"/>
    <hyperlink r:id="rId79" ref="Q131"/>
    <hyperlink r:id="rId80" ref="Q132"/>
    <hyperlink r:id="rId81" ref="Q133"/>
    <hyperlink r:id="rId82" ref="Q135"/>
    <hyperlink r:id="rId83" ref="Q139"/>
    <hyperlink r:id="rId84" ref="Q144"/>
    <hyperlink r:id="rId85" ref="Q151"/>
    <hyperlink r:id="rId86" ref="Q153"/>
    <hyperlink r:id="rId87" ref="Q156"/>
    <hyperlink r:id="rId88" ref="Q157"/>
    <hyperlink r:id="rId89" ref="Q162"/>
    <hyperlink r:id="rId90" ref="Q165"/>
    <hyperlink r:id="rId91" ref="Q167"/>
    <hyperlink r:id="rId92" ref="Q168"/>
    <hyperlink r:id="rId93" ref="Q175"/>
    <hyperlink r:id="rId94" ref="Q177"/>
    <hyperlink r:id="rId95" ref="Q179"/>
    <hyperlink r:id="rId96" ref="Q187"/>
    <hyperlink r:id="rId97" ref="Q189"/>
    <hyperlink r:id="rId98" ref="Q192"/>
    <hyperlink r:id="rId99" ref="Q195"/>
    <hyperlink r:id="rId100" ref="Q199"/>
    <hyperlink r:id="rId101" ref="P201"/>
    <hyperlink r:id="rId102" ref="Q201"/>
    <hyperlink r:id="rId103" ref="Q203"/>
    <hyperlink r:id="rId104" ref="P206"/>
    <hyperlink r:id="rId105" ref="Q206"/>
    <hyperlink r:id="rId106" ref="Q212"/>
    <hyperlink r:id="rId107" ref="Q219"/>
    <hyperlink r:id="rId108" ref="Q225"/>
    <hyperlink r:id="rId109" ref="Q226"/>
    <hyperlink r:id="rId110" ref="Q230"/>
  </hyperlinks>
  <printOptions/>
  <pageMargins bottom="0.7480314960629921" footer="0.0" header="0.0" left="0.7086614173228347" right="0.7086614173228347" top="0.7480314960629921"/>
  <pageSetup fitToHeight="0" paperSize="9" orientation="portrait"/>
  <drawing r:id="rId11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33.0"/>
    <col customWidth="1" min="8" max="8" width="5.86"/>
    <col customWidth="1" min="9" max="9" width="56.0"/>
    <col customWidth="1" min="10" max="10" width="13.29"/>
    <col customWidth="1" min="11" max="12" width="7.86"/>
    <col customWidth="1" min="13" max="13" width="7.71"/>
    <col customWidth="1" min="14" max="14" width="8.86"/>
    <col customWidth="1" min="15" max="16" width="41.0"/>
    <col customWidth="1" min="17" max="17" width="54.43"/>
    <col customWidth="1" min="18" max="26" width="8.86"/>
  </cols>
  <sheetData>
    <row r="1">
      <c r="A1" s="89">
        <v>1.0</v>
      </c>
      <c r="B1" s="512" t="s">
        <v>139</v>
      </c>
      <c r="C1" s="11"/>
      <c r="D1" s="11"/>
      <c r="E1" s="11"/>
      <c r="F1" s="11"/>
      <c r="G1" s="749" t="s">
        <v>7191</v>
      </c>
      <c r="H1" s="210" t="s">
        <v>116</v>
      </c>
      <c r="I1" s="210" t="s">
        <v>177</v>
      </c>
      <c r="J1" s="210" t="s">
        <v>178</v>
      </c>
      <c r="K1" s="210" t="s">
        <v>1220</v>
      </c>
      <c r="L1" s="210" t="s">
        <v>171</v>
      </c>
      <c r="M1" s="210" t="s">
        <v>180</v>
      </c>
      <c r="N1" s="212"/>
      <c r="O1" s="5" t="s">
        <v>172</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35.19054762</v>
      </c>
      <c r="M3" s="451">
        <f t="shared" ref="M3:M6" si="1">L3/H3</f>
        <v>0.9694365735</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13.73816667</v>
      </c>
      <c r="M4" s="231">
        <f t="shared" si="1"/>
        <v>0.9409703196</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1.934</v>
      </c>
      <c r="M5" s="37">
        <f t="shared" si="1"/>
        <v>0.967</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0.4</v>
      </c>
      <c r="M6" s="242">
        <f t="shared" si="1"/>
        <v>1</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249" t="s">
        <v>7192</v>
      </c>
      <c r="P7" s="249" t="s">
        <v>7193</v>
      </c>
      <c r="Q7" s="315" t="s">
        <v>7194</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249" t="s">
        <v>7195</v>
      </c>
      <c r="P8" s="249" t="s">
        <v>7196</v>
      </c>
      <c r="Q8" s="315" t="s">
        <v>7197</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190</v>
      </c>
      <c r="L9" s="117">
        <f t="shared" si="2"/>
        <v>1</v>
      </c>
      <c r="M9" s="117"/>
      <c r="N9" s="248"/>
      <c r="O9" s="249" t="s">
        <v>7198</v>
      </c>
      <c r="P9" s="249" t="s">
        <v>7199</v>
      </c>
      <c r="Q9" s="1091" t="s">
        <v>7200</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249" t="s">
        <v>7201</v>
      </c>
      <c r="P11" s="249" t="s">
        <v>7202</v>
      </c>
      <c r="Q11" s="313" t="s">
        <v>7203</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249" t="s">
        <v>7204</v>
      </c>
      <c r="P12" s="249" t="s">
        <v>7205</v>
      </c>
      <c r="Q12" s="315" t="s">
        <v>7206</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249" t="s">
        <v>7207</v>
      </c>
      <c r="P13" s="249" t="s">
        <v>7208</v>
      </c>
      <c r="Q13" s="313" t="s">
        <v>7209</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0.734</v>
      </c>
      <c r="M14" s="242">
        <f>L14/H14</f>
        <v>0.9175</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249" t="s">
        <v>7210</v>
      </c>
      <c r="P15" s="249" t="s">
        <v>7211</v>
      </c>
      <c r="Q15" s="315" t="s">
        <v>7212</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249" t="s">
        <v>7213</v>
      </c>
      <c r="P16" s="249" t="s">
        <v>7214</v>
      </c>
      <c r="Q16" s="312" t="s">
        <v>7215</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249" t="s">
        <v>7216</v>
      </c>
      <c r="P17" s="249" t="s">
        <v>7217</v>
      </c>
      <c r="Q17" s="300" t="s">
        <v>7218</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227</v>
      </c>
      <c r="L18" s="117">
        <f t="shared" si="4"/>
        <v>0.67</v>
      </c>
      <c r="M18" s="117"/>
      <c r="N18" s="89"/>
      <c r="O18" s="249" t="s">
        <v>7219</v>
      </c>
      <c r="P18" s="249" t="s">
        <v>7220</v>
      </c>
      <c r="Q18" s="1092" t="s">
        <v>7221</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249" t="s">
        <v>7222</v>
      </c>
      <c r="P20" s="249" t="s">
        <v>7223</v>
      </c>
      <c r="Q20" s="973" t="s">
        <v>7224</v>
      </c>
      <c r="R20" s="89"/>
      <c r="S20" s="89"/>
      <c r="T20" s="89"/>
      <c r="U20" s="89"/>
      <c r="V20" s="89"/>
      <c r="W20" s="89"/>
      <c r="X20" s="89"/>
      <c r="Y20" s="89"/>
      <c r="Z20" s="89"/>
    </row>
    <row r="21">
      <c r="A21" s="89">
        <v>21.0</v>
      </c>
      <c r="B21" s="113"/>
      <c r="C21" s="114"/>
      <c r="D21" s="114"/>
      <c r="E21" s="260"/>
      <c r="F21" s="114" t="s">
        <v>193</v>
      </c>
      <c r="G21" s="125" t="s">
        <v>7225</v>
      </c>
      <c r="H21" s="117"/>
      <c r="I21" s="191" t="s">
        <v>7226</v>
      </c>
      <c r="J21" s="117" t="s">
        <v>196</v>
      </c>
      <c r="K21" s="247" t="s">
        <v>190</v>
      </c>
      <c r="L21" s="117">
        <f t="shared" si="5"/>
        <v>1</v>
      </c>
      <c r="M21" s="117"/>
      <c r="N21" s="89"/>
      <c r="O21" s="249" t="s">
        <v>7227</v>
      </c>
      <c r="P21" s="249" t="s">
        <v>7228</v>
      </c>
      <c r="Q21" s="973" t="s">
        <v>7229</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1</v>
      </c>
      <c r="M22" s="37">
        <f t="shared" ref="M22:M23" si="6">L22/H22</f>
        <v>1</v>
      </c>
      <c r="N22" s="89"/>
      <c r="O22" s="262"/>
      <c r="P22" s="262"/>
      <c r="Q22" s="49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1</v>
      </c>
      <c r="M23" s="242">
        <f t="shared" si="6"/>
        <v>1</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249" t="s">
        <v>7230</v>
      </c>
      <c r="P24" s="249" t="s">
        <v>7231</v>
      </c>
      <c r="Q24" s="1081" t="s">
        <v>7232</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190</v>
      </c>
      <c r="L25" s="117">
        <f t="shared" si="7"/>
        <v>1</v>
      </c>
      <c r="M25" s="117"/>
      <c r="N25" s="89"/>
      <c r="O25" s="249" t="s">
        <v>7233</v>
      </c>
      <c r="P25" s="249" t="s">
        <v>7234</v>
      </c>
      <c r="Q25" s="1081" t="s">
        <v>7235</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293" t="s">
        <v>2561</v>
      </c>
      <c r="P28" s="314" t="s">
        <v>7236</v>
      </c>
      <c r="Q28" s="495" t="s">
        <v>7237</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293" t="s">
        <v>2561</v>
      </c>
      <c r="P29" s="314" t="s">
        <v>7236</v>
      </c>
      <c r="Q29" s="495" t="s">
        <v>7238</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293" t="s">
        <v>2561</v>
      </c>
      <c r="P30" s="314" t="s">
        <v>7236</v>
      </c>
      <c r="Q30" s="495" t="s">
        <v>7239</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293" t="s">
        <v>2561</v>
      </c>
      <c r="P31" s="314" t="s">
        <v>7236</v>
      </c>
      <c r="Q31" s="495" t="s">
        <v>7240</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293" t="s">
        <v>2561</v>
      </c>
      <c r="P32" s="314" t="s">
        <v>7236</v>
      </c>
      <c r="Q32" s="495" t="s">
        <v>7241</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293" t="s">
        <v>2561</v>
      </c>
      <c r="P33" s="314" t="s">
        <v>7236</v>
      </c>
      <c r="Q33" s="495" t="s">
        <v>7242</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293" t="s">
        <v>2561</v>
      </c>
      <c r="P34" s="314" t="s">
        <v>7236</v>
      </c>
      <c r="Q34" s="495" t="s">
        <v>7243</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293" t="s">
        <v>2561</v>
      </c>
      <c r="P35" s="314" t="s">
        <v>7236</v>
      </c>
      <c r="Q35" s="495" t="s">
        <v>7244</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293" t="s">
        <v>2561</v>
      </c>
      <c r="P36" s="314" t="s">
        <v>7236</v>
      </c>
      <c r="Q36" s="495" t="s">
        <v>7245</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293" t="s">
        <v>2561</v>
      </c>
      <c r="P37" s="314" t="s">
        <v>7236</v>
      </c>
      <c r="Q37" s="495" t="s">
        <v>7246</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561" t="s">
        <v>7247</v>
      </c>
      <c r="P39" s="314" t="s">
        <v>7248</v>
      </c>
      <c r="Q39" s="495" t="s">
        <v>7249</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536" t="s">
        <v>7250</v>
      </c>
      <c r="P40" s="314" t="s">
        <v>7251</v>
      </c>
      <c r="Q40" s="495" t="s">
        <v>7252</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1</v>
      </c>
      <c r="M41" s="37">
        <f t="shared" ref="M41:M42" si="11">L41/H41</f>
        <v>1</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0.5</v>
      </c>
      <c r="M42" s="242">
        <f t="shared" si="11"/>
        <v>1</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637" t="s">
        <v>7253</v>
      </c>
      <c r="P43" s="249" t="s">
        <v>7254</v>
      </c>
      <c r="Q43" s="1093" t="s">
        <v>7255</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637" t="s">
        <v>7256</v>
      </c>
      <c r="P44" s="1094" t="s">
        <v>7257</v>
      </c>
      <c r="Q44" s="1093" t="s">
        <v>7258</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637" t="s">
        <v>7259</v>
      </c>
      <c r="P45" s="249" t="s">
        <v>7260</v>
      </c>
      <c r="Q45" s="313" t="s">
        <v>7261</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637" t="s">
        <v>7262</v>
      </c>
      <c r="P46" s="249" t="s">
        <v>7263</v>
      </c>
      <c r="Q46" s="313" t="s">
        <v>7264</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249" t="s">
        <v>7265</v>
      </c>
      <c r="P47" s="249" t="s">
        <v>7266</v>
      </c>
      <c r="Q47" s="313" t="s">
        <v>7267</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190</v>
      </c>
      <c r="L48" s="117">
        <f t="shared" si="12"/>
        <v>1</v>
      </c>
      <c r="M48" s="117"/>
      <c r="N48" s="89"/>
      <c r="O48" s="489" t="s">
        <v>7268</v>
      </c>
      <c r="P48" s="249" t="s">
        <v>7269</v>
      </c>
      <c r="Q48" s="313" t="s">
        <v>7270</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489" t="s">
        <v>7271</v>
      </c>
      <c r="P49" s="841" t="s">
        <v>7272</v>
      </c>
      <c r="Q49" s="313" t="s">
        <v>7273</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190</v>
      </c>
      <c r="L50" s="117">
        <f t="shared" si="12"/>
        <v>1</v>
      </c>
      <c r="M50" s="117"/>
      <c r="N50" s="89"/>
      <c r="O50" s="293" t="s">
        <v>7274</v>
      </c>
      <c r="P50" s="249"/>
      <c r="Q50" s="360" t="s">
        <v>7275</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190</v>
      </c>
      <c r="L51" s="117">
        <f t="shared" si="12"/>
        <v>1</v>
      </c>
      <c r="M51" s="117"/>
      <c r="N51" s="89"/>
      <c r="O51" s="249" t="s">
        <v>7276</v>
      </c>
      <c r="P51" s="249"/>
      <c r="Q51" s="360" t="s">
        <v>7277</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1095"/>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249" t="s">
        <v>4066</v>
      </c>
      <c r="P53" s="249" t="s">
        <v>7278</v>
      </c>
      <c r="Q53" s="1081" t="s">
        <v>7279</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249" t="s">
        <v>7280</v>
      </c>
      <c r="P54" s="249" t="s">
        <v>7281</v>
      </c>
      <c r="Q54" s="1096" t="s">
        <v>7282</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1.366666667</v>
      </c>
      <c r="M55" s="37">
        <f t="shared" ref="M55:M56" si="14">L55/H55</f>
        <v>0.9761904762</v>
      </c>
      <c r="N55" s="89"/>
      <c r="O55" s="262"/>
      <c r="P55" s="262"/>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9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249" t="s">
        <v>4071</v>
      </c>
      <c r="P57" s="249" t="s">
        <v>7283</v>
      </c>
      <c r="Q57" s="360" t="s">
        <v>7284</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249" t="s">
        <v>7285</v>
      </c>
      <c r="P58" s="249" t="s">
        <v>7286</v>
      </c>
      <c r="Q58" s="360" t="s">
        <v>7287</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249" t="s">
        <v>4077</v>
      </c>
      <c r="P59" s="249" t="s">
        <v>7288</v>
      </c>
      <c r="Q59" s="360" t="s">
        <v>7289</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0.2</v>
      </c>
      <c r="M60" s="242">
        <f>L60/H60</f>
        <v>1</v>
      </c>
      <c r="N60" s="89"/>
      <c r="O60" s="243"/>
      <c r="P60" s="243"/>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249" t="s">
        <v>4080</v>
      </c>
      <c r="P61" s="249" t="s">
        <v>7290</v>
      </c>
      <c r="Q61" s="1081" t="s">
        <v>7291</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190</v>
      </c>
      <c r="L62" s="117">
        <f t="shared" si="16"/>
        <v>1</v>
      </c>
      <c r="M62" s="117"/>
      <c r="N62" s="89"/>
      <c r="O62" s="249" t="s">
        <v>4083</v>
      </c>
      <c r="P62" s="249" t="s">
        <v>7292</v>
      </c>
      <c r="Q62" s="360" t="s">
        <v>7293</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0.3666666667</v>
      </c>
      <c r="M63" s="242">
        <f>L63/H63</f>
        <v>0.9166666667</v>
      </c>
      <c r="N63" s="89"/>
      <c r="O63" s="243"/>
      <c r="P63" s="243"/>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249" t="s">
        <v>4085</v>
      </c>
      <c r="P64" s="249" t="s">
        <v>7294</v>
      </c>
      <c r="Q64" s="1081" t="s">
        <v>7295</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249" t="s">
        <v>4088</v>
      </c>
      <c r="P65" s="249" t="s">
        <v>7296</v>
      </c>
      <c r="Q65" s="1081" t="s">
        <v>7297</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249" t="s">
        <v>1786</v>
      </c>
      <c r="P66" s="249" t="s">
        <v>7298</v>
      </c>
      <c r="Q66" s="360" t="s">
        <v>7299</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386</v>
      </c>
      <c r="L67" s="117">
        <f t="shared" si="17"/>
        <v>0.5</v>
      </c>
      <c r="M67" s="117"/>
      <c r="N67" s="89"/>
      <c r="O67" s="249" t="s">
        <v>7300</v>
      </c>
      <c r="P67" s="249" t="s">
        <v>7301</v>
      </c>
      <c r="Q67" s="1081" t="s">
        <v>7302</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190</v>
      </c>
      <c r="L68" s="117">
        <f t="shared" si="17"/>
        <v>1</v>
      </c>
      <c r="M68" s="117"/>
      <c r="N68" s="89"/>
      <c r="O68" s="249" t="s">
        <v>7303</v>
      </c>
      <c r="P68" s="249" t="s">
        <v>7304</v>
      </c>
      <c r="Q68" s="1081" t="s">
        <v>7305</v>
      </c>
      <c r="R68" s="89"/>
      <c r="S68" s="89"/>
      <c r="T68" s="89"/>
      <c r="U68" s="89"/>
      <c r="V68" s="89"/>
      <c r="W68" s="89"/>
      <c r="X68" s="89"/>
      <c r="Y68" s="89"/>
      <c r="Z68" s="89"/>
    </row>
    <row r="69">
      <c r="A69" s="89">
        <v>70.0</v>
      </c>
      <c r="B69" s="113"/>
      <c r="C69" s="114"/>
      <c r="D69" s="114"/>
      <c r="E69" s="114"/>
      <c r="F69" s="114" t="s">
        <v>249</v>
      </c>
      <c r="G69" s="266" t="s">
        <v>1186</v>
      </c>
      <c r="H69" s="117"/>
      <c r="I69" s="191" t="s">
        <v>7306</v>
      </c>
      <c r="J69" s="117" t="s">
        <v>196</v>
      </c>
      <c r="K69" s="247" t="s">
        <v>190</v>
      </c>
      <c r="L69" s="117">
        <f t="shared" si="17"/>
        <v>1</v>
      </c>
      <c r="M69" s="117"/>
      <c r="N69" s="89"/>
      <c r="O69" s="249" t="s">
        <v>7307</v>
      </c>
      <c r="P69" s="249" t="s">
        <v>7308</v>
      </c>
      <c r="Q69" s="1081" t="s">
        <v>7309</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9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249" t="s">
        <v>4099</v>
      </c>
      <c r="P71" s="249" t="s">
        <v>7310</v>
      </c>
      <c r="Q71" s="313" t="s">
        <v>7311</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249" t="s">
        <v>7312</v>
      </c>
      <c r="P72" s="249" t="s">
        <v>7313</v>
      </c>
      <c r="Q72" s="313" t="s">
        <v>7314</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249" t="s">
        <v>4342</v>
      </c>
      <c r="P74" s="314" t="s">
        <v>7315</v>
      </c>
      <c r="Q74" s="313" t="s">
        <v>7316</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249" t="s">
        <v>1524</v>
      </c>
      <c r="P75" s="249" t="s">
        <v>7317</v>
      </c>
      <c r="Q75" s="1097" t="s">
        <v>7318</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625"/>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249" t="s">
        <v>5563</v>
      </c>
      <c r="P77" s="310" t="s">
        <v>7319</v>
      </c>
      <c r="Q77" s="318" t="s">
        <v>7320</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2.3125</v>
      </c>
      <c r="M78" s="37">
        <f t="shared" ref="M78:M79" si="20">L78/H78</f>
        <v>0.925</v>
      </c>
      <c r="N78" s="89"/>
      <c r="O78" s="262"/>
      <c r="P78" s="262"/>
      <c r="Q78" s="625" t="s">
        <v>7321</v>
      </c>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249" t="s">
        <v>4113</v>
      </c>
      <c r="P80" s="310" t="s">
        <v>7322</v>
      </c>
      <c r="Q80" s="313" t="s">
        <v>7323</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249" t="s">
        <v>7324</v>
      </c>
      <c r="P81" s="310" t="s">
        <v>7325</v>
      </c>
      <c r="Q81" s="313" t="s">
        <v>7326</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249" t="s">
        <v>4119</v>
      </c>
      <c r="P82" s="314" t="s">
        <v>7327</v>
      </c>
      <c r="Q82" s="313" t="s">
        <v>7328</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249" t="s">
        <v>7329</v>
      </c>
      <c r="P83" s="249"/>
      <c r="Q83" s="249" t="s">
        <v>7330</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249" t="s">
        <v>5575</v>
      </c>
      <c r="P84" s="686" t="s">
        <v>7331</v>
      </c>
      <c r="Q84" s="249" t="s">
        <v>7332</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249" t="s">
        <v>5577</v>
      </c>
      <c r="P85" s="1098"/>
      <c r="Q85" s="249" t="s">
        <v>7333</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1.3125</v>
      </c>
      <c r="M86" s="242">
        <f>L86/H86</f>
        <v>0.875</v>
      </c>
      <c r="N86" s="89"/>
      <c r="O86" s="243"/>
      <c r="P86" s="243"/>
      <c r="Q86" s="475"/>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249" t="s">
        <v>7334</v>
      </c>
      <c r="P87" s="249" t="s">
        <v>7335</v>
      </c>
      <c r="Q87" s="318" t="s">
        <v>7336</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227</v>
      </c>
      <c r="L88" s="117">
        <f t="shared" si="22"/>
        <v>0.75</v>
      </c>
      <c r="M88" s="117"/>
      <c r="N88" s="89"/>
      <c r="O88" s="249" t="s">
        <v>7337</v>
      </c>
      <c r="P88" s="249" t="s">
        <v>7338</v>
      </c>
      <c r="Q88" s="313" t="s">
        <v>7339</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1.866666667</v>
      </c>
      <c r="M89" s="37">
        <f t="shared" ref="M89:M90" si="23">L89/H89</f>
        <v>0.8484848485</v>
      </c>
      <c r="N89" s="89"/>
      <c r="O89" s="262"/>
      <c r="P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3"/>
      <c r="P90" s="243"/>
      <c r="Q90" s="498"/>
      <c r="R90" s="89"/>
      <c r="S90" s="89"/>
      <c r="T90" s="89"/>
      <c r="U90" s="89"/>
      <c r="V90" s="89"/>
      <c r="W90" s="89"/>
      <c r="X90" s="89"/>
      <c r="Y90" s="89"/>
      <c r="Z90" s="89"/>
    </row>
    <row r="91">
      <c r="A91" s="89">
        <v>92.0</v>
      </c>
      <c r="B91" s="113"/>
      <c r="C91" s="114"/>
      <c r="D91" s="114"/>
      <c r="E91" s="114"/>
      <c r="F91" s="114" t="s">
        <v>186</v>
      </c>
      <c r="G91" s="266" t="s">
        <v>7340</v>
      </c>
      <c r="H91" s="117"/>
      <c r="I91" s="191" t="s">
        <v>7341</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249" t="s">
        <v>7342</v>
      </c>
      <c r="P91" s="249" t="s">
        <v>7343</v>
      </c>
      <c r="Q91" s="313" t="s">
        <v>7344</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249" t="s">
        <v>5590</v>
      </c>
      <c r="P92" s="249" t="s">
        <v>7345</v>
      </c>
      <c r="Q92" s="529" t="s">
        <v>7346</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867" t="s">
        <v>5593</v>
      </c>
      <c r="P93" s="867" t="s">
        <v>7347</v>
      </c>
      <c r="Q93" s="1099" t="s">
        <v>7348</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868" t="s">
        <v>5596</v>
      </c>
      <c r="P94" s="868" t="s">
        <v>7349</v>
      </c>
      <c r="Q94" s="508" t="s">
        <v>7350</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0.3</v>
      </c>
      <c r="M95" s="242">
        <f>L95/H95</f>
        <v>1</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249" t="s">
        <v>5599</v>
      </c>
      <c r="P96" s="249" t="s">
        <v>7351</v>
      </c>
      <c r="Q96" s="315" t="s">
        <v>7352</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249" t="s">
        <v>5602</v>
      </c>
      <c r="P97" s="249" t="s">
        <v>7353</v>
      </c>
      <c r="Q97" s="1100" t="s">
        <v>7354</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249" t="s">
        <v>2105</v>
      </c>
      <c r="P98" s="249" t="s">
        <v>7355</v>
      </c>
      <c r="Q98" s="1100" t="s">
        <v>7356</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249" t="s">
        <v>7357</v>
      </c>
      <c r="P99" s="249" t="s">
        <v>7358</v>
      </c>
      <c r="Q99" s="358" t="s">
        <v>7359</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249" t="s">
        <v>2111</v>
      </c>
      <c r="P100" s="867" t="s">
        <v>7360</v>
      </c>
      <c r="Q100" s="313" t="s">
        <v>7361</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190</v>
      </c>
      <c r="L101" s="117">
        <f t="shared" si="25"/>
        <v>1</v>
      </c>
      <c r="M101" s="117"/>
      <c r="N101" s="89"/>
      <c r="O101" s="249" t="s">
        <v>2114</v>
      </c>
      <c r="P101" s="867" t="s">
        <v>7362</v>
      </c>
      <c r="Q101" s="313" t="s">
        <v>7363</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249" t="s">
        <v>2116</v>
      </c>
      <c r="P103" s="249" t="s">
        <v>7364</v>
      </c>
      <c r="Q103" s="318" t="s">
        <v>7365</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249" t="s">
        <v>5611</v>
      </c>
      <c r="P104" s="249" t="s">
        <v>7366</v>
      </c>
      <c r="Q104" s="313" t="s">
        <v>7367</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249" t="s">
        <v>5612</v>
      </c>
      <c r="P105" s="249" t="s">
        <v>7368</v>
      </c>
      <c r="Q105" s="313" t="s">
        <v>7369</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7370</v>
      </c>
      <c r="H107" s="117"/>
      <c r="I107" s="191" t="s">
        <v>7371</v>
      </c>
      <c r="J107" s="117" t="s">
        <v>196</v>
      </c>
      <c r="K107" s="247"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249" t="s">
        <v>2125</v>
      </c>
      <c r="P107" s="249" t="s">
        <v>7372</v>
      </c>
      <c r="Q107" s="313" t="s">
        <v>7373</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0.3</v>
      </c>
      <c r="M108" s="242">
        <f>L108/H108</f>
        <v>1</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249" t="s">
        <v>2896</v>
      </c>
      <c r="P109" s="867" t="s">
        <v>7374</v>
      </c>
      <c r="Q109" s="313" t="s">
        <v>7375</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867" t="s">
        <v>5029</v>
      </c>
      <c r="P110" s="249" t="s">
        <v>7376</v>
      </c>
      <c r="Q110" s="686" t="s">
        <v>7377</v>
      </c>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868" t="s">
        <v>5030</v>
      </c>
      <c r="P111" s="492" t="s">
        <v>7378</v>
      </c>
      <c r="Q111" s="686" t="s">
        <v>7379</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868" t="s">
        <v>5031</v>
      </c>
      <c r="P112" s="804" t="s">
        <v>7380</v>
      </c>
      <c r="Q112" s="1101" t="s">
        <v>7381</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0.1666666667</v>
      </c>
      <c r="M113" s="242">
        <f>L113/H113</f>
        <v>0.3333333333</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249" t="s">
        <v>2138</v>
      </c>
      <c r="P114" s="249" t="s">
        <v>7382</v>
      </c>
      <c r="Q114" s="529" t="s">
        <v>7383</v>
      </c>
      <c r="R114" s="89"/>
      <c r="S114" s="89"/>
      <c r="T114" s="89"/>
      <c r="U114" s="89"/>
      <c r="V114" s="89"/>
      <c r="W114" s="89"/>
      <c r="X114" s="89"/>
      <c r="Y114" s="89"/>
      <c r="Z114" s="89"/>
    </row>
    <row r="115">
      <c r="A115" s="89">
        <v>116.0</v>
      </c>
      <c r="B115" s="113"/>
      <c r="C115" s="114"/>
      <c r="D115" s="114"/>
      <c r="E115" s="114"/>
      <c r="F115" s="114" t="s">
        <v>193</v>
      </c>
      <c r="G115" s="266" t="s">
        <v>722</v>
      </c>
      <c r="H115" s="117"/>
      <c r="I115" s="191" t="s">
        <v>1360</v>
      </c>
      <c r="J115" s="117" t="s">
        <v>189</v>
      </c>
      <c r="K115" s="247" t="s">
        <v>386</v>
      </c>
      <c r="L115" s="117">
        <f t="shared" si="28"/>
        <v>0</v>
      </c>
      <c r="M115" s="117"/>
      <c r="N115" s="89"/>
      <c r="O115" s="249" t="s">
        <v>7384</v>
      </c>
      <c r="P115" s="249" t="s">
        <v>7385</v>
      </c>
      <c r="Q115" s="1100" t="s">
        <v>7386</v>
      </c>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386</v>
      </c>
      <c r="L116" s="117">
        <f t="shared" si="28"/>
        <v>0</v>
      </c>
      <c r="M116" s="117"/>
      <c r="N116" s="89"/>
      <c r="O116" s="249" t="s">
        <v>7384</v>
      </c>
      <c r="P116" s="249" t="s">
        <v>7385</v>
      </c>
      <c r="Q116" s="1100" t="s">
        <v>7387</v>
      </c>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2.258333333</v>
      </c>
      <c r="M117" s="53">
        <f t="shared" ref="M117:M118" si="29">L117/H117</f>
        <v>0.9033333333</v>
      </c>
      <c r="N117" s="89"/>
      <c r="O117" s="321"/>
      <c r="P117" s="321"/>
      <c r="Q117" s="625"/>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0.4</v>
      </c>
      <c r="M118" s="242">
        <f t="shared" si="29"/>
        <v>1</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249" t="s">
        <v>7388</v>
      </c>
      <c r="P119" s="249" t="s">
        <v>7389</v>
      </c>
      <c r="Q119" s="318" t="s">
        <v>7390</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249" t="s">
        <v>1886</v>
      </c>
      <c r="P120" s="249" t="s">
        <v>7391</v>
      </c>
      <c r="Q120" s="300" t="s">
        <v>7392</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190</v>
      </c>
      <c r="L121" s="117">
        <f t="shared" si="30"/>
        <v>1</v>
      </c>
      <c r="M121" s="117"/>
      <c r="N121" s="89"/>
      <c r="O121" s="249" t="s">
        <v>7393</v>
      </c>
      <c r="P121" s="249" t="s">
        <v>7394</v>
      </c>
      <c r="Q121" s="686" t="s">
        <v>7395</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0.3333333333</v>
      </c>
      <c r="M122" s="242">
        <f>L122/H122</f>
        <v>0.8333333333</v>
      </c>
      <c r="N122" s="89"/>
      <c r="O122" s="243"/>
      <c r="P122" s="243"/>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227</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0.67</v>
      </c>
      <c r="M123" s="117"/>
      <c r="N123" s="89"/>
      <c r="O123" s="249" t="s">
        <v>7396</v>
      </c>
      <c r="P123" s="249" t="s">
        <v>7397</v>
      </c>
      <c r="Q123" s="313" t="s">
        <v>7398</v>
      </c>
      <c r="R123" s="89"/>
      <c r="S123" s="89"/>
      <c r="T123" s="89"/>
      <c r="U123" s="89"/>
      <c r="V123" s="89"/>
      <c r="W123" s="89"/>
      <c r="X123" s="89"/>
      <c r="Y123" s="89"/>
      <c r="Z123" s="89"/>
    </row>
    <row r="124">
      <c r="A124" s="89">
        <v>125.0</v>
      </c>
      <c r="B124" s="113"/>
      <c r="C124" s="114"/>
      <c r="D124" s="114"/>
      <c r="E124" s="114"/>
      <c r="F124" s="114" t="s">
        <v>193</v>
      </c>
      <c r="G124" s="266" t="s">
        <v>766</v>
      </c>
      <c r="H124" s="117"/>
      <c r="I124" s="191" t="s">
        <v>7399</v>
      </c>
      <c r="J124" s="117" t="s">
        <v>196</v>
      </c>
      <c r="K124" s="247" t="s">
        <v>190</v>
      </c>
      <c r="L124" s="117">
        <f t="shared" si="31"/>
        <v>1</v>
      </c>
      <c r="M124" s="117"/>
      <c r="N124" s="89"/>
      <c r="O124" s="249" t="s">
        <v>2157</v>
      </c>
      <c r="P124" s="249" t="s">
        <v>7400</v>
      </c>
      <c r="Q124" s="491" t="s">
        <v>7401</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190</v>
      </c>
      <c r="L125" s="117">
        <f t="shared" si="31"/>
        <v>1</v>
      </c>
      <c r="M125" s="117"/>
      <c r="N125" s="89"/>
      <c r="O125" s="249" t="s">
        <v>2160</v>
      </c>
      <c r="P125" s="249" t="s">
        <v>7402</v>
      </c>
      <c r="Q125" s="313" t="s">
        <v>7403</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190</v>
      </c>
      <c r="L126" s="117">
        <f t="shared" si="31"/>
        <v>1</v>
      </c>
      <c r="M126" s="117"/>
      <c r="N126" s="89"/>
      <c r="O126" s="249" t="s">
        <v>7404</v>
      </c>
      <c r="P126" s="249" t="s">
        <v>7405</v>
      </c>
      <c r="Q126" s="1097" t="s">
        <v>7406</v>
      </c>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249" t="s">
        <v>7407</v>
      </c>
      <c r="P127" s="249" t="s">
        <v>7408</v>
      </c>
      <c r="Q127" s="318" t="s">
        <v>7401</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386</v>
      </c>
      <c r="L128" s="117">
        <f t="shared" si="31"/>
        <v>0.33</v>
      </c>
      <c r="M128" s="117"/>
      <c r="N128" s="89"/>
      <c r="O128" s="249" t="s">
        <v>7409</v>
      </c>
      <c r="P128" s="249" t="s">
        <v>7410</v>
      </c>
      <c r="Q128" s="313" t="s">
        <v>7411</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243"/>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249" t="s">
        <v>2172</v>
      </c>
      <c r="P130" s="314" t="s">
        <v>7412</v>
      </c>
      <c r="Q130" s="318" t="s">
        <v>7413</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249" t="s">
        <v>7414</v>
      </c>
      <c r="P131" s="310" t="s">
        <v>7415</v>
      </c>
      <c r="Q131" s="318" t="s">
        <v>7416</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249" t="s">
        <v>4401</v>
      </c>
      <c r="P132" s="249" t="s">
        <v>7417</v>
      </c>
      <c r="Q132" s="315" t="s">
        <v>7418</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249" t="s">
        <v>2180</v>
      </c>
      <c r="P133" s="249" t="s">
        <v>7419</v>
      </c>
      <c r="Q133" s="1100" t="s">
        <v>7420</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0.525</v>
      </c>
      <c r="M134" s="242">
        <f>L134/H134</f>
        <v>0.75</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804</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0.25</v>
      </c>
      <c r="M135" s="117"/>
      <c r="N135" s="89"/>
      <c r="O135" s="249" t="s">
        <v>2183</v>
      </c>
      <c r="P135" s="249" t="s">
        <v>7421</v>
      </c>
      <c r="Q135" s="318" t="s">
        <v>7422</v>
      </c>
      <c r="R135" s="89"/>
      <c r="S135" s="89"/>
      <c r="T135" s="89"/>
      <c r="U135" s="89"/>
      <c r="V135" s="89"/>
      <c r="W135" s="89"/>
      <c r="X135" s="89"/>
      <c r="Y135" s="89"/>
      <c r="Z135" s="89"/>
    </row>
    <row r="136">
      <c r="A136" s="89">
        <v>137.0</v>
      </c>
      <c r="B136" s="113"/>
      <c r="C136" s="114"/>
      <c r="D136" s="114"/>
      <c r="E136" s="114"/>
      <c r="F136" s="114" t="s">
        <v>193</v>
      </c>
      <c r="G136" s="266" t="s">
        <v>807</v>
      </c>
      <c r="H136" s="117"/>
      <c r="I136" s="191" t="s">
        <v>7423</v>
      </c>
      <c r="J136" s="324" t="s">
        <v>189</v>
      </c>
      <c r="K136" s="247" t="s">
        <v>190</v>
      </c>
      <c r="L136" s="117">
        <f t="shared" si="33"/>
        <v>1</v>
      </c>
      <c r="M136" s="117"/>
      <c r="N136" s="89"/>
      <c r="O136" s="249" t="s">
        <v>2187</v>
      </c>
      <c r="P136" s="249" t="s">
        <v>7424</v>
      </c>
      <c r="Q136" s="315" t="s">
        <v>7425</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190</v>
      </c>
      <c r="L137" s="117">
        <f t="shared" si="33"/>
        <v>1</v>
      </c>
      <c r="M137" s="117"/>
      <c r="N137" s="89"/>
      <c r="O137" s="249" t="s">
        <v>2190</v>
      </c>
      <c r="P137" s="249" t="s">
        <v>7426</v>
      </c>
      <c r="Q137" s="1100" t="s">
        <v>7427</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249" t="s">
        <v>7428</v>
      </c>
      <c r="P139" s="249" t="s">
        <v>7429</v>
      </c>
      <c r="Q139" s="318" t="s">
        <v>7430</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249" t="s">
        <v>2196</v>
      </c>
      <c r="P140" s="249" t="s">
        <v>7431</v>
      </c>
      <c r="Q140" s="491" t="s">
        <v>7430</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21.45238095</v>
      </c>
      <c r="M141" s="231">
        <f t="shared" ref="M141:M143" si="35">L141/H141</f>
        <v>0.988588984</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3</v>
      </c>
      <c r="M142" s="37">
        <f t="shared" si="35"/>
        <v>1</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557">
        <v>1.0</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121"/>
      <c r="P144" s="121"/>
      <c r="Q144" s="498"/>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1.0</v>
      </c>
      <c r="L145" s="117" t="str">
        <f t="shared" si="36"/>
        <v/>
      </c>
      <c r="M145" s="117"/>
      <c r="N145" s="89"/>
      <c r="O145" s="121"/>
      <c r="P145" s="121"/>
      <c r="Q145" s="498"/>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2.0</v>
      </c>
      <c r="L146" s="117" t="str">
        <f t="shared" si="36"/>
        <v/>
      </c>
      <c r="M146" s="117"/>
      <c r="N146" s="89"/>
      <c r="O146" s="249" t="s">
        <v>7432</v>
      </c>
      <c r="P146" s="314" t="s">
        <v>7433</v>
      </c>
      <c r="Q146" s="318" t="s">
        <v>7434</v>
      </c>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557">
        <v>1.0</v>
      </c>
      <c r="L147" s="117">
        <f t="shared" si="36"/>
        <v>1</v>
      </c>
      <c r="M147" s="117"/>
      <c r="N147" s="89"/>
      <c r="O147" s="121"/>
      <c r="P147" s="121"/>
      <c r="Q147" s="498"/>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2.0</v>
      </c>
      <c r="L148" s="117" t="str">
        <f t="shared" si="36"/>
        <v/>
      </c>
      <c r="M148" s="117"/>
      <c r="N148" s="89"/>
      <c r="O148" s="121"/>
      <c r="P148" s="121"/>
      <c r="Q148" s="498"/>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2.0</v>
      </c>
      <c r="L149" s="117" t="str">
        <f t="shared" si="36"/>
        <v/>
      </c>
      <c r="M149" s="117"/>
      <c r="N149" s="89"/>
      <c r="O149" s="121"/>
      <c r="P149" s="121"/>
      <c r="Q149" s="498"/>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249" t="s">
        <v>7435</v>
      </c>
      <c r="P151" s="249" t="s">
        <v>7436</v>
      </c>
      <c r="Q151" s="318" t="s">
        <v>7437</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249" t="s">
        <v>7438</v>
      </c>
      <c r="P153" s="310" t="s">
        <v>7439</v>
      </c>
      <c r="Q153" s="315" t="s">
        <v>7440</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2</v>
      </c>
      <c r="M154" s="37">
        <f t="shared" ref="M154:M155" si="37">L154/H154</f>
        <v>1</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2</v>
      </c>
      <c r="M155" s="242">
        <f t="shared" si="37"/>
        <v>1</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249" t="s">
        <v>2210</v>
      </c>
      <c r="P156" s="249" t="s">
        <v>7441</v>
      </c>
      <c r="Q156" s="319" t="s">
        <v>7442</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557">
        <v>1.0</v>
      </c>
      <c r="L157" s="117">
        <f t="shared" si="38"/>
        <v>1</v>
      </c>
      <c r="M157" s="117"/>
      <c r="N157" s="89"/>
      <c r="O157" s="121"/>
      <c r="P157" s="121"/>
      <c r="Q157" s="498"/>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1.0</v>
      </c>
      <c r="L158" s="117" t="str">
        <f t="shared" si="38"/>
        <v/>
      </c>
      <c r="M158" s="117"/>
      <c r="N158" s="89"/>
      <c r="O158" s="121"/>
      <c r="P158" s="1102" t="s">
        <v>7443</v>
      </c>
      <c r="Q158" s="315" t="s">
        <v>7444</v>
      </c>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1.0</v>
      </c>
      <c r="L159" s="117" t="str">
        <f t="shared" si="38"/>
        <v/>
      </c>
      <c r="M159" s="117"/>
      <c r="N159" s="89"/>
      <c r="O159" s="121"/>
      <c r="P159" s="1103" t="s">
        <v>7445</v>
      </c>
      <c r="Q159" s="315" t="s">
        <v>7446</v>
      </c>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249" t="s">
        <v>3441</v>
      </c>
      <c r="P162" s="249" t="s">
        <v>7447</v>
      </c>
      <c r="Q162" s="315" t="s">
        <v>7448</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3.75</v>
      </c>
      <c r="M163" s="37">
        <f t="shared" ref="M163:M164" si="40">L163/H163</f>
        <v>1</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249" t="s">
        <v>2743</v>
      </c>
      <c r="P165" s="249" t="s">
        <v>7449</v>
      </c>
      <c r="Q165" s="318" t="s">
        <v>7450</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249" t="s">
        <v>937</v>
      </c>
      <c r="P167" s="501" t="s">
        <v>4427</v>
      </c>
      <c r="Q167" s="318" t="s">
        <v>7451</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1104" t="s">
        <v>2219</v>
      </c>
      <c r="P168" s="313" t="s">
        <v>7452</v>
      </c>
      <c r="Q168" s="318" t="s">
        <v>7453</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2</v>
      </c>
      <c r="M169" s="242">
        <f>L169/H169</f>
        <v>1</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190</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249" t="s">
        <v>7454</v>
      </c>
      <c r="P170" s="121"/>
      <c r="Q170" s="501" t="s">
        <v>7455</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249" t="s">
        <v>7456</v>
      </c>
      <c r="P171" s="1105"/>
      <c r="Q171" s="501" t="s">
        <v>7455</v>
      </c>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501" t="s">
        <v>7455</v>
      </c>
      <c r="P172" s="1105"/>
      <c r="Q172" s="318" t="s">
        <v>7457</v>
      </c>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2</v>
      </c>
      <c r="M173" s="37">
        <f t="shared" ref="M173:M174" si="43">L173/H173</f>
        <v>1</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249" t="s">
        <v>2230</v>
      </c>
      <c r="P175" s="249" t="s">
        <v>7458</v>
      </c>
      <c r="Q175" s="313" t="s">
        <v>7459</v>
      </c>
      <c r="R175" s="89"/>
      <c r="S175" s="89"/>
      <c r="T175" s="89"/>
      <c r="U175" s="89"/>
      <c r="V175" s="89"/>
      <c r="W175" s="89"/>
      <c r="X175" s="89"/>
      <c r="Y175" s="89"/>
      <c r="Z175" s="89"/>
    </row>
    <row r="176">
      <c r="A176" s="89">
        <v>205.0</v>
      </c>
      <c r="B176" s="257"/>
      <c r="C176" s="241"/>
      <c r="D176" s="241"/>
      <c r="E176" s="241" t="s">
        <v>12</v>
      </c>
      <c r="F176" s="28" t="s">
        <v>7460</v>
      </c>
      <c r="G176" s="4"/>
      <c r="H176" s="242">
        <v>0.5</v>
      </c>
      <c r="I176" s="243"/>
      <c r="J176" s="242"/>
      <c r="K176" s="242"/>
      <c r="L176" s="242">
        <f>AVERAGE(L177)*H176</f>
        <v>0.5</v>
      </c>
      <c r="M176" s="242">
        <f>L176/H176</f>
        <v>1</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7461</v>
      </c>
      <c r="H177" s="117"/>
      <c r="I177" s="191" t="s">
        <v>7462</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249" t="s">
        <v>2230</v>
      </c>
      <c r="P177" s="249" t="s">
        <v>7463</v>
      </c>
      <c r="Q177" s="313" t="s">
        <v>7464</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0.5</v>
      </c>
      <c r="M178" s="242">
        <f>L178/H178</f>
        <v>1</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557">
        <v>1.0</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1</v>
      </c>
      <c r="M179" s="117"/>
      <c r="N179" s="89"/>
      <c r="O179" s="121"/>
      <c r="P179" s="121"/>
      <c r="Q179" s="498"/>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1.0</v>
      </c>
      <c r="L180" s="117" t="str">
        <f t="shared" si="44"/>
        <v/>
      </c>
      <c r="M180" s="339"/>
      <c r="N180" s="89"/>
      <c r="O180" s="121"/>
      <c r="P180" s="121"/>
      <c r="Q180" s="529" t="s">
        <v>7465</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1.0</v>
      </c>
      <c r="L181" s="117" t="str">
        <f t="shared" si="44"/>
        <v/>
      </c>
      <c r="M181" s="117"/>
      <c r="N181" s="89"/>
      <c r="O181" s="121"/>
      <c r="P181" s="121"/>
      <c r="Q181" s="529" t="s">
        <v>7466</v>
      </c>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2.0</v>
      </c>
      <c r="L182" s="117" t="str">
        <f t="shared" si="44"/>
        <v/>
      </c>
      <c r="M182" s="117"/>
      <c r="N182" s="89"/>
      <c r="O182" s="121"/>
      <c r="P182" s="121"/>
      <c r="Q182" s="498"/>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3.535714286</v>
      </c>
      <c r="M183" s="37">
        <f t="shared" ref="M183:M184" si="45">L183/H183</f>
        <v>0.9428571429</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0.7857142857</v>
      </c>
      <c r="M184" s="242">
        <f t="shared" si="45"/>
        <v>0.7857142857</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7"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121"/>
      <c r="P185" s="121"/>
      <c r="Q185" s="498"/>
      <c r="R185" s="89"/>
      <c r="S185" s="89"/>
      <c r="T185" s="89"/>
      <c r="U185" s="89"/>
      <c r="V185" s="89"/>
      <c r="W185" s="89"/>
      <c r="X185" s="89"/>
      <c r="Y185" s="89"/>
      <c r="Z185" s="89"/>
    </row>
    <row r="186">
      <c r="A186" s="89">
        <v>215.0</v>
      </c>
      <c r="B186" s="113"/>
      <c r="C186" s="114"/>
      <c r="D186" s="114"/>
      <c r="E186" s="114"/>
      <c r="F186" s="362" t="s">
        <v>107</v>
      </c>
      <c r="G186" s="125" t="s">
        <v>1010</v>
      </c>
      <c r="H186" s="117"/>
      <c r="I186" s="191"/>
      <c r="J186" s="117"/>
      <c r="K186" s="117"/>
      <c r="L186" s="117" t="str">
        <f t="shared" si="46"/>
        <v/>
      </c>
      <c r="M186" s="117"/>
      <c r="N186" s="89"/>
      <c r="O186" s="121"/>
      <c r="P186" s="121"/>
      <c r="Q186" s="498"/>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7.0</v>
      </c>
      <c r="L187" s="117" t="str">
        <f t="shared" si="46"/>
        <v/>
      </c>
      <c r="M187" s="117"/>
      <c r="N187" s="89"/>
      <c r="O187" s="121"/>
      <c r="P187" s="249" t="s">
        <v>7467</v>
      </c>
      <c r="Q187" s="1106" t="s">
        <v>7468</v>
      </c>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18.0</v>
      </c>
      <c r="L188" s="117" t="str">
        <f t="shared" si="46"/>
        <v/>
      </c>
      <c r="M188" s="117"/>
      <c r="N188" s="89"/>
      <c r="O188" s="121"/>
      <c r="P188" s="249" t="s">
        <v>7469</v>
      </c>
      <c r="Q188" s="1100" t="s">
        <v>7470</v>
      </c>
      <c r="R188" s="89"/>
      <c r="S188" s="89"/>
      <c r="T188" s="89"/>
      <c r="U188" s="89"/>
      <c r="V188" s="89"/>
      <c r="W188" s="89"/>
      <c r="X188" s="89"/>
      <c r="Y188" s="89"/>
      <c r="Z188" s="89"/>
    </row>
    <row r="189">
      <c r="A189" s="89">
        <v>218.0</v>
      </c>
      <c r="B189" s="113"/>
      <c r="C189" s="114"/>
      <c r="D189" s="114"/>
      <c r="E189" s="114"/>
      <c r="F189" s="362" t="s">
        <v>107</v>
      </c>
      <c r="G189" s="125" t="s">
        <v>1017</v>
      </c>
      <c r="H189" s="117"/>
      <c r="I189" s="191" t="s">
        <v>1018</v>
      </c>
      <c r="J189" s="117"/>
      <c r="K189" s="117"/>
      <c r="L189" s="117" t="str">
        <f t="shared" si="46"/>
        <v/>
      </c>
      <c r="M189" s="117"/>
      <c r="N189" s="89"/>
      <c r="O189" s="121"/>
      <c r="P189" s="121"/>
      <c r="Q189" s="1107"/>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7.0</v>
      </c>
      <c r="L190" s="117" t="str">
        <f t="shared" si="46"/>
        <v/>
      </c>
      <c r="M190" s="117"/>
      <c r="N190" s="89"/>
      <c r="O190" s="1108"/>
      <c r="P190" s="249" t="s">
        <v>7471</v>
      </c>
      <c r="Q190" s="1100" t="s">
        <v>7472</v>
      </c>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18.0</v>
      </c>
      <c r="L191" s="117" t="str">
        <f t="shared" si="46"/>
        <v/>
      </c>
      <c r="M191" s="117"/>
      <c r="N191" s="89"/>
      <c r="O191" s="121"/>
      <c r="P191" s="249" t="s">
        <v>7473</v>
      </c>
      <c r="Q191" s="1100" t="s">
        <v>7474</v>
      </c>
      <c r="R191" s="89"/>
      <c r="S191" s="89"/>
      <c r="T191" s="89"/>
      <c r="U191" s="89"/>
      <c r="V191" s="89"/>
      <c r="W191" s="89"/>
      <c r="X191" s="89"/>
      <c r="Y191" s="89"/>
      <c r="Z191" s="89"/>
    </row>
    <row r="192">
      <c r="A192" s="89">
        <v>221.0</v>
      </c>
      <c r="B192" s="113"/>
      <c r="C192" s="114"/>
      <c r="D192" s="114"/>
      <c r="E192" s="114"/>
      <c r="F192" s="362" t="s">
        <v>107</v>
      </c>
      <c r="G192" s="125" t="s">
        <v>1023</v>
      </c>
      <c r="H192" s="117"/>
      <c r="I192" s="191" t="s">
        <v>1024</v>
      </c>
      <c r="J192" s="117" t="s">
        <v>861</v>
      </c>
      <c r="K192" s="340">
        <f>4/7</f>
        <v>0.5714285714</v>
      </c>
      <c r="L192" s="117">
        <f t="shared" si="46"/>
        <v>0.5714285714</v>
      </c>
      <c r="M192" s="117"/>
      <c r="N192" s="89"/>
      <c r="O192" s="121"/>
      <c r="P192" s="121"/>
      <c r="Q192" s="1107"/>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7.0</v>
      </c>
      <c r="L193" s="117" t="str">
        <f t="shared" si="46"/>
        <v/>
      </c>
      <c r="M193" s="117"/>
      <c r="N193" s="89"/>
      <c r="O193" s="249"/>
      <c r="P193" s="249" t="s">
        <v>7475</v>
      </c>
      <c r="Q193" s="1100" t="s">
        <v>7476</v>
      </c>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4.0</v>
      </c>
      <c r="L194" s="117" t="str">
        <f t="shared" si="46"/>
        <v/>
      </c>
      <c r="M194" s="117"/>
      <c r="N194" s="89"/>
      <c r="O194" s="121"/>
      <c r="P194" s="249" t="s">
        <v>7477</v>
      </c>
      <c r="Q194" s="1100" t="s">
        <v>7478</v>
      </c>
      <c r="R194" s="89"/>
      <c r="S194" s="89"/>
      <c r="T194" s="89"/>
      <c r="U194" s="89"/>
      <c r="V194" s="89"/>
      <c r="W194" s="89"/>
      <c r="X194" s="89"/>
      <c r="Y194" s="89"/>
      <c r="Z194" s="89"/>
    </row>
    <row r="195">
      <c r="A195" s="89">
        <v>224.0</v>
      </c>
      <c r="B195" s="113"/>
      <c r="C195" s="114"/>
      <c r="D195" s="114"/>
      <c r="E195" s="114"/>
      <c r="F195" s="362" t="s">
        <v>107</v>
      </c>
      <c r="G195" s="125" t="s">
        <v>1209</v>
      </c>
      <c r="H195" s="117"/>
      <c r="I195" s="191" t="s">
        <v>1032</v>
      </c>
      <c r="J195" s="117" t="s">
        <v>861</v>
      </c>
      <c r="K195" s="557">
        <f>IF(OR(K196="",K197=""),"Blm Diisi",IF(K196=0,0,IF(K197/K196&gt;1,1,K197/K196)))</f>
        <v>1</v>
      </c>
      <c r="L195" s="117">
        <f t="shared" si="46"/>
        <v>1</v>
      </c>
      <c r="M195" s="117"/>
      <c r="N195" s="89"/>
      <c r="O195" s="249" t="s">
        <v>7479</v>
      </c>
      <c r="P195" s="121"/>
      <c r="Q195" s="498"/>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3.1292153134E10</v>
      </c>
      <c r="L196" s="117" t="str">
        <f t="shared" si="46"/>
        <v/>
      </c>
      <c r="M196" s="117"/>
      <c r="N196" s="89"/>
      <c r="O196" s="249" t="s">
        <v>7479</v>
      </c>
      <c r="P196" s="249" t="s">
        <v>7480</v>
      </c>
      <c r="Q196" s="529" t="s">
        <v>7481</v>
      </c>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3.4983465266E10</v>
      </c>
      <c r="L197" s="117" t="str">
        <f t="shared" si="46"/>
        <v/>
      </c>
      <c r="M197" s="117"/>
      <c r="N197" s="89"/>
      <c r="O197" s="249" t="s">
        <v>7479</v>
      </c>
      <c r="P197" s="249" t="s">
        <v>7482</v>
      </c>
      <c r="Q197" s="529" t="s">
        <v>7483</v>
      </c>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249" t="s">
        <v>2243</v>
      </c>
      <c r="P199" s="300" t="s">
        <v>7484</v>
      </c>
      <c r="Q199" s="313" t="s">
        <v>7485</v>
      </c>
      <c r="R199" s="89"/>
      <c r="S199" s="89"/>
      <c r="T199" s="89"/>
      <c r="U199" s="89"/>
      <c r="V199" s="89"/>
      <c r="W199" s="89"/>
      <c r="X199" s="89"/>
      <c r="Y199" s="89"/>
      <c r="Z199" s="89"/>
    </row>
    <row r="200">
      <c r="A200" s="89">
        <v>229.0</v>
      </c>
      <c r="B200" s="257"/>
      <c r="C200" s="241"/>
      <c r="D200" s="241"/>
      <c r="E200" s="241" t="s">
        <v>14</v>
      </c>
      <c r="F200" s="28" t="s">
        <v>7486</v>
      </c>
      <c r="G200" s="4"/>
      <c r="H200" s="242">
        <v>1.0</v>
      </c>
      <c r="I200" s="243"/>
      <c r="J200" s="242"/>
      <c r="K200" s="242"/>
      <c r="L200" s="242">
        <f>AVERAGE(L201)*H200</f>
        <v>1</v>
      </c>
      <c r="M200" s="242">
        <f>L200/H200</f>
        <v>1</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7487</v>
      </c>
      <c r="H201" s="117"/>
      <c r="I201" s="191" t="s">
        <v>7488</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249" t="s">
        <v>2975</v>
      </c>
      <c r="P201" s="249" t="s">
        <v>7489</v>
      </c>
      <c r="Q201" s="313" t="s">
        <v>7490</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249" t="s">
        <v>5705</v>
      </c>
      <c r="P203" s="249" t="s">
        <v>7491</v>
      </c>
      <c r="Q203" s="318" t="s">
        <v>7492</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1.916666667</v>
      </c>
      <c r="M204" s="37">
        <f t="shared" ref="M204:M205" si="47">L204/H204</f>
        <v>0.9829059829</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7"/>
        <v>1</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557">
        <f>IF(OR(K207="",K210=""),"Blm Diisi",IF(AND(K207=0,K210=0),0,IF(K210/K207&gt;1,1,K210/K207)))</f>
        <v>1</v>
      </c>
      <c r="L206" s="117">
        <f t="shared" ref="L206:L210" si="48">IF(J206="Ya/Tidak",IF(K206="Ya",1,IF(K206="Tidak",0,"Blm Diisi")),IF(J206="A/B/C",IF(K206="A",1,IF(K206="B",0.5,IF(K206="C",0,"Blm Diisi"))),IF(J206="A/B/C/D",IF(K206="A",1,IF(K206="B",0.67,IF(K206="C",0.33,IF(K206="D",0,"Blm Diisi")))),IF(J206="A/B/C/D/E",IF(K206="A",1,IF(K206="B",0.75,IF(K206="C",0.5,IF(K206="D",0.25,IF(K206="E",0,"Blm Diisi"))))),IF(J206="%",IF(K206="","Blm Diisi",K206),IF(J206="Jumlah",IF(K206="","Blm Diisi",""),IF(J206="Rupiah",IF(K206="","Blm Diisi",""),IF(J206="","","-"))))))))</f>
        <v>1</v>
      </c>
      <c r="M206" s="117"/>
      <c r="N206" s="89"/>
      <c r="O206" s="249" t="s">
        <v>7493</v>
      </c>
      <c r="P206" s="249" t="s">
        <v>7494</v>
      </c>
      <c r="Q206" s="315" t="s">
        <v>7495</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367">
        <v>18.0</v>
      </c>
      <c r="L207" s="117" t="str">
        <f t="shared" si="48"/>
        <v/>
      </c>
      <c r="M207" s="117"/>
      <c r="N207" s="89"/>
      <c r="O207" s="121"/>
      <c r="P207" s="121"/>
      <c r="Q207" s="498"/>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117" t="str">
        <f t="shared" si="48"/>
        <v/>
      </c>
      <c r="M208" s="117"/>
      <c r="N208" s="89"/>
      <c r="O208" s="121"/>
      <c r="P208" s="121"/>
      <c r="Q208" s="498"/>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17.0</v>
      </c>
      <c r="L209" s="117" t="str">
        <f t="shared" si="48"/>
        <v/>
      </c>
      <c r="M209" s="117"/>
      <c r="N209" s="89"/>
      <c r="O209" s="121"/>
      <c r="P209" s="121"/>
      <c r="Q209" s="498"/>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18.0</v>
      </c>
      <c r="L210" s="117" t="str">
        <f t="shared" si="48"/>
        <v/>
      </c>
      <c r="M210" s="117"/>
      <c r="N210" s="89"/>
      <c r="O210" s="121"/>
      <c r="P210" s="121"/>
      <c r="Q210" s="498"/>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0.5666666667</v>
      </c>
      <c r="M211" s="242">
        <f>L211/H211</f>
        <v>0.9444444444</v>
      </c>
      <c r="N211" s="89"/>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17/18</f>
        <v>0.9444444444</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0.9444444444</v>
      </c>
      <c r="M212" s="117"/>
      <c r="N212" s="89"/>
      <c r="O212" s="739" t="s">
        <v>7496</v>
      </c>
      <c r="P212" s="249" t="s">
        <v>7497</v>
      </c>
      <c r="Q212" s="313" t="s">
        <v>7498</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367">
        <v>18.0</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98"/>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49">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98"/>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49"/>
        <v/>
      </c>
      <c r="M215" s="117"/>
      <c r="N215" s="89"/>
      <c r="O215" s="121"/>
      <c r="P215" s="121"/>
      <c r="Q215" s="498"/>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18.0</v>
      </c>
      <c r="L216" s="117" t="str">
        <f t="shared" si="49"/>
        <v/>
      </c>
      <c r="M216" s="117"/>
      <c r="N216" s="89"/>
      <c r="O216" s="121"/>
      <c r="P216" s="121"/>
      <c r="Q216" s="498"/>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296">
        <v>17.0</v>
      </c>
      <c r="L217" s="117" t="str">
        <f t="shared" si="49"/>
        <v/>
      </c>
      <c r="M217" s="117"/>
      <c r="N217" s="89"/>
      <c r="O217" s="121"/>
      <c r="P217" s="121"/>
      <c r="Q217" s="498"/>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121"/>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57">
        <v>1.0</v>
      </c>
      <c r="L219" s="117">
        <f t="shared" ref="L219:L222" si="50">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243"/>
      <c r="P219" s="249" t="s">
        <v>7499</v>
      </c>
      <c r="Q219" s="1097" t="s">
        <v>7500</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296">
        <v>1.0</v>
      </c>
      <c r="L220" s="117" t="str">
        <f t="shared" si="50"/>
        <v/>
      </c>
      <c r="M220" s="117"/>
      <c r="N220" s="89"/>
      <c r="O220" s="121"/>
      <c r="P220" s="121"/>
      <c r="Q220" s="498"/>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296">
        <v>0.0</v>
      </c>
      <c r="L221" s="117" t="str">
        <f t="shared" si="50"/>
        <v/>
      </c>
      <c r="M221" s="117"/>
      <c r="N221" s="89"/>
      <c r="O221" s="121"/>
      <c r="P221" s="121"/>
      <c r="Q221" s="498"/>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2.0</v>
      </c>
      <c r="L222" s="117" t="str">
        <f t="shared" si="50"/>
        <v/>
      </c>
      <c r="M222" s="117"/>
      <c r="N222" s="89"/>
      <c r="O222" s="121"/>
      <c r="P222" s="121"/>
      <c r="Q222" s="498"/>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3.75</v>
      </c>
      <c r="M223" s="37">
        <f t="shared" ref="M223:M224" si="51">L223/H223</f>
        <v>1</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2.5</v>
      </c>
      <c r="M224" s="242">
        <f t="shared" si="51"/>
        <v>1</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2">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249" t="s">
        <v>4699</v>
      </c>
      <c r="P225" s="249" t="s">
        <v>7501</v>
      </c>
      <c r="Q225" s="313" t="s">
        <v>7502</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557">
        <v>1.0</v>
      </c>
      <c r="L226" s="117">
        <f t="shared" si="52"/>
        <v>1</v>
      </c>
      <c r="M226" s="117"/>
      <c r="N226" s="89"/>
      <c r="O226" s="249" t="s">
        <v>7503</v>
      </c>
      <c r="P226" s="1109"/>
      <c r="Q226" s="501"/>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296">
        <v>2.0</v>
      </c>
      <c r="L227" s="117" t="str">
        <f t="shared" si="52"/>
        <v/>
      </c>
      <c r="M227" s="117"/>
      <c r="N227" s="89"/>
      <c r="O227" s="249" t="s">
        <v>7503</v>
      </c>
      <c r="P227" s="121"/>
      <c r="Q227" s="501"/>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296">
        <v>2.0</v>
      </c>
      <c r="L228" s="117" t="str">
        <f t="shared" si="52"/>
        <v/>
      </c>
      <c r="M228" s="117"/>
      <c r="N228" s="89"/>
      <c r="O228" s="249" t="s">
        <v>7503</v>
      </c>
      <c r="P228" s="249" t="s">
        <v>7501</v>
      </c>
      <c r="Q228" s="313" t="s">
        <v>7504</v>
      </c>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249" t="s">
        <v>5719</v>
      </c>
      <c r="P230" s="249" t="s">
        <v>7505</v>
      </c>
      <c r="Q230" s="313" t="s">
        <v>7506</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1.0546875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F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1"/>
    <hyperlink r:id="rId5" ref="Q12"/>
    <hyperlink r:id="rId6" ref="Q13"/>
    <hyperlink r:id="rId7" ref="Q15"/>
    <hyperlink r:id="rId8" ref="Q16"/>
    <hyperlink r:id="rId9" ref="Q17"/>
    <hyperlink r:id="rId10" ref="Q18"/>
    <hyperlink r:id="rId11" ref="Q20"/>
    <hyperlink r:id="rId12" ref="Q21"/>
    <hyperlink r:id="rId13" ref="Q24"/>
    <hyperlink r:id="rId14" ref="Q25"/>
    <hyperlink r:id="rId15" ref="Q28"/>
    <hyperlink r:id="rId16" ref="Q29"/>
    <hyperlink r:id="rId17" ref="Q30"/>
    <hyperlink r:id="rId18" ref="Q31"/>
    <hyperlink r:id="rId19" ref="Q32"/>
    <hyperlink r:id="rId20" ref="Q33"/>
    <hyperlink r:id="rId21" ref="Q34"/>
    <hyperlink r:id="rId22" ref="Q35"/>
    <hyperlink r:id="rId23" ref="Q36"/>
    <hyperlink r:id="rId24" ref="Q37"/>
    <hyperlink r:id="rId25" ref="Q39"/>
    <hyperlink r:id="rId26" ref="Q40"/>
    <hyperlink r:id="rId27" ref="Q43"/>
    <hyperlink r:id="rId28" ref="Q44"/>
    <hyperlink r:id="rId29" ref="Q45"/>
    <hyperlink r:id="rId30" ref="Q46"/>
    <hyperlink r:id="rId31" ref="Q47"/>
    <hyperlink r:id="rId32" ref="Q48"/>
    <hyperlink r:id="rId33" ref="Q49"/>
    <hyperlink r:id="rId34" ref="Q50"/>
    <hyperlink r:id="rId35" ref="Q51"/>
    <hyperlink r:id="rId36" ref="Q53"/>
    <hyperlink r:id="rId37" ref="Q54"/>
    <hyperlink r:id="rId38" ref="Q57"/>
    <hyperlink r:id="rId39" ref="Q58"/>
    <hyperlink r:id="rId40" ref="Q59"/>
    <hyperlink r:id="rId41" ref="Q61"/>
    <hyperlink r:id="rId42" ref="Q62"/>
    <hyperlink r:id="rId43" ref="Q64"/>
    <hyperlink r:id="rId44" ref="Q65"/>
    <hyperlink r:id="rId45" ref="Q66"/>
    <hyperlink r:id="rId46" ref="Q67"/>
    <hyperlink r:id="rId47" ref="Q68"/>
    <hyperlink r:id="rId48" ref="Q69"/>
    <hyperlink r:id="rId49" ref="Q71"/>
    <hyperlink r:id="rId50" ref="Q72"/>
    <hyperlink r:id="rId51" ref="Q74"/>
    <hyperlink r:id="rId52" ref="Q75"/>
    <hyperlink r:id="rId53" ref="Q77"/>
    <hyperlink r:id="rId54" ref="Q80"/>
    <hyperlink r:id="rId55" ref="Q81"/>
    <hyperlink r:id="rId56" ref="Q82"/>
    <hyperlink r:id="rId57" ref="P84"/>
    <hyperlink r:id="rId58" ref="Q87"/>
    <hyperlink r:id="rId59" ref="Q88"/>
    <hyperlink r:id="rId60" ref="Q91"/>
    <hyperlink r:id="rId61" ref="Q92"/>
    <hyperlink r:id="rId62" ref="Q93"/>
    <hyperlink r:id="rId63" ref="Q94"/>
    <hyperlink r:id="rId64" ref="Q96"/>
    <hyperlink r:id="rId65" ref="Q97"/>
    <hyperlink r:id="rId66" ref="Q98"/>
    <hyperlink r:id="rId67" ref="Q99"/>
    <hyperlink r:id="rId68" ref="Q100"/>
    <hyperlink r:id="rId69" ref="Q101"/>
    <hyperlink r:id="rId70" ref="Q103"/>
    <hyperlink r:id="rId71" ref="Q104"/>
    <hyperlink r:id="rId72" ref="Q105"/>
    <hyperlink r:id="rId73" ref="Q107"/>
    <hyperlink r:id="rId74" ref="Q109"/>
    <hyperlink r:id="rId75" ref="Q110"/>
    <hyperlink r:id="rId76" ref="Q111"/>
    <hyperlink r:id="rId77" ref="Q112"/>
    <hyperlink r:id="rId78" ref="Q114"/>
    <hyperlink r:id="rId79" ref="Q115"/>
    <hyperlink r:id="rId80" ref="Q116"/>
    <hyperlink r:id="rId81" ref="Q119"/>
    <hyperlink r:id="rId82" ref="Q120"/>
    <hyperlink r:id="rId83" ref="Q121"/>
    <hyperlink r:id="rId84" ref="Q123"/>
    <hyperlink r:id="rId85" ref="Q124"/>
    <hyperlink r:id="rId86" ref="Q125"/>
    <hyperlink r:id="rId87" ref="Q126"/>
    <hyperlink r:id="rId88" ref="Q127"/>
    <hyperlink r:id="rId89" ref="Q128"/>
    <hyperlink r:id="rId90" ref="Q130"/>
    <hyperlink r:id="rId91" ref="Q131"/>
    <hyperlink r:id="rId92" ref="Q132"/>
    <hyperlink r:id="rId93" ref="Q133"/>
    <hyperlink r:id="rId94" ref="Q135"/>
    <hyperlink r:id="rId95" ref="Q136"/>
    <hyperlink r:id="rId96" ref="Q137"/>
    <hyperlink r:id="rId97" ref="Q139"/>
    <hyperlink r:id="rId98" ref="Q140"/>
    <hyperlink r:id="rId99" ref="Q146"/>
    <hyperlink r:id="rId100" ref="Q151"/>
    <hyperlink r:id="rId101" ref="Q153"/>
    <hyperlink r:id="rId102" ref="Q156"/>
    <hyperlink r:id="rId103" ref="Q158"/>
    <hyperlink r:id="rId104" ref="Q159"/>
    <hyperlink r:id="rId105" ref="Q162"/>
    <hyperlink r:id="rId106" ref="Q165"/>
    <hyperlink r:id="rId107" ref="Q167"/>
    <hyperlink r:id="rId108" ref="P168"/>
    <hyperlink r:id="rId109" ref="Q168"/>
    <hyperlink r:id="rId110" ref="Q172"/>
    <hyperlink r:id="rId111" ref="Q175"/>
    <hyperlink r:id="rId112" ref="Q177"/>
    <hyperlink r:id="rId113" ref="Q180"/>
    <hyperlink r:id="rId114" ref="Q181"/>
    <hyperlink r:id="rId115" ref="Q187"/>
    <hyperlink r:id="rId116" ref="Q188"/>
    <hyperlink r:id="rId117" ref="Q190"/>
    <hyperlink r:id="rId118" ref="Q191"/>
    <hyperlink r:id="rId119" ref="Q193"/>
    <hyperlink r:id="rId120" ref="Q194"/>
    <hyperlink r:id="rId121" ref="Q196"/>
    <hyperlink r:id="rId122" ref="Q197"/>
    <hyperlink r:id="rId123" ref="P199"/>
    <hyperlink r:id="rId124" ref="Q199"/>
    <hyperlink r:id="rId125" ref="Q201"/>
    <hyperlink r:id="rId126" ref="Q203"/>
    <hyperlink r:id="rId127" ref="Q206"/>
    <hyperlink r:id="rId128" ref="Q212"/>
    <hyperlink r:id="rId129" ref="Q219"/>
    <hyperlink r:id="rId130" ref="Q225"/>
    <hyperlink r:id="rId131" ref="Q228"/>
    <hyperlink r:id="rId132" ref="Q230"/>
  </hyperlinks>
  <printOptions/>
  <pageMargins bottom="0.7480314960629921" footer="0.0" header="0.0" left="0.7086614173228347" right="0.7086614173228347" top="0.7480314960629921"/>
  <pageSetup fitToHeight="0" paperSize="9" orientation="portrait"/>
  <drawing r:id="rId133"/>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2" width="7.86"/>
    <col customWidth="1" min="13" max="13" width="7.71"/>
    <col customWidth="1" min="14" max="14" width="8.86"/>
    <col customWidth="1" min="15" max="16" width="41.0"/>
    <col customWidth="1" min="17" max="17" width="54.43"/>
    <col customWidth="1" min="18" max="26" width="8.86"/>
  </cols>
  <sheetData>
    <row r="1">
      <c r="A1" s="89">
        <v>1.0</v>
      </c>
      <c r="B1" s="612" t="s">
        <v>143</v>
      </c>
      <c r="C1" s="11"/>
      <c r="D1" s="11"/>
      <c r="E1" s="11"/>
      <c r="F1" s="11"/>
      <c r="G1" s="749" t="s">
        <v>4482</v>
      </c>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32.88907958</v>
      </c>
      <c r="M3" s="451">
        <f t="shared" ref="M3:M6" si="1">L3/H3</f>
        <v>0.9060352501</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12.72061111</v>
      </c>
      <c r="M4" s="231">
        <f t="shared" si="1"/>
        <v>0.8712747336</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2</v>
      </c>
      <c r="M5" s="37">
        <f t="shared" si="1"/>
        <v>1</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0.4</v>
      </c>
      <c r="M6" s="242">
        <f t="shared" si="1"/>
        <v>1</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249" t="s">
        <v>7507</v>
      </c>
      <c r="P7" s="277" t="s">
        <v>7508</v>
      </c>
      <c r="Q7" s="615" t="s">
        <v>7509</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489" t="s">
        <v>7510</v>
      </c>
      <c r="P8" s="489" t="s">
        <v>7511</v>
      </c>
      <c r="Q8" s="616" t="s">
        <v>7509</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190</v>
      </c>
      <c r="L9" s="117">
        <f t="shared" si="2"/>
        <v>1</v>
      </c>
      <c r="M9" s="117"/>
      <c r="N9" s="248"/>
      <c r="O9" s="489" t="s">
        <v>7512</v>
      </c>
      <c r="P9" s="492" t="s">
        <v>7513</v>
      </c>
      <c r="Q9" s="616" t="s">
        <v>7509</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89" t="s">
        <v>7514</v>
      </c>
      <c r="P11" s="490" t="s">
        <v>7515</v>
      </c>
      <c r="Q11" s="498"/>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489" t="s">
        <v>7516</v>
      </c>
      <c r="P12" s="489" t="s">
        <v>7517</v>
      </c>
      <c r="Q12" s="499" t="s">
        <v>7518</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489" t="s">
        <v>7519</v>
      </c>
      <c r="P13" s="489" t="s">
        <v>7520</v>
      </c>
      <c r="Q13" s="499" t="s">
        <v>7518</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0.8</v>
      </c>
      <c r="M14" s="242">
        <f>L14/H14</f>
        <v>1</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489" t="s">
        <v>7521</v>
      </c>
      <c r="P15" s="277" t="s">
        <v>7522</v>
      </c>
      <c r="Q15" s="499" t="s">
        <v>7523</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89" t="s">
        <v>7524</v>
      </c>
      <c r="P16" s="277" t="s">
        <v>7522</v>
      </c>
      <c r="Q16" s="508" t="s">
        <v>7523</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489" t="s">
        <v>7525</v>
      </c>
      <c r="P17" s="493" t="s">
        <v>7526</v>
      </c>
      <c r="Q17" s="499" t="s">
        <v>7523</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190</v>
      </c>
      <c r="L18" s="117">
        <f t="shared" si="4"/>
        <v>1</v>
      </c>
      <c r="M18" s="117"/>
      <c r="N18" s="89"/>
      <c r="O18" s="489" t="s">
        <v>7527</v>
      </c>
      <c r="P18" s="537" t="s">
        <v>7526</v>
      </c>
      <c r="Q18" s="499" t="s">
        <v>7523</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489" t="s">
        <v>7528</v>
      </c>
      <c r="P20" s="502"/>
      <c r="Q20" s="499" t="s">
        <v>7529</v>
      </c>
      <c r="R20" s="89"/>
      <c r="S20" s="89"/>
      <c r="T20" s="89"/>
      <c r="U20" s="89"/>
      <c r="V20" s="89"/>
      <c r="W20" s="89"/>
      <c r="X20" s="89"/>
      <c r="Y20" s="89"/>
      <c r="Z20" s="89"/>
    </row>
    <row r="21">
      <c r="A21" s="89">
        <v>21.0</v>
      </c>
      <c r="B21" s="113"/>
      <c r="C21" s="114"/>
      <c r="D21" s="114"/>
      <c r="E21" s="260"/>
      <c r="F21" s="114" t="s">
        <v>193</v>
      </c>
      <c r="G21" s="125" t="s">
        <v>7530</v>
      </c>
      <c r="H21" s="117"/>
      <c r="I21" s="191" t="s">
        <v>7531</v>
      </c>
      <c r="J21" s="117" t="s">
        <v>196</v>
      </c>
      <c r="K21" s="247" t="s">
        <v>190</v>
      </c>
      <c r="L21" s="117">
        <f t="shared" si="5"/>
        <v>1</v>
      </c>
      <c r="M21" s="117"/>
      <c r="N21" s="89"/>
      <c r="O21" s="489" t="s">
        <v>7532</v>
      </c>
      <c r="P21" s="368"/>
      <c r="Q21" s="499" t="s">
        <v>7529</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1</v>
      </c>
      <c r="M22" s="37">
        <f t="shared" ref="M22:M23" si="6">L22/H22</f>
        <v>1</v>
      </c>
      <c r="N22" s="89"/>
      <c r="O22" s="262"/>
      <c r="P22" s="262"/>
      <c r="Q22" s="49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1</v>
      </c>
      <c r="M23" s="242">
        <f t="shared" si="6"/>
        <v>1</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489" t="s">
        <v>7533</v>
      </c>
      <c r="P24" s="249" t="s">
        <v>7534</v>
      </c>
      <c r="Q24" s="499" t="s">
        <v>7535</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190</v>
      </c>
      <c r="L25" s="117">
        <f t="shared" si="7"/>
        <v>1</v>
      </c>
      <c r="M25" s="117"/>
      <c r="N25" s="89"/>
      <c r="O25" s="489" t="s">
        <v>7536</v>
      </c>
      <c r="P25" s="249" t="s">
        <v>7537</v>
      </c>
      <c r="Q25" s="499" t="s">
        <v>7535</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489" t="s">
        <v>7538</v>
      </c>
      <c r="P28" s="489" t="s">
        <v>7539</v>
      </c>
      <c r="Q28" s="505" t="s">
        <v>7540</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89" t="s">
        <v>7541</v>
      </c>
      <c r="P29" s="502"/>
      <c r="Q29" s="498"/>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489" t="s">
        <v>7542</v>
      </c>
      <c r="P30" s="502"/>
      <c r="Q30" s="498"/>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489" t="s">
        <v>7543</v>
      </c>
      <c r="P31" s="502"/>
      <c r="Q31" s="498"/>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489" t="s">
        <v>7544</v>
      </c>
      <c r="P32" s="502"/>
      <c r="Q32" s="498"/>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489" t="s">
        <v>7545</v>
      </c>
      <c r="P33" s="502"/>
      <c r="Q33" s="498"/>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489" t="s">
        <v>7546</v>
      </c>
      <c r="P34" s="502"/>
      <c r="Q34" s="498"/>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489" t="s">
        <v>7547</v>
      </c>
      <c r="P35" s="502"/>
      <c r="Q35" s="498"/>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489" t="s">
        <v>7548</v>
      </c>
      <c r="P36" s="502"/>
      <c r="Q36" s="498"/>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489" t="s">
        <v>7549</v>
      </c>
      <c r="P37" s="502"/>
      <c r="Q37" s="498"/>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1110" t="s">
        <v>7550</v>
      </c>
      <c r="P39" s="502"/>
      <c r="Q39" s="499" t="s">
        <v>7551</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1111" t="s">
        <v>7552</v>
      </c>
      <c r="P40" s="489" t="s">
        <v>7553</v>
      </c>
      <c r="Q40" s="499" t="s">
        <v>7551</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0.6944444444</v>
      </c>
      <c r="M41" s="37">
        <f t="shared" ref="M41:M42" si="11">L41/H41</f>
        <v>0.6944444444</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0.4444444444</v>
      </c>
      <c r="M42" s="242">
        <f t="shared" si="11"/>
        <v>0.8888888889</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489" t="s">
        <v>7554</v>
      </c>
      <c r="P43" s="249" t="s">
        <v>7555</v>
      </c>
      <c r="Q43" s="508" t="s">
        <v>7556</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489" t="s">
        <v>7557</v>
      </c>
      <c r="P44" s="277" t="s">
        <v>7558</v>
      </c>
      <c r="Q44" s="498"/>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489" t="s">
        <v>7559</v>
      </c>
      <c r="P45" s="497" t="s">
        <v>7560</v>
      </c>
      <c r="Q45" s="498"/>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489" t="s">
        <v>7561</v>
      </c>
      <c r="P46" s="277" t="s">
        <v>7562</v>
      </c>
      <c r="Q46" s="498"/>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489" t="s">
        <v>7563</v>
      </c>
      <c r="P47" s="277" t="s">
        <v>7564</v>
      </c>
      <c r="Q47" s="498"/>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190</v>
      </c>
      <c r="L48" s="117">
        <f t="shared" si="12"/>
        <v>1</v>
      </c>
      <c r="M48" s="117"/>
      <c r="N48" s="89"/>
      <c r="O48" s="502"/>
      <c r="P48" s="277" t="s">
        <v>7564</v>
      </c>
      <c r="Q48" s="498"/>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502"/>
      <c r="P49" s="277" t="s">
        <v>7564</v>
      </c>
      <c r="Q49" s="498"/>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190</v>
      </c>
      <c r="L50" s="117">
        <f t="shared" si="12"/>
        <v>1</v>
      </c>
      <c r="M50" s="117"/>
      <c r="N50" s="89"/>
      <c r="O50" s="502"/>
      <c r="P50" s="277" t="s">
        <v>7565</v>
      </c>
      <c r="Q50" s="498"/>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386</v>
      </c>
      <c r="L51" s="117">
        <f t="shared" si="12"/>
        <v>0</v>
      </c>
      <c r="M51" s="117"/>
      <c r="N51" s="89"/>
      <c r="O51" s="502"/>
      <c r="P51" s="277" t="s">
        <v>7565</v>
      </c>
      <c r="Q51" s="498"/>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0.25</v>
      </c>
      <c r="M52" s="242">
        <f>L52/H52</f>
        <v>0.5</v>
      </c>
      <c r="N52" s="89"/>
      <c r="O52" s="243"/>
      <c r="P52" s="243"/>
      <c r="Q52" s="49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489" t="s">
        <v>7566</v>
      </c>
      <c r="P53" s="489" t="s">
        <v>7567</v>
      </c>
      <c r="Q53" s="499" t="s">
        <v>7568</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386</v>
      </c>
      <c r="L54" s="117">
        <f t="shared" si="13"/>
        <v>0</v>
      </c>
      <c r="M54" s="117"/>
      <c r="N54" s="89"/>
      <c r="O54" s="489" t="s">
        <v>7569</v>
      </c>
      <c r="P54" s="620"/>
      <c r="Q54" s="498"/>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1.283333333</v>
      </c>
      <c r="M55" s="37">
        <f t="shared" ref="M55:M56" si="14">L55/H55</f>
        <v>0.9166666667</v>
      </c>
      <c r="N55" s="89"/>
      <c r="O55" s="262"/>
      <c r="P55" s="262"/>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9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489" t="s">
        <v>7570</v>
      </c>
      <c r="P57" s="489" t="s">
        <v>7571</v>
      </c>
      <c r="Q57" s="499" t="s">
        <v>7572</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489" t="s">
        <v>7573</v>
      </c>
      <c r="P58" s="497" t="s">
        <v>7574</v>
      </c>
      <c r="Q58" s="499" t="s">
        <v>7572</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489" t="s">
        <v>7575</v>
      </c>
      <c r="P59" s="497" t="s">
        <v>7574</v>
      </c>
      <c r="Q59" s="499" t="s">
        <v>7572</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0.2</v>
      </c>
      <c r="M60" s="242">
        <f>L60/H60</f>
        <v>1</v>
      </c>
      <c r="N60" s="89"/>
      <c r="O60" s="243"/>
      <c r="P60" s="243"/>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489" t="s">
        <v>7576</v>
      </c>
      <c r="P61" s="497" t="s">
        <v>7577</v>
      </c>
      <c r="Q61" s="499" t="s">
        <v>7578</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190</v>
      </c>
      <c r="L62" s="117">
        <f t="shared" si="16"/>
        <v>1</v>
      </c>
      <c r="M62" s="117"/>
      <c r="N62" s="89"/>
      <c r="O62" s="489" t="s">
        <v>7579</v>
      </c>
      <c r="P62" s="497" t="s">
        <v>7580</v>
      </c>
      <c r="Q62" s="498"/>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0.2833333333</v>
      </c>
      <c r="M63" s="242">
        <f>L63/H63</f>
        <v>0.7083333333</v>
      </c>
      <c r="N63" s="89"/>
      <c r="O63" s="243"/>
      <c r="P63" s="243"/>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489" t="s">
        <v>7581</v>
      </c>
      <c r="P64" s="489" t="s">
        <v>7582</v>
      </c>
      <c r="Q64" s="508" t="s">
        <v>7583</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489" t="s">
        <v>7584</v>
      </c>
      <c r="P65" s="489" t="s">
        <v>7582</v>
      </c>
      <c r="Q65" s="499" t="s">
        <v>7583</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489" t="s">
        <v>7585</v>
      </c>
      <c r="P66" s="489" t="s">
        <v>7582</v>
      </c>
      <c r="Q66" s="499" t="s">
        <v>7583</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804</v>
      </c>
      <c r="L67" s="117">
        <f t="shared" si="17"/>
        <v>0.25</v>
      </c>
      <c r="M67" s="117"/>
      <c r="N67" s="89"/>
      <c r="O67" s="489" t="s">
        <v>7586</v>
      </c>
      <c r="P67" s="497" t="s">
        <v>7587</v>
      </c>
      <c r="Q67" s="499" t="s">
        <v>7583</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4845</v>
      </c>
      <c r="L68" s="117">
        <f t="shared" si="17"/>
        <v>0</v>
      </c>
      <c r="M68" s="117"/>
      <c r="N68" s="89"/>
      <c r="O68" s="489" t="s">
        <v>7588</v>
      </c>
      <c r="P68" s="492"/>
      <c r="Q68" s="625"/>
      <c r="R68" s="89"/>
      <c r="S68" s="89"/>
      <c r="T68" s="89"/>
      <c r="U68" s="89"/>
      <c r="V68" s="89"/>
      <c r="W68" s="89"/>
      <c r="X68" s="89"/>
      <c r="Y68" s="89"/>
      <c r="Z68" s="89"/>
    </row>
    <row r="69">
      <c r="A69" s="89">
        <v>70.0</v>
      </c>
      <c r="B69" s="113"/>
      <c r="C69" s="114"/>
      <c r="D69" s="114"/>
      <c r="E69" s="114"/>
      <c r="F69" s="114" t="s">
        <v>249</v>
      </c>
      <c r="G69" s="266" t="s">
        <v>1186</v>
      </c>
      <c r="H69" s="117"/>
      <c r="I69" s="191" t="s">
        <v>7589</v>
      </c>
      <c r="J69" s="117" t="s">
        <v>196</v>
      </c>
      <c r="K69" s="247" t="s">
        <v>190</v>
      </c>
      <c r="L69" s="117">
        <f t="shared" si="17"/>
        <v>1</v>
      </c>
      <c r="M69" s="117"/>
      <c r="N69" s="89"/>
      <c r="O69" s="536" t="s">
        <v>6643</v>
      </c>
      <c r="P69" s="492" t="s">
        <v>7590</v>
      </c>
      <c r="Q69" s="625"/>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9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489" t="s">
        <v>7591</v>
      </c>
      <c r="P71" s="489" t="s">
        <v>7592</v>
      </c>
      <c r="Q71" s="505" t="s">
        <v>7593</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489" t="s">
        <v>7594</v>
      </c>
      <c r="P72" s="277" t="s">
        <v>7595</v>
      </c>
      <c r="Q72" s="498"/>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249" t="s">
        <v>7596</v>
      </c>
      <c r="P74" s="489" t="s">
        <v>7597</v>
      </c>
      <c r="Q74" s="499" t="s">
        <v>7598</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249" t="s">
        <v>7599</v>
      </c>
      <c r="P75" s="489" t="s">
        <v>7600</v>
      </c>
      <c r="Q75" s="499" t="s">
        <v>7598</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9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249" t="s">
        <v>5563</v>
      </c>
      <c r="P77" s="277" t="s">
        <v>7601</v>
      </c>
      <c r="Q77" s="499" t="s">
        <v>7602</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1.9375</v>
      </c>
      <c r="M78" s="37">
        <f t="shared" ref="M78:M79" si="20">L78/H78</f>
        <v>0.775</v>
      </c>
      <c r="N78" s="89"/>
      <c r="O78" s="262"/>
      <c r="P78" s="262"/>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489" t="s">
        <v>7603</v>
      </c>
      <c r="P80" s="489" t="s">
        <v>7604</v>
      </c>
      <c r="Q80" s="499" t="s">
        <v>7605</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489" t="s">
        <v>7606</v>
      </c>
      <c r="P81" s="489" t="s">
        <v>7604</v>
      </c>
      <c r="Q81" s="499" t="s">
        <v>7605</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489" t="s">
        <v>7607</v>
      </c>
      <c r="P82" s="489" t="s">
        <v>7608</v>
      </c>
      <c r="Q82" s="499" t="s">
        <v>7605</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249" t="s">
        <v>5572</v>
      </c>
      <c r="P83" s="277" t="s">
        <v>7609</v>
      </c>
      <c r="Q83" s="499" t="s">
        <v>7605</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249" t="s">
        <v>5575</v>
      </c>
      <c r="P84" s="489" t="s">
        <v>7610</v>
      </c>
      <c r="Q84" s="499" t="s">
        <v>7605</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249" t="s">
        <v>7611</v>
      </c>
      <c r="P85" s="489" t="s">
        <v>7612</v>
      </c>
      <c r="Q85" s="499" t="s">
        <v>7605</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0.9375</v>
      </c>
      <c r="M86" s="242">
        <f>L86/H86</f>
        <v>0.625</v>
      </c>
      <c r="N86" s="89"/>
      <c r="O86" s="243"/>
      <c r="P86" s="243"/>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249" t="s">
        <v>5580</v>
      </c>
      <c r="P87" s="490" t="s">
        <v>7613</v>
      </c>
      <c r="Q87" s="499" t="s">
        <v>7614</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804</v>
      </c>
      <c r="L88" s="117">
        <f t="shared" si="22"/>
        <v>0.25</v>
      </c>
      <c r="M88" s="117"/>
      <c r="N88" s="89"/>
      <c r="O88" s="489" t="s">
        <v>7615</v>
      </c>
      <c r="P88" s="490" t="s">
        <v>7616</v>
      </c>
      <c r="Q88" s="499" t="s">
        <v>7614</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1.791666667</v>
      </c>
      <c r="M89" s="37">
        <f t="shared" ref="M89:M90" si="23">L89/H89</f>
        <v>0.8143939394</v>
      </c>
      <c r="N89" s="89"/>
      <c r="O89" s="262"/>
      <c r="P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3"/>
      <c r="P90" s="243"/>
      <c r="Q90" s="498"/>
      <c r="R90" s="89"/>
      <c r="S90" s="89"/>
      <c r="T90" s="89"/>
      <c r="U90" s="89"/>
      <c r="V90" s="89"/>
      <c r="W90" s="89"/>
      <c r="X90" s="89"/>
      <c r="Y90" s="89"/>
      <c r="Z90" s="89"/>
    </row>
    <row r="91">
      <c r="A91" s="89">
        <v>92.0</v>
      </c>
      <c r="B91" s="113"/>
      <c r="C91" s="114"/>
      <c r="D91" s="114"/>
      <c r="E91" s="114"/>
      <c r="F91" s="114" t="s">
        <v>186</v>
      </c>
      <c r="G91" s="266" t="s">
        <v>7617</v>
      </c>
      <c r="H91" s="117"/>
      <c r="I91" s="191" t="s">
        <v>7618</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490" t="s">
        <v>7619</v>
      </c>
      <c r="P91" s="497" t="s">
        <v>7620</v>
      </c>
      <c r="Q91" s="508" t="s">
        <v>7621</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489" t="s">
        <v>7622</v>
      </c>
      <c r="P92" s="492" t="s">
        <v>7623</v>
      </c>
      <c r="Q92" s="499" t="s">
        <v>7621</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489" t="s">
        <v>7624</v>
      </c>
      <c r="P93" s="492" t="s">
        <v>7625</v>
      </c>
      <c r="Q93" s="499" t="s">
        <v>7621</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490" t="s">
        <v>7626</v>
      </c>
      <c r="P94" s="492" t="s">
        <v>7627</v>
      </c>
      <c r="Q94" s="498"/>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0.3</v>
      </c>
      <c r="M95" s="242">
        <f>L95/H95</f>
        <v>1</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489" t="s">
        <v>7628</v>
      </c>
      <c r="P96" s="489" t="s">
        <v>7629</v>
      </c>
      <c r="Q96" s="499" t="s">
        <v>7630</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489" t="s">
        <v>7631</v>
      </c>
      <c r="P97" s="489" t="s">
        <v>7629</v>
      </c>
      <c r="Q97" s="499" t="s">
        <v>7630</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489" t="s">
        <v>7632</v>
      </c>
      <c r="P98" s="489" t="s">
        <v>7629</v>
      </c>
      <c r="Q98" s="499" t="s">
        <v>7630</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489" t="s">
        <v>7633</v>
      </c>
      <c r="P99" s="277" t="s">
        <v>7634</v>
      </c>
      <c r="Q99" s="625"/>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489" t="s">
        <v>7635</v>
      </c>
      <c r="P100" s="492" t="s">
        <v>7636</v>
      </c>
      <c r="Q100" s="499" t="s">
        <v>7630</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190</v>
      </c>
      <c r="L101" s="117">
        <f t="shared" si="25"/>
        <v>1</v>
      </c>
      <c r="M101" s="117"/>
      <c r="N101" s="89"/>
      <c r="O101" s="249" t="s">
        <v>2114</v>
      </c>
      <c r="P101" s="492" t="s">
        <v>7637</v>
      </c>
      <c r="Q101" s="499" t="s">
        <v>7630</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489" t="s">
        <v>7638</v>
      </c>
      <c r="P103" s="497" t="s">
        <v>7639</v>
      </c>
      <c r="Q103" s="499" t="s">
        <v>7640</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489" t="s">
        <v>7641</v>
      </c>
      <c r="P104" s="497" t="s">
        <v>7642</v>
      </c>
      <c r="Q104" s="499" t="s">
        <v>7640</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489" t="s">
        <v>7643</v>
      </c>
      <c r="P105" s="497" t="s">
        <v>7642</v>
      </c>
      <c r="Q105" s="499" t="s">
        <v>7640</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7644</v>
      </c>
      <c r="H107" s="117"/>
      <c r="I107" s="191" t="s">
        <v>7645</v>
      </c>
      <c r="J107" s="117" t="s">
        <v>196</v>
      </c>
      <c r="K107" s="247"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489" t="s">
        <v>7646</v>
      </c>
      <c r="P107" s="500" t="s">
        <v>7647</v>
      </c>
      <c r="Q107" s="499" t="s">
        <v>7648</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0.225</v>
      </c>
      <c r="M108" s="242">
        <f>L108/H108</f>
        <v>0.75</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489" t="s">
        <v>7646</v>
      </c>
      <c r="P109" s="500" t="s">
        <v>7649</v>
      </c>
      <c r="Q109" s="499" t="s">
        <v>7650</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4799</v>
      </c>
      <c r="L110" s="117">
        <f t="shared" si="27"/>
        <v>0</v>
      </c>
      <c r="M110" s="117"/>
      <c r="N110" s="89"/>
      <c r="O110" s="489" t="s">
        <v>7651</v>
      </c>
      <c r="P110" s="489" t="s">
        <v>7652</v>
      </c>
      <c r="Q110" s="498"/>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489" t="s">
        <v>7653</v>
      </c>
      <c r="P111" s="492" t="s">
        <v>7654</v>
      </c>
      <c r="Q111" s="498"/>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489" t="s">
        <v>7655</v>
      </c>
      <c r="P112" s="492" t="s">
        <v>7654</v>
      </c>
      <c r="Q112" s="498"/>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0.1666666667</v>
      </c>
      <c r="M113" s="242">
        <f>L113/H113</f>
        <v>0.3333333333</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249" t="s">
        <v>2138</v>
      </c>
      <c r="P114" s="489" t="s">
        <v>7656</v>
      </c>
      <c r="Q114" s="499" t="s">
        <v>7657</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386</v>
      </c>
      <c r="L115" s="117">
        <f t="shared" si="28"/>
        <v>0</v>
      </c>
      <c r="M115" s="117"/>
      <c r="N115" s="89"/>
      <c r="O115" s="489" t="s">
        <v>7658</v>
      </c>
      <c r="P115" s="620"/>
      <c r="Q115" s="498"/>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386</v>
      </c>
      <c r="L116" s="117">
        <f t="shared" si="28"/>
        <v>0</v>
      </c>
      <c r="M116" s="117"/>
      <c r="N116" s="89"/>
      <c r="O116" s="489" t="s">
        <v>7658</v>
      </c>
      <c r="P116" s="620"/>
      <c r="Q116" s="498"/>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2.013666667</v>
      </c>
      <c r="M117" s="53">
        <f t="shared" ref="M117:M118" si="29">L117/H117</f>
        <v>0.8054666667</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0.2666666667</v>
      </c>
      <c r="M118" s="242">
        <f t="shared" si="29"/>
        <v>0.6666666667</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489" t="s">
        <v>7659</v>
      </c>
      <c r="P119" s="277" t="s">
        <v>7660</v>
      </c>
      <c r="Q119" s="499" t="s">
        <v>7661</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489" t="s">
        <v>7662</v>
      </c>
      <c r="P120" s="497" t="s">
        <v>7663</v>
      </c>
      <c r="Q120" s="499" t="s">
        <v>7661</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804</v>
      </c>
      <c r="L121" s="117">
        <f t="shared" si="30"/>
        <v>0</v>
      </c>
      <c r="M121" s="117"/>
      <c r="N121" s="89"/>
      <c r="O121" s="489" t="s">
        <v>7664</v>
      </c>
      <c r="P121" s="503"/>
      <c r="Q121" s="498"/>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0.222</v>
      </c>
      <c r="M122" s="242">
        <f>L122/H122</f>
        <v>0.555</v>
      </c>
      <c r="N122" s="89"/>
      <c r="O122" s="243"/>
      <c r="P122" s="243"/>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489" t="s">
        <v>7665</v>
      </c>
      <c r="P123" s="490" t="s">
        <v>7666</v>
      </c>
      <c r="Q123" s="508" t="s">
        <v>7667</v>
      </c>
      <c r="R123" s="89"/>
      <c r="S123" s="89"/>
      <c r="T123" s="89"/>
      <c r="U123" s="89"/>
      <c r="V123" s="89"/>
      <c r="W123" s="89"/>
      <c r="X123" s="89"/>
      <c r="Y123" s="89"/>
      <c r="Z123" s="89"/>
    </row>
    <row r="124">
      <c r="A124" s="89">
        <v>125.0</v>
      </c>
      <c r="B124" s="113"/>
      <c r="C124" s="114"/>
      <c r="D124" s="114"/>
      <c r="E124" s="114"/>
      <c r="F124" s="114" t="s">
        <v>193</v>
      </c>
      <c r="G124" s="266" t="s">
        <v>766</v>
      </c>
      <c r="H124" s="117"/>
      <c r="I124" s="191" t="s">
        <v>7668</v>
      </c>
      <c r="J124" s="117" t="s">
        <v>196</v>
      </c>
      <c r="K124" s="247" t="s">
        <v>190</v>
      </c>
      <c r="L124" s="117">
        <f t="shared" si="31"/>
        <v>1</v>
      </c>
      <c r="M124" s="117"/>
      <c r="N124" s="89"/>
      <c r="O124" s="489" t="s">
        <v>7669</v>
      </c>
      <c r="P124" s="489" t="s">
        <v>7670</v>
      </c>
      <c r="Q124" s="499" t="s">
        <v>7667</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804</v>
      </c>
      <c r="L125" s="117">
        <f t="shared" si="31"/>
        <v>0</v>
      </c>
      <c r="M125" s="117"/>
      <c r="N125" s="89"/>
      <c r="O125" s="489" t="s">
        <v>7671</v>
      </c>
      <c r="P125" s="368"/>
      <c r="Q125" s="498"/>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804</v>
      </c>
      <c r="L126" s="117">
        <f t="shared" si="31"/>
        <v>0</v>
      </c>
      <c r="M126" s="117"/>
      <c r="N126" s="89"/>
      <c r="O126" s="489" t="s">
        <v>7672</v>
      </c>
      <c r="P126" s="502"/>
      <c r="Q126" s="498"/>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489" t="s">
        <v>7673</v>
      </c>
      <c r="P127" s="489" t="s">
        <v>7674</v>
      </c>
      <c r="Q127" s="499" t="s">
        <v>7667</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386</v>
      </c>
      <c r="L128" s="117">
        <f t="shared" si="31"/>
        <v>0.33</v>
      </c>
      <c r="M128" s="117"/>
      <c r="N128" s="89"/>
      <c r="O128" s="489" t="s">
        <v>7675</v>
      </c>
      <c r="P128" s="277" t="s">
        <v>7676</v>
      </c>
      <c r="Q128" s="499" t="s">
        <v>7667</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243"/>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489" t="s">
        <v>7677</v>
      </c>
      <c r="P130" s="277" t="s">
        <v>7678</v>
      </c>
      <c r="Q130" s="499" t="s">
        <v>7679</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489" t="s">
        <v>7680</v>
      </c>
      <c r="P131" s="277" t="s">
        <v>7681</v>
      </c>
      <c r="Q131" s="499" t="s">
        <v>7679</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489" t="s">
        <v>7682</v>
      </c>
      <c r="P132" s="490" t="s">
        <v>7683</v>
      </c>
      <c r="Q132" s="499" t="s">
        <v>7679</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489" t="s">
        <v>7684</v>
      </c>
      <c r="P133" s="490" t="s">
        <v>7683</v>
      </c>
      <c r="Q133" s="499" t="s">
        <v>7679</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0.525</v>
      </c>
      <c r="M134" s="242">
        <f>L134/H134</f>
        <v>0.75</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804</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0.25</v>
      </c>
      <c r="M135" s="117"/>
      <c r="N135" s="89"/>
      <c r="O135" s="489" t="s">
        <v>7685</v>
      </c>
      <c r="P135" s="490" t="s">
        <v>7686</v>
      </c>
      <c r="Q135" s="499" t="s">
        <v>7687</v>
      </c>
      <c r="R135" s="89"/>
      <c r="S135" s="89"/>
      <c r="T135" s="89"/>
      <c r="U135" s="89"/>
      <c r="V135" s="89"/>
      <c r="W135" s="89"/>
      <c r="X135" s="89"/>
      <c r="Y135" s="89"/>
      <c r="Z135" s="89"/>
    </row>
    <row r="136">
      <c r="A136" s="89">
        <v>137.0</v>
      </c>
      <c r="B136" s="113"/>
      <c r="C136" s="114"/>
      <c r="D136" s="114"/>
      <c r="E136" s="114"/>
      <c r="F136" s="114" t="s">
        <v>193</v>
      </c>
      <c r="G136" s="266" t="s">
        <v>807</v>
      </c>
      <c r="H136" s="117"/>
      <c r="I136" s="191" t="s">
        <v>7688</v>
      </c>
      <c r="J136" s="324" t="s">
        <v>189</v>
      </c>
      <c r="K136" s="247" t="s">
        <v>190</v>
      </c>
      <c r="L136" s="117">
        <f t="shared" si="33"/>
        <v>1</v>
      </c>
      <c r="M136" s="117"/>
      <c r="N136" s="89"/>
      <c r="O136" s="489" t="s">
        <v>7689</v>
      </c>
      <c r="P136" s="500" t="s">
        <v>7690</v>
      </c>
      <c r="Q136" s="498"/>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190</v>
      </c>
      <c r="L137" s="117">
        <f t="shared" si="33"/>
        <v>1</v>
      </c>
      <c r="M137" s="117"/>
      <c r="N137" s="89"/>
      <c r="O137" s="489" t="s">
        <v>7691</v>
      </c>
      <c r="P137" s="492" t="s">
        <v>7692</v>
      </c>
      <c r="Q137" s="499" t="s">
        <v>7687</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489" t="s">
        <v>7693</v>
      </c>
      <c r="P139" s="700" t="s">
        <v>7694</v>
      </c>
      <c r="Q139" s="499" t="s">
        <v>7695</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490" t="s">
        <v>7696</v>
      </c>
      <c r="P140" s="497" t="s">
        <v>7697</v>
      </c>
      <c r="Q140" s="499" t="s">
        <v>7695</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20.16846847</v>
      </c>
      <c r="M141" s="231">
        <f t="shared" ref="M141:M143" si="35">L141/H141</f>
        <v>0.9294225101</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3</v>
      </c>
      <c r="M142" s="37">
        <f t="shared" si="35"/>
        <v>1</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121"/>
      <c r="P144" s="121"/>
      <c r="Q144" s="498"/>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2.0</v>
      </c>
      <c r="L145" s="117" t="str">
        <f t="shared" si="36"/>
        <v/>
      </c>
      <c r="M145" s="117"/>
      <c r="N145" s="89"/>
      <c r="O145" s="249" t="s">
        <v>7698</v>
      </c>
      <c r="P145" s="249" t="s">
        <v>7699</v>
      </c>
      <c r="Q145" s="498"/>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2.0</v>
      </c>
      <c r="L146" s="117" t="str">
        <f t="shared" si="36"/>
        <v/>
      </c>
      <c r="M146" s="117"/>
      <c r="N146" s="89"/>
      <c r="O146" s="121"/>
      <c r="P146" s="121"/>
      <c r="Q146" s="498"/>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249" t="s">
        <v>7700</v>
      </c>
      <c r="P147" s="249" t="s">
        <v>7701</v>
      </c>
      <c r="Q147" s="499" t="s">
        <v>7702</v>
      </c>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2.0</v>
      </c>
      <c r="L148" s="117" t="str">
        <f t="shared" si="36"/>
        <v/>
      </c>
      <c r="M148" s="117"/>
      <c r="N148" s="89"/>
      <c r="O148" s="121"/>
      <c r="P148" s="249" t="s">
        <v>7703</v>
      </c>
      <c r="Q148" s="499" t="s">
        <v>7702</v>
      </c>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2.0</v>
      </c>
      <c r="L149" s="117" t="str">
        <f t="shared" si="36"/>
        <v/>
      </c>
      <c r="M149" s="117"/>
      <c r="N149" s="89"/>
      <c r="O149" s="121"/>
      <c r="P149" s="249" t="s">
        <v>7704</v>
      </c>
      <c r="Q149" s="499" t="s">
        <v>7705</v>
      </c>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489" t="s">
        <v>7706</v>
      </c>
      <c r="P151" s="249" t="s">
        <v>7707</v>
      </c>
      <c r="Q151" s="499" t="s">
        <v>7708</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249" t="s">
        <v>7709</v>
      </c>
      <c r="P153" s="492" t="s">
        <v>7710</v>
      </c>
      <c r="Q153" s="499" t="s">
        <v>7711</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2</v>
      </c>
      <c r="M154" s="37">
        <f t="shared" ref="M154:M155" si="37">L154/H154</f>
        <v>1</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2</v>
      </c>
      <c r="M155" s="242">
        <f t="shared" si="37"/>
        <v>1</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489" t="s">
        <v>7712</v>
      </c>
      <c r="P156" s="490" t="s">
        <v>7713</v>
      </c>
      <c r="Q156" s="499" t="s">
        <v>7714</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557">
        <v>1.0</v>
      </c>
      <c r="L157" s="117">
        <f t="shared" si="38"/>
        <v>1</v>
      </c>
      <c r="M157" s="117"/>
      <c r="N157" s="89"/>
      <c r="O157" s="249" t="s">
        <v>7715</v>
      </c>
      <c r="P157" s="249" t="s">
        <v>7716</v>
      </c>
      <c r="Q157" s="499" t="s">
        <v>7714</v>
      </c>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1.0</v>
      </c>
      <c r="L158" s="117" t="str">
        <f t="shared" si="38"/>
        <v/>
      </c>
      <c r="M158" s="117"/>
      <c r="N158" s="89"/>
      <c r="O158" s="489" t="s">
        <v>7717</v>
      </c>
      <c r="P158" s="249" t="s">
        <v>7716</v>
      </c>
      <c r="Q158" s="499" t="s">
        <v>7714</v>
      </c>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1.0</v>
      </c>
      <c r="L159" s="117" t="str">
        <f t="shared" si="38"/>
        <v/>
      </c>
      <c r="M159" s="117"/>
      <c r="N159" s="89"/>
      <c r="O159" s="489" t="s">
        <v>7718</v>
      </c>
      <c r="P159" s="249" t="s">
        <v>7719</v>
      </c>
      <c r="Q159" s="499" t="s">
        <v>7714</v>
      </c>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249" t="s">
        <v>7720</v>
      </c>
      <c r="P162" s="489" t="s">
        <v>7721</v>
      </c>
      <c r="Q162" s="499" t="s">
        <v>7722</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3.75</v>
      </c>
      <c r="M163" s="37">
        <f t="shared" ref="M163:M164" si="40">L163/H163</f>
        <v>1</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489" t="s">
        <v>7723</v>
      </c>
      <c r="P165" s="489" t="s">
        <v>7724</v>
      </c>
      <c r="Q165" s="499" t="s">
        <v>7725</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489" t="s">
        <v>7726</v>
      </c>
      <c r="P167" s="686" t="s">
        <v>7727</v>
      </c>
      <c r="Q167" s="499" t="s">
        <v>7728</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489" t="s">
        <v>7729</v>
      </c>
      <c r="P168" s="686" t="s">
        <v>7730</v>
      </c>
      <c r="Q168" s="499" t="s">
        <v>7728</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2</v>
      </c>
      <c r="M169" s="242">
        <f>L169/H169</f>
        <v>1</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190</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489" t="s">
        <v>7731</v>
      </c>
      <c r="P170" s="492" t="s">
        <v>7732</v>
      </c>
      <c r="Q170" s="499" t="s">
        <v>7733</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501" t="s">
        <v>7734</v>
      </c>
      <c r="P171" s="492" t="s">
        <v>7732</v>
      </c>
      <c r="Q171" s="499" t="s">
        <v>7733</v>
      </c>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489" t="s">
        <v>7735</v>
      </c>
      <c r="P172" s="686" t="s">
        <v>7736</v>
      </c>
      <c r="Q172" s="499" t="s">
        <v>7733</v>
      </c>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1.5</v>
      </c>
      <c r="M173" s="37">
        <f t="shared" ref="M173:M174" si="43">L173/H173</f>
        <v>0.75</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249" t="s">
        <v>2230</v>
      </c>
      <c r="P175" s="497" t="s">
        <v>7737</v>
      </c>
      <c r="Q175" s="499" t="s">
        <v>7738</v>
      </c>
      <c r="R175" s="89"/>
      <c r="S175" s="89"/>
      <c r="T175" s="89"/>
      <c r="U175" s="89"/>
      <c r="V175" s="89"/>
      <c r="W175" s="89"/>
      <c r="X175" s="89"/>
      <c r="Y175" s="89"/>
      <c r="Z175" s="89"/>
    </row>
    <row r="176">
      <c r="A176" s="89">
        <v>205.0</v>
      </c>
      <c r="B176" s="257"/>
      <c r="C176" s="241"/>
      <c r="D176" s="241"/>
      <c r="E176" s="241" t="s">
        <v>12</v>
      </c>
      <c r="F176" s="28" t="s">
        <v>7739</v>
      </c>
      <c r="G176" s="4"/>
      <c r="H176" s="242">
        <v>0.5</v>
      </c>
      <c r="I176" s="243"/>
      <c r="J176" s="242"/>
      <c r="K176" s="242"/>
      <c r="L176" s="242">
        <f>AVERAGE(L177)*H176</f>
        <v>0.5</v>
      </c>
      <c r="M176" s="242">
        <f>L176/H176</f>
        <v>1</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7740</v>
      </c>
      <c r="H177" s="117"/>
      <c r="I177" s="191" t="s">
        <v>7741</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249" t="s">
        <v>2230</v>
      </c>
      <c r="P177" s="277" t="s">
        <v>7742</v>
      </c>
      <c r="Q177" s="499" t="s">
        <v>7743</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v>
      </c>
      <c r="M178" s="242">
        <f>L178/H178</f>
        <v>0</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0</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v>
      </c>
      <c r="M179" s="117"/>
      <c r="N179" s="89"/>
      <c r="O179" s="121"/>
      <c r="P179" s="121"/>
      <c r="Q179" s="499" t="s">
        <v>7744</v>
      </c>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13.0</v>
      </c>
      <c r="L180" s="117" t="str">
        <f t="shared" si="44"/>
        <v/>
      </c>
      <c r="M180" s="339"/>
      <c r="N180" s="89"/>
      <c r="O180" s="121"/>
      <c r="P180" s="467"/>
      <c r="Q180" s="498" t="s">
        <v>2964</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16.0</v>
      </c>
      <c r="L181" s="117" t="str">
        <f t="shared" si="44"/>
        <v/>
      </c>
      <c r="M181" s="117"/>
      <c r="N181" s="89"/>
      <c r="O181" s="121"/>
      <c r="P181" s="121"/>
      <c r="Q181" s="498" t="s">
        <v>2966</v>
      </c>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29.0</v>
      </c>
      <c r="L182" s="117" t="str">
        <f t="shared" si="44"/>
        <v/>
      </c>
      <c r="M182" s="117"/>
      <c r="N182" s="89"/>
      <c r="O182" s="121"/>
      <c r="P182" s="121"/>
      <c r="Q182" s="498"/>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3.083333333</v>
      </c>
      <c r="M183" s="37">
        <f t="shared" ref="M183:M184" si="45">L183/H183</f>
        <v>0.8222222222</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0.3333333333</v>
      </c>
      <c r="M184" s="242">
        <f t="shared" si="45"/>
        <v>0.3333333333</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98"/>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498"/>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9.0</v>
      </c>
      <c r="L187" s="117" t="str">
        <f t="shared" si="46"/>
        <v/>
      </c>
      <c r="M187" s="117"/>
      <c r="N187" s="89"/>
      <c r="O187" s="121"/>
      <c r="P187" s="121"/>
      <c r="Q187" s="498"/>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30.0</v>
      </c>
      <c r="L188" s="117" t="str">
        <f t="shared" si="46"/>
        <v/>
      </c>
      <c r="M188" s="117"/>
      <c r="N188" s="89"/>
      <c r="O188" s="121"/>
      <c r="P188" s="121"/>
      <c r="Q188" s="498"/>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498"/>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9.0</v>
      </c>
      <c r="L190" s="117" t="str">
        <f t="shared" si="46"/>
        <v/>
      </c>
      <c r="M190" s="117"/>
      <c r="N190" s="89"/>
      <c r="O190" s="121"/>
      <c r="P190" s="121"/>
      <c r="Q190" s="498"/>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30.0</v>
      </c>
      <c r="L191" s="117" t="str">
        <f t="shared" si="46"/>
        <v/>
      </c>
      <c r="M191" s="117"/>
      <c r="N191" s="89"/>
      <c r="O191" s="121"/>
      <c r="P191" s="121"/>
      <c r="Q191" s="498"/>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193">
        <f>IF(OR(K193="",K194=""),"Blm Diisi",IF(K193=0,0,IF(K194/K193&gt;1,1,K194/K193)))</f>
        <v>0.6666666667</v>
      </c>
      <c r="L192" s="117">
        <f t="shared" si="46"/>
        <v>0.6666666667</v>
      </c>
      <c r="M192" s="117"/>
      <c r="N192" s="89"/>
      <c r="O192" s="121"/>
      <c r="P192" s="121"/>
      <c r="Q192" s="498"/>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3.0</v>
      </c>
      <c r="L193" s="117" t="str">
        <f t="shared" si="46"/>
        <v/>
      </c>
      <c r="M193" s="117"/>
      <c r="N193" s="89"/>
      <c r="O193" s="121"/>
      <c r="P193" s="121"/>
      <c r="Q193" s="498"/>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2.0</v>
      </c>
      <c r="L194" s="117" t="str">
        <f t="shared" si="46"/>
        <v/>
      </c>
      <c r="M194" s="117"/>
      <c r="N194" s="89"/>
      <c r="O194" s="121"/>
      <c r="P194" s="121"/>
      <c r="Q194" s="498"/>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506">
        <f>IF(OR(K196="",K197=""),"Blm Diisi",IF(K196=0,0,IF(K197/K196&gt;1,1,K197/K196)))</f>
        <v>0</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v>
      </c>
      <c r="M195" s="117"/>
      <c r="N195" s="89"/>
      <c r="O195" s="121"/>
      <c r="P195" s="121"/>
      <c r="Q195" s="498"/>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2.5743219983E10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121"/>
      <c r="P196" s="121"/>
      <c r="Q196" s="498"/>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0.0</v>
      </c>
      <c r="L197" s="117" t="str">
        <f t="shared" si="47"/>
        <v/>
      </c>
      <c r="M197" s="117"/>
      <c r="N197" s="89"/>
      <c r="O197" s="121"/>
      <c r="P197" s="121"/>
      <c r="Q197" s="498"/>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277" t="s">
        <v>7745</v>
      </c>
      <c r="P199" s="492" t="s">
        <v>7746</v>
      </c>
      <c r="Q199" s="499" t="s">
        <v>7747</v>
      </c>
      <c r="R199" s="89"/>
      <c r="S199" s="89"/>
      <c r="T199" s="89"/>
      <c r="U199" s="89"/>
      <c r="V199" s="89"/>
      <c r="W199" s="89"/>
      <c r="X199" s="89"/>
      <c r="Y199" s="89"/>
      <c r="Z199" s="89"/>
    </row>
    <row r="200">
      <c r="A200" s="89">
        <v>229.0</v>
      </c>
      <c r="B200" s="257"/>
      <c r="C200" s="241"/>
      <c r="D200" s="241"/>
      <c r="E200" s="241" t="s">
        <v>14</v>
      </c>
      <c r="F200" s="28" t="s">
        <v>7748</v>
      </c>
      <c r="G200" s="4"/>
      <c r="H200" s="242">
        <v>1.0</v>
      </c>
      <c r="I200" s="243"/>
      <c r="J200" s="242"/>
      <c r="K200" s="242"/>
      <c r="L200" s="242">
        <f>AVERAGE(L201)*H200</f>
        <v>1</v>
      </c>
      <c r="M200" s="242">
        <f>L200/H200</f>
        <v>1</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7749</v>
      </c>
      <c r="H201" s="117"/>
      <c r="I201" s="191" t="s">
        <v>7750</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277" t="s">
        <v>7751</v>
      </c>
      <c r="P201" s="489" t="s">
        <v>7752</v>
      </c>
      <c r="Q201" s="499" t="s">
        <v>7753</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277" t="s">
        <v>7754</v>
      </c>
      <c r="P203" s="492" t="s">
        <v>7755</v>
      </c>
      <c r="Q203" s="499" t="s">
        <v>7756</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1.585135135</v>
      </c>
      <c r="M204" s="37">
        <f t="shared" ref="M204:M205" si="48">L204/H204</f>
        <v>0.8128898129</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0.5472972973</v>
      </c>
      <c r="M205" s="242">
        <f t="shared" si="48"/>
        <v>0.7297297297</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509">
        <v>100.0</v>
      </c>
      <c r="L206" s="50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0.7297297297</v>
      </c>
      <c r="M206" s="117"/>
      <c r="N206" s="89"/>
      <c r="O206" s="277" t="s">
        <v>7757</v>
      </c>
      <c r="P206" s="497" t="s">
        <v>7758</v>
      </c>
      <c r="Q206" s="499" t="s">
        <v>7759</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9">
        <v>25.0</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121"/>
      <c r="P207" s="121"/>
      <c r="Q207" s="498"/>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498"/>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24.0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121"/>
      <c r="P209" s="121"/>
      <c r="Q209" s="498"/>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25.0</v>
      </c>
      <c r="L210" s="117" t="str">
        <f t="shared" si="49"/>
        <v/>
      </c>
      <c r="M210" s="117"/>
      <c r="N210" s="89"/>
      <c r="O210" s="121"/>
      <c r="P210" s="121"/>
      <c r="Q210" s="498"/>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0.4378378378</v>
      </c>
      <c r="M211" s="242">
        <f>L211/H211</f>
        <v>0.7297297297</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193">
        <f>IF(OR(K214="",K217=""),"Blm Diisi",IF(AND(K213=0,K217=0),0,IF(K217/K213&gt;1,1,K217/K213)))</f>
        <v>0.7297297297</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0.7297297297</v>
      </c>
      <c r="M212" s="117"/>
      <c r="N212" s="89"/>
      <c r="O212" s="649"/>
      <c r="P212" s="497" t="s">
        <v>7760</v>
      </c>
      <c r="Q212" s="499" t="s">
        <v>7761</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37</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98"/>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98"/>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498"/>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37.0</v>
      </c>
      <c r="L216" s="117" t="str">
        <f t="shared" si="50"/>
        <v/>
      </c>
      <c r="M216" s="117"/>
      <c r="N216" s="89"/>
      <c r="O216" s="121"/>
      <c r="P216" s="121"/>
      <c r="Q216" s="498"/>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27.0</v>
      </c>
      <c r="L217" s="117" t="str">
        <f t="shared" si="50"/>
        <v/>
      </c>
      <c r="M217" s="117"/>
      <c r="N217" s="89"/>
      <c r="O217" s="121"/>
      <c r="P217" s="121"/>
      <c r="Q217" s="498"/>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249" t="s">
        <v>7762</v>
      </c>
      <c r="P219" s="492" t="s">
        <v>7763</v>
      </c>
      <c r="Q219" s="499" t="s">
        <v>7764</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1.0</v>
      </c>
      <c r="L220" s="117" t="str">
        <f t="shared" si="51"/>
        <v/>
      </c>
      <c r="M220" s="117"/>
      <c r="N220" s="89"/>
      <c r="O220" s="121"/>
      <c r="P220" s="503"/>
      <c r="Q220" s="498"/>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121"/>
      <c r="P221" s="121"/>
      <c r="Q221" s="498"/>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1.0</v>
      </c>
      <c r="L222" s="117" t="str">
        <f t="shared" si="51"/>
        <v/>
      </c>
      <c r="M222" s="117"/>
      <c r="N222" s="89"/>
      <c r="O222" s="121"/>
      <c r="P222" s="121"/>
      <c r="Q222" s="498"/>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3.75</v>
      </c>
      <c r="M223" s="37">
        <f t="shared" ref="M223:M224" si="52">L223/H223</f>
        <v>1</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2.5</v>
      </c>
      <c r="M224" s="242">
        <f t="shared" si="52"/>
        <v>1</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277" t="s">
        <v>7765</v>
      </c>
      <c r="P225" s="249" t="s">
        <v>7766</v>
      </c>
      <c r="Q225" s="499" t="s">
        <v>7767</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1</v>
      </c>
      <c r="L226" s="117">
        <f t="shared" si="53"/>
        <v>1</v>
      </c>
      <c r="M226" s="117"/>
      <c r="N226" s="89"/>
      <c r="O226" s="502"/>
      <c r="P226" s="467"/>
      <c r="Q226" s="499" t="s">
        <v>7767</v>
      </c>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1.0</v>
      </c>
      <c r="L227" s="117" t="str">
        <f t="shared" si="53"/>
        <v/>
      </c>
      <c r="M227" s="117"/>
      <c r="N227" s="89"/>
      <c r="O227" s="249" t="s">
        <v>7768</v>
      </c>
      <c r="P227" s="249" t="s">
        <v>7766</v>
      </c>
      <c r="Q227" s="499" t="s">
        <v>7767</v>
      </c>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1.0</v>
      </c>
      <c r="L228" s="117" t="str">
        <f t="shared" si="53"/>
        <v/>
      </c>
      <c r="M228" s="117"/>
      <c r="N228" s="89"/>
      <c r="O228" s="249" t="s">
        <v>7768</v>
      </c>
      <c r="P228" s="249" t="s">
        <v>7766</v>
      </c>
      <c r="Q228" s="499" t="s">
        <v>7767</v>
      </c>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489" t="s">
        <v>7769</v>
      </c>
      <c r="P230" s="249" t="s">
        <v>7770</v>
      </c>
      <c r="Q230" s="499" t="s">
        <v>7771</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0.765625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F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2"/>
    <hyperlink r:id="rId5" ref="Q13"/>
    <hyperlink r:id="rId6" ref="Q15"/>
    <hyperlink r:id="rId7" ref="Q16"/>
    <hyperlink r:id="rId8" ref="Q17"/>
    <hyperlink r:id="rId9" ref="Q18"/>
    <hyperlink r:id="rId10" ref="Q20"/>
    <hyperlink r:id="rId11" ref="Q21"/>
    <hyperlink r:id="rId12" ref="Q24"/>
    <hyperlink r:id="rId13" ref="Q25"/>
    <hyperlink r:id="rId14" ref="Q28"/>
    <hyperlink r:id="rId15" ref="Q39"/>
    <hyperlink r:id="rId16" ref="Q40"/>
    <hyperlink r:id="rId17" ref="Q43"/>
    <hyperlink r:id="rId18" ref="Q53"/>
    <hyperlink r:id="rId19" ref="Q57"/>
    <hyperlink r:id="rId20" ref="Q58"/>
    <hyperlink r:id="rId21" ref="Q59"/>
    <hyperlink r:id="rId22" ref="Q61"/>
    <hyperlink r:id="rId23" ref="Q64"/>
    <hyperlink r:id="rId24" ref="Q65"/>
    <hyperlink r:id="rId25" ref="Q66"/>
    <hyperlink r:id="rId26" ref="Q67"/>
    <hyperlink r:id="rId27" ref="Q71"/>
    <hyperlink r:id="rId28" ref="Q74"/>
    <hyperlink r:id="rId29" ref="Q75"/>
    <hyperlink r:id="rId30" ref="Q77"/>
    <hyperlink r:id="rId31" ref="Q80"/>
    <hyperlink r:id="rId32" ref="Q81"/>
    <hyperlink r:id="rId33" ref="Q82"/>
    <hyperlink r:id="rId34" ref="Q83"/>
    <hyperlink r:id="rId35" ref="Q84"/>
    <hyperlink r:id="rId36" ref="Q85"/>
    <hyperlink r:id="rId37" ref="Q87"/>
    <hyperlink r:id="rId38" ref="Q88"/>
    <hyperlink r:id="rId39" ref="Q91"/>
    <hyperlink r:id="rId40" ref="Q92"/>
    <hyperlink r:id="rId41" ref="Q93"/>
    <hyperlink r:id="rId42" ref="Q96"/>
    <hyperlink r:id="rId43" ref="Q97"/>
    <hyperlink r:id="rId44" ref="Q98"/>
    <hyperlink r:id="rId45" ref="Q100"/>
    <hyperlink r:id="rId46" ref="Q101"/>
    <hyperlink r:id="rId47" ref="Q103"/>
    <hyperlink r:id="rId48" ref="Q104"/>
    <hyperlink r:id="rId49" ref="Q105"/>
    <hyperlink r:id="rId50" ref="P107"/>
    <hyperlink r:id="rId51" ref="Q107"/>
    <hyperlink r:id="rId52" ref="P109"/>
    <hyperlink r:id="rId53" ref="Q109"/>
    <hyperlink r:id="rId54" ref="Q114"/>
    <hyperlink r:id="rId55" ref="Q119"/>
    <hyperlink r:id="rId56" ref="Q120"/>
    <hyperlink r:id="rId57" ref="Q123"/>
    <hyperlink r:id="rId58" ref="Q124"/>
    <hyperlink r:id="rId59" ref="Q127"/>
    <hyperlink r:id="rId60" ref="Q128"/>
    <hyperlink r:id="rId61" ref="Q130"/>
    <hyperlink r:id="rId62" ref="Q131"/>
    <hyperlink r:id="rId63" ref="Q132"/>
    <hyperlink r:id="rId64" ref="Q133"/>
    <hyperlink r:id="rId65" ref="Q135"/>
    <hyperlink r:id="rId66" ref="P136"/>
    <hyperlink r:id="rId67" ref="Q137"/>
    <hyperlink r:id="rId68" ref="P139"/>
    <hyperlink r:id="rId69" ref="Q139"/>
    <hyperlink r:id="rId70" ref="Q140"/>
    <hyperlink r:id="rId71" ref="Q147"/>
    <hyperlink r:id="rId72" ref="Q148"/>
    <hyperlink r:id="rId73" ref="Q149"/>
    <hyperlink r:id="rId74" ref="Q151"/>
    <hyperlink r:id="rId75" ref="Q153"/>
    <hyperlink r:id="rId76" ref="Q156"/>
    <hyperlink r:id="rId77" ref="Q157"/>
    <hyperlink r:id="rId78" ref="Q158"/>
    <hyperlink r:id="rId79" ref="Q159"/>
    <hyperlink r:id="rId80" ref="Q162"/>
    <hyperlink r:id="rId81" ref="Q165"/>
    <hyperlink r:id="rId82" ref="P167"/>
    <hyperlink r:id="rId83" ref="Q167"/>
    <hyperlink r:id="rId84" ref="P168"/>
    <hyperlink r:id="rId85" ref="Q168"/>
    <hyperlink r:id="rId86" ref="Q170"/>
    <hyperlink r:id="rId87" ref="Q171"/>
    <hyperlink r:id="rId88" ref="P172"/>
    <hyperlink r:id="rId89" ref="Q172"/>
    <hyperlink r:id="rId90" ref="Q175"/>
    <hyperlink r:id="rId91" ref="Q177"/>
    <hyperlink r:id="rId92" ref="Q179"/>
    <hyperlink r:id="rId93" ref="Q199"/>
    <hyperlink r:id="rId94" ref="Q201"/>
    <hyperlink r:id="rId95" ref="Q203"/>
    <hyperlink r:id="rId96" ref="Q206"/>
    <hyperlink r:id="rId97" ref="Q212"/>
    <hyperlink r:id="rId98" ref="Q219"/>
    <hyperlink r:id="rId99" ref="Q225"/>
    <hyperlink r:id="rId100" ref="Q226"/>
    <hyperlink r:id="rId101" ref="Q227"/>
    <hyperlink r:id="rId102" ref="Q228"/>
    <hyperlink r:id="rId103" ref="Q230"/>
  </hyperlinks>
  <printOptions/>
  <pageMargins bottom="0.7480314960629921" footer="0.0" header="0.0" left="0.7086614173228347" right="0.7086614173228347" top="0.7480314960629921"/>
  <pageSetup fitToHeight="0" paperSize="9" orientation="portrait"/>
  <drawing r:id="rId104"/>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2" width="7.86"/>
    <col customWidth="1" min="13" max="13" width="7.71"/>
    <col customWidth="1" min="14" max="14" width="8.86"/>
    <col customWidth="1" min="15" max="16" width="41.0"/>
    <col customWidth="1" min="17" max="17" width="54.43"/>
    <col customWidth="1" min="18" max="26" width="8.86"/>
  </cols>
  <sheetData>
    <row r="1" ht="14.25" customHeight="1">
      <c r="A1" s="89">
        <v>1.0</v>
      </c>
      <c r="B1" s="1033" t="s">
        <v>151</v>
      </c>
      <c r="C1" s="3"/>
      <c r="D1" s="3"/>
      <c r="E1" s="3"/>
      <c r="F1" s="4"/>
      <c r="G1" s="749" t="s">
        <v>0</v>
      </c>
      <c r="H1" s="210" t="s">
        <v>116</v>
      </c>
      <c r="I1" s="210" t="s">
        <v>177</v>
      </c>
      <c r="J1" s="210" t="s">
        <v>178</v>
      </c>
      <c r="K1" s="210" t="s">
        <v>1220</v>
      </c>
      <c r="L1" s="210" t="s">
        <v>171</v>
      </c>
      <c r="M1" s="210" t="s">
        <v>180</v>
      </c>
      <c r="N1" s="212"/>
      <c r="O1" s="5" t="s">
        <v>181</v>
      </c>
      <c r="P1" s="5" t="s">
        <v>1427</v>
      </c>
      <c r="Q1" s="483" t="s">
        <v>1428</v>
      </c>
      <c r="R1" s="89"/>
      <c r="S1" s="1112"/>
      <c r="T1" s="89"/>
      <c r="U1" s="89"/>
      <c r="V1" s="89"/>
      <c r="W1" s="89"/>
      <c r="X1" s="89"/>
      <c r="Y1" s="89"/>
      <c r="Z1" s="89"/>
    </row>
    <row r="2" ht="14.25" customHeight="1">
      <c r="A2" s="89">
        <v>2.0</v>
      </c>
      <c r="B2" s="98"/>
      <c r="C2" s="98"/>
      <c r="D2" s="98"/>
      <c r="E2" s="98"/>
      <c r="F2" s="98"/>
      <c r="G2" s="98"/>
      <c r="H2" s="92"/>
      <c r="I2" s="216"/>
      <c r="J2" s="92"/>
      <c r="K2" s="92"/>
      <c r="L2" s="92"/>
      <c r="M2" s="92"/>
      <c r="N2" s="89"/>
      <c r="O2" s="216"/>
      <c r="P2" s="216"/>
      <c r="Q2" s="89"/>
      <c r="R2" s="89"/>
      <c r="S2" s="1112"/>
      <c r="T2" s="89"/>
      <c r="U2" s="89"/>
      <c r="V2" s="89"/>
      <c r="W2" s="89"/>
      <c r="X2" s="89"/>
      <c r="Y2" s="89"/>
      <c r="Z2" s="89"/>
    </row>
    <row r="3" ht="14.25" customHeight="1">
      <c r="A3" s="89">
        <v>3.0</v>
      </c>
      <c r="B3" s="219" t="s">
        <v>5</v>
      </c>
      <c r="C3" s="447" t="s">
        <v>121</v>
      </c>
      <c r="D3" s="448"/>
      <c r="E3" s="448"/>
      <c r="F3" s="448"/>
      <c r="G3" s="449"/>
      <c r="H3" s="223">
        <f>SUM(H4,H141)</f>
        <v>36.3</v>
      </c>
      <c r="I3" s="107"/>
      <c r="J3" s="224"/>
      <c r="K3" s="224"/>
      <c r="L3" s="223">
        <f>SUM(L4,L141)</f>
        <v>27.00827778</v>
      </c>
      <c r="M3" s="451">
        <f t="shared" ref="M3:M6" si="1">L3/H3</f>
        <v>0.7440296908</v>
      </c>
      <c r="N3" s="89"/>
      <c r="O3" s="377"/>
      <c r="P3" s="377"/>
      <c r="Q3" s="484"/>
      <c r="R3" s="89"/>
      <c r="S3" s="1112"/>
      <c r="T3" s="89"/>
      <c r="U3" s="89"/>
      <c r="V3" s="89"/>
      <c r="W3" s="89"/>
      <c r="X3" s="89"/>
      <c r="Y3" s="89"/>
      <c r="Z3" s="89"/>
    </row>
    <row r="4" ht="14.25" customHeight="1">
      <c r="A4" s="89">
        <v>4.0</v>
      </c>
      <c r="B4" s="108"/>
      <c r="C4" s="227" t="s">
        <v>7</v>
      </c>
      <c r="D4" s="61" t="s">
        <v>185</v>
      </c>
      <c r="E4" s="3"/>
      <c r="F4" s="3"/>
      <c r="G4" s="4"/>
      <c r="H4" s="110">
        <f>SUM(H5,H22,H26,H41,H55,H78,H89,H117)</f>
        <v>14.6</v>
      </c>
      <c r="I4" s="230"/>
      <c r="J4" s="231"/>
      <c r="K4" s="231"/>
      <c r="L4" s="231">
        <f>SUM(L5,L22,L26,L41,L55,L78,L89,L117)</f>
        <v>11.55911111</v>
      </c>
      <c r="M4" s="231">
        <f t="shared" si="1"/>
        <v>0.7917199391</v>
      </c>
      <c r="N4" s="89"/>
      <c r="O4" s="453"/>
      <c r="P4" s="453"/>
      <c r="Q4" s="485"/>
      <c r="R4" s="89"/>
      <c r="S4" s="1112"/>
      <c r="T4" s="89"/>
      <c r="U4" s="89"/>
      <c r="V4" s="89"/>
      <c r="W4" s="89"/>
      <c r="X4" s="89"/>
      <c r="Y4" s="89"/>
      <c r="Z4" s="89"/>
    </row>
    <row r="5" ht="14.25" customHeight="1">
      <c r="A5" s="89">
        <v>5.0</v>
      </c>
      <c r="B5" s="138"/>
      <c r="C5" s="139"/>
      <c r="D5" s="139">
        <v>1.0</v>
      </c>
      <c r="E5" s="141" t="s">
        <v>9</v>
      </c>
      <c r="F5" s="3"/>
      <c r="G5" s="4"/>
      <c r="H5" s="37">
        <f>SUM(H6:H19)</f>
        <v>2</v>
      </c>
      <c r="I5" s="262"/>
      <c r="J5" s="37"/>
      <c r="K5" s="37"/>
      <c r="L5" s="37">
        <f>SUM(L6,L10,L14,L19)</f>
        <v>1.29</v>
      </c>
      <c r="M5" s="37">
        <f t="shared" si="1"/>
        <v>0.645</v>
      </c>
      <c r="N5" s="89"/>
      <c r="O5" s="262"/>
      <c r="P5" s="262"/>
      <c r="Q5" s="486"/>
      <c r="R5" s="89"/>
      <c r="S5" s="1113">
        <v>1.29</v>
      </c>
      <c r="T5" s="89"/>
      <c r="U5" s="89"/>
      <c r="V5" s="89"/>
      <c r="W5" s="89"/>
      <c r="X5" s="89"/>
      <c r="Y5" s="89"/>
      <c r="Z5" s="89"/>
    </row>
    <row r="6" ht="14.25" customHeight="1">
      <c r="A6" s="89">
        <v>6.0</v>
      </c>
      <c r="B6" s="239"/>
      <c r="C6" s="240"/>
      <c r="D6" s="241"/>
      <c r="E6" s="241" t="s">
        <v>10</v>
      </c>
      <c r="F6" s="28" t="s">
        <v>11</v>
      </c>
      <c r="G6" s="4"/>
      <c r="H6" s="242">
        <v>0.4</v>
      </c>
      <c r="I6" s="243"/>
      <c r="J6" s="242"/>
      <c r="K6" s="242"/>
      <c r="L6" s="242">
        <f>AVERAGE(L7:L9)*H6</f>
        <v>0.2666666667</v>
      </c>
      <c r="M6" s="242">
        <f t="shared" si="1"/>
        <v>0.6666666667</v>
      </c>
      <c r="N6" s="89"/>
      <c r="O6" s="243"/>
      <c r="P6" s="243"/>
      <c r="Q6" s="487"/>
      <c r="R6" s="89"/>
      <c r="S6" s="1112"/>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249" t="s">
        <v>7772</v>
      </c>
      <c r="P7" s="277" t="s">
        <v>7773</v>
      </c>
      <c r="Q7" s="616" t="s">
        <v>7774</v>
      </c>
      <c r="R7" s="248"/>
      <c r="S7" s="1114"/>
      <c r="T7" s="248"/>
      <c r="U7" s="248"/>
      <c r="V7" s="248"/>
      <c r="W7" s="248"/>
      <c r="X7" s="248"/>
      <c r="Y7" s="248"/>
      <c r="Z7" s="248"/>
    </row>
    <row r="8">
      <c r="A8" s="89">
        <v>8.0</v>
      </c>
      <c r="B8" s="114"/>
      <c r="C8" s="114"/>
      <c r="D8" s="114"/>
      <c r="E8" s="114"/>
      <c r="F8" s="246" t="s">
        <v>193</v>
      </c>
      <c r="G8" s="125" t="s">
        <v>1164</v>
      </c>
      <c r="H8" s="117"/>
      <c r="I8" s="191" t="s">
        <v>1227</v>
      </c>
      <c r="J8" s="117" t="s">
        <v>196</v>
      </c>
      <c r="K8" s="247" t="s">
        <v>227</v>
      </c>
      <c r="L8" s="117">
        <f t="shared" si="2"/>
        <v>0.67</v>
      </c>
      <c r="M8" s="1115"/>
      <c r="N8" s="248"/>
      <c r="O8" s="502"/>
      <c r="P8" s="502"/>
      <c r="Q8" s="616" t="s">
        <v>7774</v>
      </c>
      <c r="R8" s="248"/>
      <c r="S8" s="1114"/>
      <c r="T8" s="248"/>
      <c r="U8" s="248"/>
      <c r="V8" s="248"/>
      <c r="W8" s="248"/>
      <c r="X8" s="248"/>
      <c r="Y8" s="248"/>
      <c r="Z8" s="248"/>
    </row>
    <row r="9">
      <c r="A9" s="89">
        <v>9.0</v>
      </c>
      <c r="B9" s="114"/>
      <c r="C9" s="114"/>
      <c r="D9" s="114"/>
      <c r="E9" s="114"/>
      <c r="F9" s="246" t="s">
        <v>199</v>
      </c>
      <c r="G9" s="125" t="s">
        <v>1165</v>
      </c>
      <c r="H9" s="117"/>
      <c r="I9" s="191" t="s">
        <v>1230</v>
      </c>
      <c r="J9" s="117" t="s">
        <v>196</v>
      </c>
      <c r="K9" s="247" t="s">
        <v>386</v>
      </c>
      <c r="L9" s="117">
        <f t="shared" si="2"/>
        <v>0.33</v>
      </c>
      <c r="M9" s="117"/>
      <c r="N9" s="248"/>
      <c r="O9" s="502"/>
      <c r="P9" s="467"/>
      <c r="Q9" s="666"/>
      <c r="R9" s="248"/>
      <c r="S9" s="1114"/>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0.2893333333</v>
      </c>
      <c r="M10" s="242">
        <f>L10/H10</f>
        <v>0.7233333333</v>
      </c>
      <c r="N10" s="89"/>
      <c r="O10" s="243"/>
      <c r="P10" s="243"/>
      <c r="Q10" s="498"/>
      <c r="R10" s="89"/>
      <c r="S10" s="1112"/>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502"/>
      <c r="P11" s="620"/>
      <c r="Q11" s="499" t="s">
        <v>7775</v>
      </c>
      <c r="R11" s="89"/>
      <c r="S11" s="1112"/>
      <c r="T11" s="89"/>
      <c r="U11" s="89"/>
      <c r="V11" s="89"/>
      <c r="W11" s="89"/>
      <c r="X11" s="89"/>
      <c r="Y11" s="89"/>
      <c r="Z11" s="89"/>
    </row>
    <row r="12">
      <c r="A12" s="89">
        <v>12.0</v>
      </c>
      <c r="B12" s="193"/>
      <c r="C12" s="193"/>
      <c r="D12" s="193"/>
      <c r="E12" s="193"/>
      <c r="F12" s="246" t="s">
        <v>193</v>
      </c>
      <c r="G12" s="125" t="s">
        <v>1167</v>
      </c>
      <c r="H12" s="117"/>
      <c r="I12" s="191" t="s">
        <v>1234</v>
      </c>
      <c r="J12" s="117" t="s">
        <v>196</v>
      </c>
      <c r="K12" s="247" t="s">
        <v>227</v>
      </c>
      <c r="L12" s="117">
        <f t="shared" si="3"/>
        <v>0.67</v>
      </c>
      <c r="M12" s="117"/>
      <c r="N12" s="89"/>
      <c r="O12" s="502"/>
      <c r="P12" s="502"/>
      <c r="Q12" s="499" t="s">
        <v>7775</v>
      </c>
      <c r="R12" s="89"/>
      <c r="S12" s="1112"/>
      <c r="T12" s="89"/>
      <c r="U12" s="89"/>
      <c r="V12" s="89"/>
      <c r="W12" s="89"/>
      <c r="X12" s="89"/>
      <c r="Y12" s="89"/>
      <c r="Z12" s="89"/>
    </row>
    <row r="13">
      <c r="A13" s="89">
        <v>13.0</v>
      </c>
      <c r="B13" s="193"/>
      <c r="C13" s="193"/>
      <c r="D13" s="193"/>
      <c r="E13" s="193"/>
      <c r="F13" s="246" t="s">
        <v>199</v>
      </c>
      <c r="G13" s="125" t="s">
        <v>1168</v>
      </c>
      <c r="H13" s="117"/>
      <c r="I13" s="191" t="s">
        <v>1236</v>
      </c>
      <c r="J13" s="117" t="s">
        <v>189</v>
      </c>
      <c r="K13" s="247" t="s">
        <v>227</v>
      </c>
      <c r="L13" s="117">
        <f t="shared" si="3"/>
        <v>0.5</v>
      </c>
      <c r="M13" s="117"/>
      <c r="N13" s="89"/>
      <c r="O13" s="502"/>
      <c r="P13" s="502"/>
      <c r="Q13" s="499" t="s">
        <v>7775</v>
      </c>
      <c r="R13" s="89"/>
      <c r="S13" s="1112"/>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0.4</v>
      </c>
      <c r="M14" s="242">
        <f>L14/H14</f>
        <v>0.5</v>
      </c>
      <c r="N14" s="89"/>
      <c r="O14" s="243"/>
      <c r="P14" s="243"/>
      <c r="Q14" s="498"/>
      <c r="R14" s="89"/>
      <c r="S14" s="1112"/>
      <c r="T14" s="89"/>
      <c r="U14" s="89"/>
      <c r="V14" s="89"/>
      <c r="W14" s="89"/>
      <c r="X14" s="89"/>
      <c r="Y14" s="89"/>
      <c r="Z14" s="89"/>
    </row>
    <row r="15">
      <c r="A15" s="89">
        <v>15.0</v>
      </c>
      <c r="B15" s="113"/>
      <c r="C15" s="114"/>
      <c r="D15" s="114"/>
      <c r="E15" s="193"/>
      <c r="F15" s="246" t="s">
        <v>186</v>
      </c>
      <c r="G15" s="125" t="s">
        <v>242</v>
      </c>
      <c r="H15" s="117"/>
      <c r="I15" s="191" t="s">
        <v>1239</v>
      </c>
      <c r="J15" s="117" t="s">
        <v>196</v>
      </c>
      <c r="K15" s="247" t="s">
        <v>227</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0.67</v>
      </c>
      <c r="M15" s="117"/>
      <c r="N15" s="89"/>
      <c r="O15" s="502"/>
      <c r="P15" s="368"/>
      <c r="Q15" s="499" t="s">
        <v>7776</v>
      </c>
      <c r="R15" s="89"/>
      <c r="S15" s="1112"/>
      <c r="T15" s="89"/>
      <c r="U15" s="89"/>
      <c r="V15" s="89"/>
      <c r="W15" s="89"/>
      <c r="X15" s="89"/>
      <c r="Y15" s="89"/>
      <c r="Z15" s="89"/>
    </row>
    <row r="16">
      <c r="A16" s="89">
        <v>16.0</v>
      </c>
      <c r="B16" s="113"/>
      <c r="C16" s="114"/>
      <c r="D16" s="114"/>
      <c r="E16" s="193"/>
      <c r="F16" s="246" t="s">
        <v>193</v>
      </c>
      <c r="G16" s="125" t="s">
        <v>1169</v>
      </c>
      <c r="H16" s="117"/>
      <c r="I16" s="191" t="s">
        <v>1242</v>
      </c>
      <c r="J16" s="117" t="s">
        <v>189</v>
      </c>
      <c r="K16" s="247" t="s">
        <v>227</v>
      </c>
      <c r="L16" s="117">
        <f t="shared" si="4"/>
        <v>0.5</v>
      </c>
      <c r="M16" s="117"/>
      <c r="N16" s="89"/>
      <c r="O16" s="502"/>
      <c r="P16" s="467"/>
      <c r="Q16" s="499" t="s">
        <v>7776</v>
      </c>
      <c r="R16" s="89"/>
      <c r="S16" s="1112"/>
      <c r="T16" s="89"/>
      <c r="U16" s="89"/>
      <c r="V16" s="89"/>
      <c r="W16" s="89"/>
      <c r="X16" s="89"/>
      <c r="Y16" s="89"/>
      <c r="Z16" s="89"/>
    </row>
    <row r="17">
      <c r="A17" s="89">
        <v>17.0</v>
      </c>
      <c r="B17" s="113"/>
      <c r="C17" s="114"/>
      <c r="D17" s="114"/>
      <c r="E17" s="193"/>
      <c r="F17" s="246" t="s">
        <v>199</v>
      </c>
      <c r="G17" s="125" t="s">
        <v>254</v>
      </c>
      <c r="H17" s="117"/>
      <c r="I17" s="191" t="s">
        <v>255</v>
      </c>
      <c r="J17" s="117" t="s">
        <v>189</v>
      </c>
      <c r="K17" s="247" t="s">
        <v>227</v>
      </c>
      <c r="L17" s="117">
        <f t="shared" si="4"/>
        <v>0.5</v>
      </c>
      <c r="M17" s="117"/>
      <c r="N17" s="89"/>
      <c r="O17" s="502"/>
      <c r="P17" s="1116"/>
      <c r="Q17" s="499" t="s">
        <v>7776</v>
      </c>
      <c r="R17" s="89"/>
      <c r="S17" s="1112"/>
      <c r="T17" s="89"/>
      <c r="U17" s="89"/>
      <c r="V17" s="89"/>
      <c r="W17" s="89"/>
      <c r="X17" s="89"/>
      <c r="Y17" s="89"/>
      <c r="Z17" s="89"/>
    </row>
    <row r="18">
      <c r="A18" s="89">
        <v>18.0</v>
      </c>
      <c r="B18" s="113"/>
      <c r="C18" s="114"/>
      <c r="D18" s="114"/>
      <c r="E18" s="193"/>
      <c r="F18" s="246" t="s">
        <v>219</v>
      </c>
      <c r="G18" s="125" t="s">
        <v>1170</v>
      </c>
      <c r="H18" s="117"/>
      <c r="I18" s="191" t="s">
        <v>1246</v>
      </c>
      <c r="J18" s="117" t="s">
        <v>196</v>
      </c>
      <c r="K18" s="247" t="s">
        <v>386</v>
      </c>
      <c r="L18" s="117">
        <f t="shared" si="4"/>
        <v>0.33</v>
      </c>
      <c r="M18" s="117"/>
      <c r="N18" s="89"/>
      <c r="O18" s="502"/>
      <c r="P18" s="1014"/>
      <c r="Q18" s="499" t="s">
        <v>7776</v>
      </c>
      <c r="R18" s="89"/>
      <c r="S18" s="1112"/>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0.334</v>
      </c>
      <c r="M19" s="242">
        <f>L19/H19</f>
        <v>0.835</v>
      </c>
      <c r="N19" s="89"/>
      <c r="O19" s="243"/>
      <c r="P19" s="243"/>
      <c r="Q19" s="498"/>
      <c r="R19" s="89"/>
      <c r="S19" s="1112"/>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502"/>
      <c r="P20" s="502"/>
      <c r="Q20" s="499" t="s">
        <v>7777</v>
      </c>
      <c r="R20" s="89"/>
      <c r="S20" s="1112"/>
      <c r="T20" s="89"/>
      <c r="U20" s="89"/>
      <c r="V20" s="89"/>
      <c r="W20" s="89"/>
      <c r="X20" s="89"/>
      <c r="Y20" s="89"/>
      <c r="Z20" s="89"/>
    </row>
    <row r="21">
      <c r="A21" s="89">
        <v>21.0</v>
      </c>
      <c r="B21" s="113"/>
      <c r="C21" s="114"/>
      <c r="D21" s="114"/>
      <c r="E21" s="260"/>
      <c r="F21" s="114" t="s">
        <v>193</v>
      </c>
      <c r="G21" s="125" t="s">
        <v>7778</v>
      </c>
      <c r="H21" s="117"/>
      <c r="I21" s="191" t="s">
        <v>7779</v>
      </c>
      <c r="J21" s="117" t="s">
        <v>196</v>
      </c>
      <c r="K21" s="247" t="s">
        <v>227</v>
      </c>
      <c r="L21" s="117">
        <f t="shared" si="5"/>
        <v>0.67</v>
      </c>
      <c r="M21" s="117"/>
      <c r="N21" s="89"/>
      <c r="O21" s="502"/>
      <c r="P21" s="368"/>
      <c r="Q21" s="499" t="s">
        <v>7777</v>
      </c>
      <c r="R21" s="89"/>
      <c r="S21" s="1112"/>
      <c r="T21" s="89"/>
      <c r="U21" s="89"/>
      <c r="V21" s="89"/>
      <c r="W21" s="89"/>
      <c r="X21" s="89"/>
      <c r="Y21" s="89"/>
      <c r="Z21" s="89"/>
    </row>
    <row r="22">
      <c r="A22" s="89">
        <v>22.0</v>
      </c>
      <c r="B22" s="138"/>
      <c r="C22" s="139"/>
      <c r="D22" s="139">
        <v>2.0</v>
      </c>
      <c r="E22" s="141" t="s">
        <v>18</v>
      </c>
      <c r="F22" s="3"/>
      <c r="G22" s="4"/>
      <c r="H22" s="37">
        <f>SUM(H23:H25)</f>
        <v>1</v>
      </c>
      <c r="I22" s="262"/>
      <c r="J22" s="37"/>
      <c r="K22" s="37"/>
      <c r="L22" s="37">
        <f>L23</f>
        <v>0.75</v>
      </c>
      <c r="M22" s="37">
        <f t="shared" ref="M22:M23" si="6">L22/H22</f>
        <v>0.75</v>
      </c>
      <c r="N22" s="89"/>
      <c r="O22" s="262"/>
      <c r="P22" s="262"/>
      <c r="Q22" s="498"/>
      <c r="R22" s="89"/>
      <c r="S22" s="1113">
        <v>0.0</v>
      </c>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0.75</v>
      </c>
      <c r="M23" s="242">
        <f t="shared" si="6"/>
        <v>0.75</v>
      </c>
      <c r="N23" s="89"/>
      <c r="O23" s="243"/>
      <c r="P23" s="243"/>
      <c r="Q23" s="498"/>
      <c r="R23" s="89"/>
      <c r="S23" s="1112"/>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502"/>
      <c r="P24" s="121"/>
      <c r="Q24" s="498"/>
      <c r="R24" s="89"/>
      <c r="S24" s="1112"/>
      <c r="T24" s="89"/>
      <c r="U24" s="89"/>
      <c r="V24" s="89"/>
      <c r="W24" s="89"/>
      <c r="X24" s="89"/>
      <c r="Y24" s="89"/>
      <c r="Z24" s="89"/>
    </row>
    <row r="25">
      <c r="A25" s="89">
        <v>25.0</v>
      </c>
      <c r="B25" s="113"/>
      <c r="C25" s="114"/>
      <c r="D25" s="114"/>
      <c r="E25" s="114"/>
      <c r="F25" s="114" t="s">
        <v>193</v>
      </c>
      <c r="G25" s="125" t="s">
        <v>1174</v>
      </c>
      <c r="H25" s="117"/>
      <c r="I25" s="191" t="s">
        <v>1461</v>
      </c>
      <c r="J25" s="117" t="s">
        <v>189</v>
      </c>
      <c r="K25" s="247" t="s">
        <v>227</v>
      </c>
      <c r="L25" s="117">
        <f t="shared" si="7"/>
        <v>0.5</v>
      </c>
      <c r="M25" s="117"/>
      <c r="N25" s="89"/>
      <c r="O25" s="502"/>
      <c r="P25" s="121"/>
      <c r="Q25" s="498"/>
      <c r="R25" s="89"/>
      <c r="S25" s="1112"/>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1.85</v>
      </c>
      <c r="M26" s="37">
        <f t="shared" ref="M26:M27" si="8">L26/H26</f>
        <v>0.925</v>
      </c>
      <c r="N26" s="89"/>
      <c r="O26" s="262"/>
      <c r="P26" s="262"/>
      <c r="Q26" s="498"/>
      <c r="R26" s="89"/>
      <c r="S26" s="1113">
        <v>1.65</v>
      </c>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0.85</v>
      </c>
      <c r="M27" s="242">
        <f t="shared" si="8"/>
        <v>0.85</v>
      </c>
      <c r="N27" s="89"/>
      <c r="O27" s="243"/>
      <c r="P27" s="243"/>
      <c r="Q27" s="498"/>
      <c r="R27" s="89"/>
      <c r="S27" s="1112"/>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502"/>
      <c r="P28" s="489" t="s">
        <v>7780</v>
      </c>
      <c r="Q28" s="498"/>
      <c r="R28" s="89"/>
      <c r="S28" s="1112"/>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502"/>
      <c r="P29" s="489" t="s">
        <v>7780</v>
      </c>
      <c r="Q29" s="498"/>
      <c r="R29" s="89"/>
      <c r="S29" s="1112"/>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502"/>
      <c r="P30" s="489" t="s">
        <v>7780</v>
      </c>
      <c r="Q30" s="498"/>
      <c r="R30" s="89"/>
      <c r="S30" s="1112"/>
      <c r="T30" s="89"/>
      <c r="U30" s="89"/>
      <c r="V30" s="89"/>
      <c r="W30" s="89"/>
      <c r="X30" s="89"/>
      <c r="Y30" s="89"/>
      <c r="Z30" s="89"/>
    </row>
    <row r="31">
      <c r="A31" s="89">
        <v>31.0</v>
      </c>
      <c r="B31" s="113"/>
      <c r="C31" s="114"/>
      <c r="D31" s="114"/>
      <c r="E31" s="271"/>
      <c r="F31" s="123" t="s">
        <v>219</v>
      </c>
      <c r="G31" s="272" t="s">
        <v>320</v>
      </c>
      <c r="H31" s="117"/>
      <c r="I31" s="191" t="s">
        <v>1262</v>
      </c>
      <c r="J31" s="117" t="s">
        <v>189</v>
      </c>
      <c r="K31" s="247" t="s">
        <v>227</v>
      </c>
      <c r="L31" s="117">
        <f t="shared" si="9"/>
        <v>0.5</v>
      </c>
      <c r="M31" s="117"/>
      <c r="N31" s="89"/>
      <c r="O31" s="502"/>
      <c r="P31" s="502"/>
      <c r="Q31" s="498"/>
      <c r="R31" s="89"/>
      <c r="S31" s="1112"/>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502"/>
      <c r="P32" s="502"/>
      <c r="Q32" s="498"/>
      <c r="R32" s="89"/>
      <c r="S32" s="1112"/>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502"/>
      <c r="P33" s="502"/>
      <c r="Q33" s="498"/>
      <c r="R33" s="89"/>
      <c r="S33" s="1112"/>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502"/>
      <c r="P34" s="502"/>
      <c r="Q34" s="498"/>
      <c r="R34" s="89"/>
      <c r="S34" s="1112"/>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502"/>
      <c r="P35" s="502"/>
      <c r="Q35" s="498"/>
      <c r="R35" s="89"/>
      <c r="S35" s="1112"/>
      <c r="T35" s="89"/>
      <c r="U35" s="89"/>
      <c r="V35" s="89"/>
      <c r="W35" s="89"/>
      <c r="X35" s="89"/>
      <c r="Y35" s="89"/>
      <c r="Z35" s="89"/>
    </row>
    <row r="36">
      <c r="A36" s="89">
        <v>36.0</v>
      </c>
      <c r="B36" s="113"/>
      <c r="C36" s="114"/>
      <c r="D36" s="114"/>
      <c r="E36" s="271"/>
      <c r="F36" s="123" t="s">
        <v>10</v>
      </c>
      <c r="G36" s="272" t="s">
        <v>1178</v>
      </c>
      <c r="H36" s="117"/>
      <c r="I36" s="191" t="s">
        <v>1266</v>
      </c>
      <c r="J36" s="117" t="s">
        <v>189</v>
      </c>
      <c r="K36" s="247" t="s">
        <v>386</v>
      </c>
      <c r="L36" s="117">
        <f t="shared" si="9"/>
        <v>0</v>
      </c>
      <c r="M36" s="117"/>
      <c r="N36" s="89"/>
      <c r="O36" s="502"/>
      <c r="P36" s="502"/>
      <c r="Q36" s="498"/>
      <c r="R36" s="89"/>
      <c r="S36" s="1112"/>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502"/>
      <c r="P37" s="502"/>
      <c r="Q37" s="498"/>
      <c r="R37" s="89"/>
      <c r="S37" s="1112"/>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98"/>
      <c r="R38" s="89"/>
      <c r="S38" s="1112"/>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368"/>
      <c r="P39" s="489" t="s">
        <v>7781</v>
      </c>
      <c r="Q39" s="498"/>
      <c r="R39" s="89"/>
      <c r="S39" s="1112"/>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368"/>
      <c r="P40" s="489" t="s">
        <v>7782</v>
      </c>
      <c r="Q40" s="498"/>
      <c r="R40" s="89"/>
      <c r="S40" s="1112"/>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0.9261111111</v>
      </c>
      <c r="M41" s="37">
        <f t="shared" ref="M41:M42" si="11">L41/H41</f>
        <v>0.9261111111</v>
      </c>
      <c r="N41" s="89"/>
      <c r="O41" s="262"/>
      <c r="P41" s="262"/>
      <c r="Q41" s="498"/>
      <c r="R41" s="89"/>
      <c r="S41" s="1112"/>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0.4261111111</v>
      </c>
      <c r="M42" s="242">
        <f t="shared" si="11"/>
        <v>0.8522222222</v>
      </c>
      <c r="N42" s="89"/>
      <c r="O42" s="243"/>
      <c r="P42" s="243"/>
      <c r="Q42" s="498"/>
      <c r="R42" s="89"/>
      <c r="S42" s="1112"/>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532" t="s">
        <v>7783</v>
      </c>
      <c r="P43" s="121" t="s">
        <v>6442</v>
      </c>
      <c r="Q43" s="516" t="s">
        <v>7784</v>
      </c>
      <c r="R43" s="89"/>
      <c r="S43" s="1112"/>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502"/>
      <c r="P44" s="121" t="s">
        <v>4304</v>
      </c>
      <c r="Q44" s="516" t="s">
        <v>7784</v>
      </c>
      <c r="R44" s="89"/>
      <c r="S44" s="1112"/>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502"/>
      <c r="P45" s="249" t="s">
        <v>7785</v>
      </c>
      <c r="Q45" s="516" t="s">
        <v>7784</v>
      </c>
      <c r="R45" s="89"/>
      <c r="S45" s="1112"/>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502"/>
      <c r="P46" s="121" t="s">
        <v>5180</v>
      </c>
      <c r="Q46" s="516" t="s">
        <v>7784</v>
      </c>
      <c r="R46" s="89"/>
      <c r="S46" s="1112"/>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502"/>
      <c r="P47" s="121" t="s">
        <v>1482</v>
      </c>
      <c r="Q47" s="516" t="s">
        <v>7784</v>
      </c>
      <c r="R47" s="89"/>
      <c r="S47" s="1112"/>
      <c r="T47" s="89"/>
      <c r="U47" s="89"/>
      <c r="V47" s="89"/>
      <c r="W47" s="89"/>
      <c r="X47" s="89"/>
      <c r="Y47" s="89"/>
      <c r="Z47" s="89"/>
    </row>
    <row r="48">
      <c r="A48" s="89">
        <v>48.0</v>
      </c>
      <c r="B48" s="113"/>
      <c r="C48" s="114"/>
      <c r="D48" s="114"/>
      <c r="E48" s="114"/>
      <c r="F48" s="114" t="s">
        <v>249</v>
      </c>
      <c r="G48" s="266" t="s">
        <v>371</v>
      </c>
      <c r="H48" s="117"/>
      <c r="I48" s="191" t="s">
        <v>372</v>
      </c>
      <c r="J48" s="117" t="s">
        <v>189</v>
      </c>
      <c r="K48" s="247" t="s">
        <v>227</v>
      </c>
      <c r="L48" s="117">
        <f t="shared" si="12"/>
        <v>0.5</v>
      </c>
      <c r="M48" s="117"/>
      <c r="N48" s="89"/>
      <c r="O48" s="502"/>
      <c r="P48" s="121" t="s">
        <v>1482</v>
      </c>
      <c r="Q48" s="516" t="s">
        <v>7784</v>
      </c>
      <c r="R48" s="89"/>
      <c r="S48" s="1112"/>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502"/>
      <c r="P49" s="121" t="s">
        <v>1485</v>
      </c>
      <c r="Q49" s="516" t="s">
        <v>7786</v>
      </c>
      <c r="R49" s="89"/>
      <c r="S49" s="1112"/>
      <c r="T49" s="89"/>
      <c r="U49" s="89"/>
      <c r="V49" s="89"/>
      <c r="W49" s="89"/>
      <c r="X49" s="89"/>
      <c r="Y49" s="89"/>
      <c r="Z49" s="89"/>
    </row>
    <row r="50">
      <c r="A50" s="89">
        <v>50.0</v>
      </c>
      <c r="B50" s="113"/>
      <c r="C50" s="114"/>
      <c r="D50" s="114"/>
      <c r="E50" s="114"/>
      <c r="F50" s="114" t="s">
        <v>329</v>
      </c>
      <c r="G50" s="266" t="s">
        <v>380</v>
      </c>
      <c r="H50" s="117"/>
      <c r="I50" s="191" t="s">
        <v>381</v>
      </c>
      <c r="J50" s="117" t="s">
        <v>196</v>
      </c>
      <c r="K50" s="247" t="s">
        <v>227</v>
      </c>
      <c r="L50" s="117">
        <f t="shared" si="12"/>
        <v>0.67</v>
      </c>
      <c r="M50" s="117"/>
      <c r="N50" s="89"/>
      <c r="O50" s="502"/>
      <c r="P50" s="249" t="s">
        <v>7787</v>
      </c>
      <c r="Q50" s="516" t="s">
        <v>7788</v>
      </c>
      <c r="R50" s="89"/>
      <c r="S50" s="1112"/>
      <c r="T50" s="89"/>
      <c r="U50" s="89"/>
      <c r="V50" s="89"/>
      <c r="W50" s="89"/>
      <c r="X50" s="89"/>
      <c r="Y50" s="89"/>
      <c r="Z50" s="89"/>
    </row>
    <row r="51">
      <c r="A51" s="89">
        <v>51.0</v>
      </c>
      <c r="B51" s="113"/>
      <c r="C51" s="114"/>
      <c r="D51" s="114"/>
      <c r="E51" s="114"/>
      <c r="F51" s="114" t="s">
        <v>10</v>
      </c>
      <c r="G51" s="266" t="s">
        <v>384</v>
      </c>
      <c r="H51" s="117"/>
      <c r="I51" s="191" t="s">
        <v>385</v>
      </c>
      <c r="J51" s="117" t="s">
        <v>189</v>
      </c>
      <c r="K51" s="247" t="s">
        <v>227</v>
      </c>
      <c r="L51" s="117">
        <f t="shared" si="12"/>
        <v>0.5</v>
      </c>
      <c r="M51" s="117"/>
      <c r="N51" s="89"/>
      <c r="O51" s="502"/>
      <c r="P51" s="249" t="s">
        <v>7789</v>
      </c>
      <c r="Q51" s="516" t="s">
        <v>7788</v>
      </c>
      <c r="R51" s="89"/>
      <c r="S51" s="1112"/>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1117"/>
      <c r="O52" s="243"/>
      <c r="P52" s="243"/>
      <c r="Q52" s="1118"/>
      <c r="R52" s="89"/>
      <c r="S52" s="1112"/>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19">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489" t="s">
        <v>7790</v>
      </c>
      <c r="P53" s="489" t="s">
        <v>7791</v>
      </c>
      <c r="Q53" s="516" t="s">
        <v>7792</v>
      </c>
      <c r="R53" s="89"/>
      <c r="S53" s="1112"/>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19">
        <f t="shared" si="13"/>
        <v>1</v>
      </c>
      <c r="M54" s="117"/>
      <c r="N54" s="89"/>
      <c r="O54" s="277" t="s">
        <v>7793</v>
      </c>
      <c r="P54" s="277" t="s">
        <v>7794</v>
      </c>
      <c r="Q54" s="516" t="s">
        <v>7792</v>
      </c>
      <c r="R54" s="89"/>
      <c r="S54" s="1112"/>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1.333666667</v>
      </c>
      <c r="M55" s="37">
        <f t="shared" ref="M55:M56" si="14">L55/H55</f>
        <v>0.9526190476</v>
      </c>
      <c r="N55" s="89"/>
      <c r="O55" s="262"/>
      <c r="P55" s="262"/>
      <c r="Q55" s="498"/>
      <c r="R55" s="89"/>
      <c r="S55" s="1112"/>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243"/>
      <c r="R56" s="89"/>
      <c r="S56" s="1112"/>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502"/>
      <c r="P57" s="492" t="s">
        <v>7795</v>
      </c>
      <c r="Q57" s="1120" t="s">
        <v>7796</v>
      </c>
      <c r="R57" s="89"/>
      <c r="S57" s="1112"/>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502"/>
      <c r="P58" s="804" t="s">
        <v>5187</v>
      </c>
      <c r="Q58" s="1121" t="s">
        <v>7797</v>
      </c>
      <c r="R58" s="89"/>
      <c r="S58" s="1112"/>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502"/>
      <c r="P59" s="804" t="s">
        <v>5187</v>
      </c>
      <c r="Q59" s="1121" t="s">
        <v>7797</v>
      </c>
      <c r="R59" s="89"/>
      <c r="S59" s="1112"/>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0.167</v>
      </c>
      <c r="M60" s="242">
        <f>L60/H60</f>
        <v>0.835</v>
      </c>
      <c r="N60" s="89"/>
      <c r="O60" s="243"/>
      <c r="P60" s="243"/>
      <c r="Q60" s="243"/>
      <c r="R60" s="89"/>
      <c r="S60" s="1112"/>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502"/>
      <c r="P61" s="686" t="s">
        <v>4555</v>
      </c>
      <c r="Q61" s="1121" t="s">
        <v>7798</v>
      </c>
      <c r="R61" s="89"/>
      <c r="S61" s="1112"/>
      <c r="T61" s="89"/>
      <c r="U61" s="89"/>
      <c r="V61" s="89"/>
      <c r="W61" s="89"/>
      <c r="X61" s="89"/>
      <c r="Y61" s="89"/>
      <c r="Z61" s="89"/>
    </row>
    <row r="62">
      <c r="A62" s="89">
        <v>63.0</v>
      </c>
      <c r="B62" s="113"/>
      <c r="C62" s="114"/>
      <c r="D62" s="114"/>
      <c r="E62" s="114"/>
      <c r="F62" s="114" t="s">
        <v>193</v>
      </c>
      <c r="G62" s="266" t="s">
        <v>477</v>
      </c>
      <c r="H62" s="117"/>
      <c r="I62" s="191" t="s">
        <v>478</v>
      </c>
      <c r="J62" s="117" t="s">
        <v>196</v>
      </c>
      <c r="K62" s="247" t="s">
        <v>227</v>
      </c>
      <c r="L62" s="117">
        <f t="shared" si="16"/>
        <v>0.67</v>
      </c>
      <c r="M62" s="117"/>
      <c r="N62" s="89"/>
      <c r="O62" s="489" t="s">
        <v>7799</v>
      </c>
      <c r="P62" s="804" t="s">
        <v>1297</v>
      </c>
      <c r="Q62" s="1121" t="s">
        <v>7800</v>
      </c>
      <c r="R62" s="89"/>
      <c r="S62" s="1112"/>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0.3666666667</v>
      </c>
      <c r="M63" s="242">
        <f>L63/H63</f>
        <v>0.9166666667</v>
      </c>
      <c r="N63" s="89"/>
      <c r="O63" s="243"/>
      <c r="P63" s="243"/>
      <c r="Q63" s="243"/>
      <c r="R63" s="89"/>
      <c r="S63" s="1112"/>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686"/>
      <c r="P64" s="686" t="s">
        <v>1505</v>
      </c>
      <c r="Q64" s="1121" t="s">
        <v>7801</v>
      </c>
      <c r="R64" s="89"/>
      <c r="S64" s="1112"/>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1101"/>
      <c r="P65" s="1101" t="s">
        <v>2611</v>
      </c>
      <c r="Q65" s="1121" t="s">
        <v>7801</v>
      </c>
      <c r="R65" s="89"/>
      <c r="S65" s="1112"/>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804"/>
      <c r="P66" s="804" t="s">
        <v>1303</v>
      </c>
      <c r="Q66" s="1121" t="s">
        <v>7801</v>
      </c>
      <c r="R66" s="89"/>
      <c r="S66" s="1112"/>
      <c r="T66" s="89"/>
      <c r="U66" s="89"/>
      <c r="V66" s="89"/>
      <c r="W66" s="89"/>
      <c r="X66" s="89"/>
      <c r="Y66" s="89"/>
      <c r="Z66" s="89"/>
    </row>
    <row r="67">
      <c r="A67" s="89">
        <v>68.0</v>
      </c>
      <c r="B67" s="113"/>
      <c r="C67" s="114"/>
      <c r="D67" s="114"/>
      <c r="E67" s="114"/>
      <c r="F67" s="114" t="s">
        <v>219</v>
      </c>
      <c r="G67" s="266" t="s">
        <v>513</v>
      </c>
      <c r="H67" s="117"/>
      <c r="I67" s="191" t="s">
        <v>514</v>
      </c>
      <c r="J67" s="117" t="s">
        <v>264</v>
      </c>
      <c r="K67" s="247" t="s">
        <v>227</v>
      </c>
      <c r="L67" s="117">
        <f t="shared" si="17"/>
        <v>0.75</v>
      </c>
      <c r="M67" s="117"/>
      <c r="N67" s="89"/>
      <c r="O67" s="1101"/>
      <c r="P67" s="1101" t="s">
        <v>5191</v>
      </c>
      <c r="Q67" s="1121" t="s">
        <v>7801</v>
      </c>
      <c r="R67" s="89"/>
      <c r="S67" s="1112"/>
      <c r="T67" s="89"/>
      <c r="U67" s="89"/>
      <c r="V67" s="89"/>
      <c r="W67" s="89"/>
      <c r="X67" s="89"/>
      <c r="Y67" s="89"/>
      <c r="Z67" s="89"/>
    </row>
    <row r="68">
      <c r="A68" s="89">
        <v>69.0</v>
      </c>
      <c r="B68" s="113"/>
      <c r="C68" s="114"/>
      <c r="D68" s="114"/>
      <c r="E68" s="114"/>
      <c r="F68" s="114" t="s">
        <v>224</v>
      </c>
      <c r="G68" s="266" t="s">
        <v>517</v>
      </c>
      <c r="H68" s="117"/>
      <c r="I68" s="191" t="s">
        <v>1305</v>
      </c>
      <c r="J68" s="117" t="s">
        <v>264</v>
      </c>
      <c r="K68" s="247" t="s">
        <v>227</v>
      </c>
      <c r="L68" s="117">
        <f t="shared" si="17"/>
        <v>0.75</v>
      </c>
      <c r="M68" s="117"/>
      <c r="N68" s="89"/>
      <c r="O68" s="1101"/>
      <c r="P68" s="1101" t="s">
        <v>1512</v>
      </c>
      <c r="Q68" s="1121" t="s">
        <v>7801</v>
      </c>
      <c r="R68" s="89"/>
      <c r="S68" s="1112"/>
      <c r="T68" s="89"/>
      <c r="U68" s="89"/>
      <c r="V68" s="89"/>
      <c r="W68" s="89"/>
      <c r="X68" s="89"/>
      <c r="Y68" s="89"/>
      <c r="Z68" s="89"/>
    </row>
    <row r="69">
      <c r="A69" s="89">
        <v>70.0</v>
      </c>
      <c r="B69" s="113"/>
      <c r="C69" s="114"/>
      <c r="D69" s="114"/>
      <c r="E69" s="114"/>
      <c r="F69" s="114" t="s">
        <v>249</v>
      </c>
      <c r="G69" s="266" t="s">
        <v>1186</v>
      </c>
      <c r="H69" s="117"/>
      <c r="I69" s="191" t="s">
        <v>7802</v>
      </c>
      <c r="J69" s="117" t="s">
        <v>196</v>
      </c>
      <c r="K69" s="247" t="s">
        <v>190</v>
      </c>
      <c r="L69" s="117">
        <f t="shared" si="17"/>
        <v>1</v>
      </c>
      <c r="M69" s="117"/>
      <c r="N69" s="89"/>
      <c r="O69" s="1101"/>
      <c r="P69" s="1101" t="s">
        <v>5194</v>
      </c>
      <c r="Q69" s="1121" t="s">
        <v>7801</v>
      </c>
      <c r="R69" s="89"/>
      <c r="S69" s="1112"/>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98"/>
      <c r="R70" s="89"/>
      <c r="S70" s="1112"/>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489"/>
      <c r="P71" s="489" t="s">
        <v>7803</v>
      </c>
      <c r="Q71" s="1120" t="s">
        <v>7804</v>
      </c>
      <c r="R71" s="89"/>
      <c r="S71" s="1112"/>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489"/>
      <c r="P72" s="489" t="s">
        <v>7805</v>
      </c>
      <c r="Q72" s="1120" t="s">
        <v>7804</v>
      </c>
      <c r="R72" s="89"/>
      <c r="S72" s="1112"/>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98"/>
      <c r="R73" s="89"/>
      <c r="S73" s="1112"/>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502"/>
      <c r="P74" s="686" t="s">
        <v>4985</v>
      </c>
      <c r="Q74" s="500" t="s">
        <v>7806</v>
      </c>
      <c r="R74" s="89"/>
      <c r="S74" s="1112"/>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502"/>
      <c r="P75" s="1122" t="s">
        <v>7101</v>
      </c>
      <c r="Q75" s="1120" t="s">
        <v>7807</v>
      </c>
      <c r="R75" s="89"/>
      <c r="S75" s="1112"/>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98"/>
      <c r="R76" s="89"/>
      <c r="S76" s="1112"/>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489"/>
      <c r="P77" s="489" t="s">
        <v>7808</v>
      </c>
      <c r="Q77" s="500" t="s">
        <v>7809</v>
      </c>
      <c r="R77" s="89"/>
      <c r="S77" s="1112"/>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2.445</v>
      </c>
      <c r="M78" s="37">
        <f t="shared" ref="M78:M79" si="20">L78/H78</f>
        <v>0.978</v>
      </c>
      <c r="N78" s="89"/>
      <c r="O78" s="262"/>
      <c r="P78" s="262"/>
      <c r="Q78" s="498"/>
      <c r="R78" s="89"/>
      <c r="S78" s="1112"/>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0.945</v>
      </c>
      <c r="M79" s="242">
        <f t="shared" si="20"/>
        <v>0.945</v>
      </c>
      <c r="N79" s="89"/>
      <c r="O79" s="243"/>
      <c r="P79" s="243"/>
      <c r="Q79" s="498"/>
      <c r="R79" s="89"/>
      <c r="S79" s="1112"/>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502"/>
      <c r="P80" s="489" t="s">
        <v>6653</v>
      </c>
      <c r="Q80" s="508" t="s">
        <v>7810</v>
      </c>
      <c r="R80" s="89"/>
      <c r="S80" s="1112"/>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502"/>
      <c r="P81" s="496" t="s">
        <v>7811</v>
      </c>
      <c r="Q81" s="499" t="s">
        <v>7812</v>
      </c>
      <c r="R81" s="89"/>
      <c r="S81" s="1112"/>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502"/>
      <c r="P82" s="489" t="s">
        <v>7813</v>
      </c>
      <c r="Q82" s="499" t="s">
        <v>7814</v>
      </c>
      <c r="R82" s="89"/>
      <c r="S82" s="1112"/>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502"/>
      <c r="P83" s="277" t="s">
        <v>7815</v>
      </c>
      <c r="Q83" s="499" t="s">
        <v>7816</v>
      </c>
      <c r="R83" s="89"/>
      <c r="S83" s="1112"/>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502"/>
      <c r="P84" s="489" t="s">
        <v>7817</v>
      </c>
      <c r="Q84" s="499" t="s">
        <v>7818</v>
      </c>
      <c r="R84" s="89"/>
      <c r="S84" s="1112"/>
      <c r="T84" s="89"/>
      <c r="U84" s="89"/>
      <c r="V84" s="89"/>
      <c r="W84" s="89"/>
      <c r="X84" s="89"/>
      <c r="Y84" s="89"/>
      <c r="Z84" s="89"/>
    </row>
    <row r="85">
      <c r="A85" s="89">
        <v>86.0</v>
      </c>
      <c r="B85" s="113"/>
      <c r="C85" s="114"/>
      <c r="D85" s="114"/>
      <c r="E85" s="114"/>
      <c r="F85" s="114" t="s">
        <v>249</v>
      </c>
      <c r="G85" s="266" t="s">
        <v>1192</v>
      </c>
      <c r="H85" s="117"/>
      <c r="I85" s="191" t="s">
        <v>1329</v>
      </c>
      <c r="J85" s="117" t="s">
        <v>196</v>
      </c>
      <c r="K85" s="247" t="s">
        <v>227</v>
      </c>
      <c r="L85" s="117">
        <f t="shared" si="21"/>
        <v>0.67</v>
      </c>
      <c r="M85" s="117"/>
      <c r="N85" s="89"/>
      <c r="O85" s="489" t="s">
        <v>7819</v>
      </c>
      <c r="P85" s="489" t="s">
        <v>7820</v>
      </c>
      <c r="Q85" s="498"/>
      <c r="R85" s="89"/>
      <c r="S85" s="1112"/>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1.5</v>
      </c>
      <c r="M86" s="242">
        <f>L86/H86</f>
        <v>1</v>
      </c>
      <c r="N86" s="89"/>
      <c r="O86" s="243"/>
      <c r="P86" s="243"/>
      <c r="Q86" s="498"/>
      <c r="R86" s="89"/>
      <c r="S86" s="1112"/>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489" t="s">
        <v>7821</v>
      </c>
      <c r="P87" s="490" t="s">
        <v>7822</v>
      </c>
      <c r="Q87" s="499" t="s">
        <v>7823</v>
      </c>
      <c r="R87" s="89"/>
      <c r="S87" s="1112"/>
      <c r="T87" s="89"/>
      <c r="U87" s="89"/>
      <c r="V87" s="89"/>
      <c r="W87" s="89"/>
      <c r="X87" s="89"/>
      <c r="Y87" s="89"/>
      <c r="Z87" s="89"/>
    </row>
    <row r="88">
      <c r="A88" s="89">
        <v>89.0</v>
      </c>
      <c r="B88" s="113"/>
      <c r="C88" s="114"/>
      <c r="D88" s="114"/>
      <c r="E88" s="246"/>
      <c r="F88" s="114" t="s">
        <v>193</v>
      </c>
      <c r="G88" s="266" t="s">
        <v>601</v>
      </c>
      <c r="H88" s="117"/>
      <c r="I88" s="191" t="s">
        <v>602</v>
      </c>
      <c r="J88" s="117" t="s">
        <v>264</v>
      </c>
      <c r="K88" s="247" t="s">
        <v>190</v>
      </c>
      <c r="L88" s="117">
        <f t="shared" si="22"/>
        <v>1</v>
      </c>
      <c r="M88" s="117"/>
      <c r="N88" s="89"/>
      <c r="O88" s="489" t="s">
        <v>7824</v>
      </c>
      <c r="P88" s="620"/>
      <c r="Q88" s="499" t="s">
        <v>7825</v>
      </c>
      <c r="R88" s="89"/>
      <c r="S88" s="1112"/>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2.033333333</v>
      </c>
      <c r="M89" s="37">
        <f t="shared" ref="M89:M90" si="23">L89/H89</f>
        <v>0.9242424242</v>
      </c>
      <c r="N89" s="89"/>
      <c r="O89" s="262"/>
      <c r="P89" s="262"/>
      <c r="Q89" s="498"/>
      <c r="R89" s="89"/>
      <c r="S89" s="1112"/>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3"/>
      <c r="P90" s="243"/>
      <c r="Q90" s="498"/>
      <c r="R90" s="89"/>
      <c r="S90" s="1112"/>
      <c r="T90" s="89"/>
      <c r="U90" s="89"/>
      <c r="V90" s="89"/>
      <c r="W90" s="89"/>
      <c r="X90" s="89"/>
      <c r="Y90" s="89"/>
      <c r="Z90" s="89"/>
    </row>
    <row r="91">
      <c r="A91" s="89">
        <v>92.0</v>
      </c>
      <c r="B91" s="113"/>
      <c r="C91" s="114"/>
      <c r="D91" s="114"/>
      <c r="E91" s="114"/>
      <c r="F91" s="114" t="s">
        <v>186</v>
      </c>
      <c r="G91" s="266" t="s">
        <v>7826</v>
      </c>
      <c r="H91" s="117"/>
      <c r="I91" s="191" t="s">
        <v>7827</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490" t="s">
        <v>7828</v>
      </c>
      <c r="P91" s="497" t="s">
        <v>7829</v>
      </c>
      <c r="Q91" s="1123" t="s">
        <v>7830</v>
      </c>
      <c r="R91" s="89"/>
      <c r="S91" s="1112"/>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489" t="s">
        <v>7831</v>
      </c>
      <c r="P92" s="492" t="s">
        <v>7832</v>
      </c>
      <c r="Q92" s="1123" t="s">
        <v>7830</v>
      </c>
      <c r="R92" s="89"/>
      <c r="S92" s="1112"/>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489" t="s">
        <v>7833</v>
      </c>
      <c r="P93" s="492" t="s">
        <v>2389</v>
      </c>
      <c r="Q93" s="1123" t="s">
        <v>7830</v>
      </c>
      <c r="R93" s="89"/>
      <c r="S93" s="1112"/>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490"/>
      <c r="P94" s="492"/>
      <c r="Q94" s="498"/>
      <c r="R94" s="89"/>
      <c r="S94" s="1112"/>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0.3</v>
      </c>
      <c r="M95" s="242">
        <f>L95/H95</f>
        <v>1</v>
      </c>
      <c r="N95" s="89"/>
      <c r="O95" s="243"/>
      <c r="P95" s="243"/>
      <c r="Q95" s="498"/>
      <c r="R95" s="89"/>
      <c r="S95" s="1112"/>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489" t="s">
        <v>7834</v>
      </c>
      <c r="P96" s="489" t="s">
        <v>7835</v>
      </c>
      <c r="Q96" s="508" t="s">
        <v>7836</v>
      </c>
      <c r="R96" s="89"/>
      <c r="S96" s="1112"/>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490" t="s">
        <v>7837</v>
      </c>
      <c r="P97" s="490" t="s">
        <v>7835</v>
      </c>
      <c r="Q97" s="499" t="s">
        <v>7836</v>
      </c>
      <c r="R97" s="89"/>
      <c r="S97" s="1112"/>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489" t="s">
        <v>7837</v>
      </c>
      <c r="P98" s="489" t="s">
        <v>7838</v>
      </c>
      <c r="Q98" s="508" t="s">
        <v>7836</v>
      </c>
      <c r="R98" s="89"/>
      <c r="S98" s="1112"/>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489" t="s">
        <v>7839</v>
      </c>
      <c r="P99" s="489" t="s">
        <v>7840</v>
      </c>
      <c r="Q99" s="499" t="s">
        <v>7836</v>
      </c>
      <c r="R99" s="89"/>
      <c r="S99" s="1112"/>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489" t="s">
        <v>7841</v>
      </c>
      <c r="P100" s="489" t="s">
        <v>7840</v>
      </c>
      <c r="Q100" s="499" t="s">
        <v>7836</v>
      </c>
      <c r="R100" s="89"/>
      <c r="S100" s="1112"/>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190</v>
      </c>
      <c r="L101" s="117">
        <f t="shared" si="25"/>
        <v>1</v>
      </c>
      <c r="M101" s="117"/>
      <c r="N101" s="89"/>
      <c r="O101" s="489" t="s">
        <v>7841</v>
      </c>
      <c r="P101" s="489" t="s">
        <v>7840</v>
      </c>
      <c r="Q101" s="499" t="s">
        <v>7836</v>
      </c>
      <c r="R101" s="89"/>
      <c r="S101" s="1112"/>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98"/>
      <c r="R102" s="89"/>
      <c r="S102" s="1112"/>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489" t="s">
        <v>7842</v>
      </c>
      <c r="P103" s="497" t="s">
        <v>7843</v>
      </c>
      <c r="Q103" s="499" t="s">
        <v>7844</v>
      </c>
      <c r="R103" s="89"/>
      <c r="S103" s="1112"/>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489" t="s">
        <v>7842</v>
      </c>
      <c r="P104" s="497" t="s">
        <v>7843</v>
      </c>
      <c r="Q104" s="499" t="s">
        <v>7844</v>
      </c>
      <c r="R104" s="89"/>
      <c r="S104" s="1112"/>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489" t="s">
        <v>7842</v>
      </c>
      <c r="P105" s="497" t="s">
        <v>7843</v>
      </c>
      <c r="Q105" s="499" t="s">
        <v>7844</v>
      </c>
      <c r="R105" s="89"/>
      <c r="S105" s="1112"/>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3"/>
      <c r="P106" s="243"/>
      <c r="Q106" s="498"/>
      <c r="R106" s="89"/>
      <c r="S106" s="1112"/>
      <c r="T106" s="89"/>
      <c r="U106" s="89"/>
      <c r="V106" s="89"/>
      <c r="W106" s="89"/>
      <c r="X106" s="89"/>
      <c r="Y106" s="89"/>
      <c r="Z106" s="89"/>
    </row>
    <row r="107">
      <c r="A107" s="89">
        <v>108.0</v>
      </c>
      <c r="B107" s="113"/>
      <c r="C107" s="114"/>
      <c r="D107" s="114"/>
      <c r="E107" s="114"/>
      <c r="F107" s="328" t="s">
        <v>107</v>
      </c>
      <c r="G107" s="266" t="s">
        <v>7845</v>
      </c>
      <c r="H107" s="117"/>
      <c r="I107" s="191" t="s">
        <v>7846</v>
      </c>
      <c r="J107" s="117" t="s">
        <v>196</v>
      </c>
      <c r="K107" s="247"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489" t="s">
        <v>7847</v>
      </c>
      <c r="P107" s="489" t="s">
        <v>7848</v>
      </c>
      <c r="Q107" s="508" t="s">
        <v>7849</v>
      </c>
      <c r="R107" s="89"/>
      <c r="S107" s="1112"/>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0.3</v>
      </c>
      <c r="M108" s="242">
        <f>L108/H108</f>
        <v>1</v>
      </c>
      <c r="N108" s="89"/>
      <c r="O108" s="243"/>
      <c r="P108" s="243"/>
      <c r="Q108" s="498"/>
      <c r="R108" s="89"/>
      <c r="S108" s="1112"/>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489" t="s">
        <v>7850</v>
      </c>
      <c r="P109" s="489" t="s">
        <v>6871</v>
      </c>
      <c r="Q109" s="508" t="s">
        <v>7851</v>
      </c>
      <c r="R109" s="89"/>
      <c r="S109" s="1112"/>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489" t="s">
        <v>7852</v>
      </c>
      <c r="P110" s="489" t="s">
        <v>7853</v>
      </c>
      <c r="Q110" s="499" t="s">
        <v>7854</v>
      </c>
      <c r="R110" s="89"/>
      <c r="S110" s="1112"/>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489" t="s">
        <v>7852</v>
      </c>
      <c r="P111" s="492" t="s">
        <v>7855</v>
      </c>
      <c r="Q111" s="508" t="s">
        <v>7856</v>
      </c>
      <c r="R111" s="89"/>
      <c r="S111" s="1112"/>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489" t="s">
        <v>7857</v>
      </c>
      <c r="P112" s="492" t="s">
        <v>7858</v>
      </c>
      <c r="Q112" s="508" t="s">
        <v>7859</v>
      </c>
      <c r="R112" s="89"/>
      <c r="S112" s="1112"/>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0.3333333333</v>
      </c>
      <c r="M113" s="242">
        <f>L113/H113</f>
        <v>0.6666666667</v>
      </c>
      <c r="N113" s="89"/>
      <c r="O113" s="243"/>
      <c r="P113" s="243"/>
      <c r="Q113" s="498"/>
      <c r="R113" s="89"/>
      <c r="S113" s="1112"/>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489" t="s">
        <v>7857</v>
      </c>
      <c r="P114" s="536" t="s">
        <v>7860</v>
      </c>
      <c r="Q114" s="508" t="s">
        <v>7861</v>
      </c>
      <c r="R114" s="89"/>
      <c r="S114" s="1112"/>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227</v>
      </c>
      <c r="L115" s="117">
        <f t="shared" si="28"/>
        <v>0.5</v>
      </c>
      <c r="M115" s="117"/>
      <c r="N115" s="89"/>
      <c r="O115" s="502"/>
      <c r="P115" s="546" t="s">
        <v>2904</v>
      </c>
      <c r="Q115" s="499" t="s">
        <v>7861</v>
      </c>
      <c r="R115" s="89"/>
      <c r="S115" s="1112"/>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227</v>
      </c>
      <c r="L116" s="117">
        <f t="shared" si="28"/>
        <v>0.5</v>
      </c>
      <c r="M116" s="117"/>
      <c r="N116" s="89"/>
      <c r="O116" s="502"/>
      <c r="P116" s="546" t="s">
        <v>2905</v>
      </c>
      <c r="Q116" s="508" t="s">
        <v>7861</v>
      </c>
      <c r="R116" s="89"/>
      <c r="S116" s="1112"/>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0.931</v>
      </c>
      <c r="M117" s="53">
        <f t="shared" ref="M117:M118" si="29">L117/H117</f>
        <v>0.3724</v>
      </c>
      <c r="N117" s="89"/>
      <c r="O117" s="321"/>
      <c r="P117" s="321"/>
      <c r="Q117" s="498"/>
      <c r="R117" s="89"/>
      <c r="S117" s="1112"/>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0.1546666667</v>
      </c>
      <c r="M118" s="242">
        <f t="shared" si="29"/>
        <v>0.3866666667</v>
      </c>
      <c r="N118" s="89"/>
      <c r="O118" s="243"/>
      <c r="P118" s="243"/>
      <c r="Q118" s="498"/>
      <c r="R118" s="89"/>
      <c r="S118" s="1112"/>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386</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0.5</v>
      </c>
      <c r="M119" s="117"/>
      <c r="N119" s="89"/>
      <c r="O119" s="489"/>
      <c r="P119" s="277" t="s">
        <v>7862</v>
      </c>
      <c r="Q119" s="498"/>
      <c r="R119" s="89"/>
      <c r="S119" s="1112"/>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386</v>
      </c>
      <c r="L120" s="117">
        <f t="shared" si="30"/>
        <v>0.33</v>
      </c>
      <c r="M120" s="117"/>
      <c r="N120" s="89"/>
      <c r="O120" s="489"/>
      <c r="P120" s="497" t="s">
        <v>2908</v>
      </c>
      <c r="Q120" s="498"/>
      <c r="R120" s="89"/>
      <c r="S120" s="1112"/>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386</v>
      </c>
      <c r="L121" s="117">
        <f t="shared" si="30"/>
        <v>0.33</v>
      </c>
      <c r="M121" s="117"/>
      <c r="N121" s="89"/>
      <c r="O121" s="489"/>
      <c r="P121" s="249" t="s">
        <v>7863</v>
      </c>
      <c r="Q121" s="498"/>
      <c r="R121" s="89"/>
      <c r="S121" s="1112"/>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0.1113333333</v>
      </c>
      <c r="M122" s="242">
        <f>L122/H122</f>
        <v>0.2783333333</v>
      </c>
      <c r="N122" s="89"/>
      <c r="O122" s="243"/>
      <c r="P122" s="243"/>
      <c r="Q122" s="498"/>
      <c r="R122" s="89"/>
      <c r="S122" s="1112"/>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804</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0</v>
      </c>
      <c r="M123" s="117"/>
      <c r="N123" s="89"/>
      <c r="O123" s="502"/>
      <c r="P123" s="620"/>
      <c r="Q123" s="498"/>
      <c r="R123" s="89"/>
      <c r="S123" s="1112"/>
      <c r="T123" s="89"/>
      <c r="U123" s="89"/>
      <c r="V123" s="89"/>
      <c r="W123" s="89"/>
      <c r="X123" s="89"/>
      <c r="Y123" s="89"/>
      <c r="Z123" s="89"/>
    </row>
    <row r="124">
      <c r="A124" s="89">
        <v>125.0</v>
      </c>
      <c r="B124" s="113"/>
      <c r="C124" s="114"/>
      <c r="D124" s="114"/>
      <c r="E124" s="114"/>
      <c r="F124" s="114" t="s">
        <v>193</v>
      </c>
      <c r="G124" s="266" t="s">
        <v>766</v>
      </c>
      <c r="H124" s="117"/>
      <c r="I124" s="191" t="s">
        <v>7864</v>
      </c>
      <c r="J124" s="117" t="s">
        <v>196</v>
      </c>
      <c r="K124" s="247" t="s">
        <v>227</v>
      </c>
      <c r="L124" s="117">
        <f t="shared" si="31"/>
        <v>0.67</v>
      </c>
      <c r="M124" s="117"/>
      <c r="N124" s="89"/>
      <c r="O124" s="502"/>
      <c r="P124" s="502"/>
      <c r="Q124" s="498"/>
      <c r="R124" s="89"/>
      <c r="S124" s="1112"/>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227</v>
      </c>
      <c r="L125" s="117">
        <f t="shared" si="31"/>
        <v>0.67</v>
      </c>
      <c r="M125" s="117"/>
      <c r="N125" s="89"/>
      <c r="O125" s="502"/>
      <c r="P125" s="368"/>
      <c r="Q125" s="498"/>
      <c r="R125" s="89"/>
      <c r="S125" s="1112"/>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386</v>
      </c>
      <c r="L126" s="117">
        <f t="shared" si="31"/>
        <v>0.33</v>
      </c>
      <c r="M126" s="117"/>
      <c r="N126" s="89"/>
      <c r="O126" s="502"/>
      <c r="P126" s="502"/>
      <c r="Q126" s="498"/>
      <c r="R126" s="89"/>
      <c r="S126" s="1112"/>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804</v>
      </c>
      <c r="L127" s="117">
        <f t="shared" si="31"/>
        <v>0</v>
      </c>
      <c r="M127" s="117"/>
      <c r="N127" s="89"/>
      <c r="O127" s="502"/>
      <c r="P127" s="502"/>
      <c r="Q127" s="498"/>
      <c r="R127" s="89"/>
      <c r="S127" s="1112"/>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804</v>
      </c>
      <c r="L128" s="117">
        <f t="shared" si="31"/>
        <v>0</v>
      </c>
      <c r="M128" s="117"/>
      <c r="N128" s="89"/>
      <c r="O128" s="502"/>
      <c r="P128" s="368"/>
      <c r="Q128" s="498"/>
      <c r="R128" s="89"/>
      <c r="S128" s="1112"/>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0.324</v>
      </c>
      <c r="M129" s="242">
        <f>L129/H129</f>
        <v>0.54</v>
      </c>
      <c r="N129" s="89"/>
      <c r="O129" s="243"/>
      <c r="P129" s="243"/>
      <c r="Q129" s="498"/>
      <c r="R129" s="89"/>
      <c r="S129" s="1112"/>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502"/>
      <c r="P130" s="277" t="s">
        <v>7865</v>
      </c>
      <c r="Q130" s="498"/>
      <c r="R130" s="89"/>
      <c r="S130" s="1112"/>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386</v>
      </c>
      <c r="L131" s="117">
        <f t="shared" si="32"/>
        <v>0.33</v>
      </c>
      <c r="M131" s="117"/>
      <c r="N131" s="89"/>
      <c r="O131" s="502"/>
      <c r="P131" s="277" t="s">
        <v>7866</v>
      </c>
      <c r="Q131" s="498"/>
      <c r="R131" s="89"/>
      <c r="S131" s="1112"/>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386</v>
      </c>
      <c r="L132" s="117">
        <f t="shared" si="32"/>
        <v>0.33</v>
      </c>
      <c r="M132" s="117"/>
      <c r="N132" s="89"/>
      <c r="O132" s="502"/>
      <c r="P132" s="620"/>
      <c r="Q132" s="498"/>
      <c r="R132" s="89"/>
      <c r="S132" s="1112"/>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227</v>
      </c>
      <c r="L133" s="117">
        <f t="shared" si="32"/>
        <v>0.5</v>
      </c>
      <c r="M133" s="117"/>
      <c r="N133" s="89"/>
      <c r="O133" s="502"/>
      <c r="P133" s="620"/>
      <c r="Q133" s="498"/>
      <c r="R133" s="89"/>
      <c r="S133" s="1112"/>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0.175</v>
      </c>
      <c r="M134" s="242">
        <f>L134/H134</f>
        <v>0.25</v>
      </c>
      <c r="N134" s="89"/>
      <c r="O134" s="243"/>
      <c r="P134" s="243"/>
      <c r="Q134" s="498"/>
      <c r="R134" s="89"/>
      <c r="S134" s="1112"/>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804</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0.25</v>
      </c>
      <c r="M135" s="117"/>
      <c r="N135" s="89"/>
      <c r="O135" s="502"/>
      <c r="P135" s="620"/>
      <c r="Q135" s="498"/>
      <c r="R135" s="89"/>
      <c r="S135" s="1112"/>
      <c r="T135" s="89"/>
      <c r="U135" s="89"/>
      <c r="V135" s="89"/>
      <c r="W135" s="89"/>
      <c r="X135" s="89"/>
      <c r="Y135" s="89"/>
      <c r="Z135" s="89"/>
    </row>
    <row r="136">
      <c r="A136" s="89">
        <v>137.0</v>
      </c>
      <c r="B136" s="113"/>
      <c r="C136" s="114"/>
      <c r="D136" s="114"/>
      <c r="E136" s="114"/>
      <c r="F136" s="114" t="s">
        <v>193</v>
      </c>
      <c r="G136" s="266" t="s">
        <v>807</v>
      </c>
      <c r="H136" s="117"/>
      <c r="I136" s="191" t="s">
        <v>7867</v>
      </c>
      <c r="J136" s="324" t="s">
        <v>189</v>
      </c>
      <c r="K136" s="247" t="s">
        <v>227</v>
      </c>
      <c r="L136" s="117">
        <f t="shared" si="33"/>
        <v>0.5</v>
      </c>
      <c r="M136" s="117"/>
      <c r="N136" s="89"/>
      <c r="O136" s="502"/>
      <c r="P136" s="502"/>
      <c r="Q136" s="498"/>
      <c r="R136" s="89"/>
      <c r="S136" s="1112"/>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804</v>
      </c>
      <c r="L137" s="117">
        <f t="shared" si="33"/>
        <v>0</v>
      </c>
      <c r="M137" s="117"/>
      <c r="N137" s="89"/>
      <c r="O137" s="502"/>
      <c r="P137" s="467"/>
      <c r="Q137" s="498"/>
      <c r="R137" s="89"/>
      <c r="S137" s="1112"/>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0.166</v>
      </c>
      <c r="M138" s="242">
        <f>L138/H138</f>
        <v>0.415</v>
      </c>
      <c r="N138" s="89"/>
      <c r="O138" s="243"/>
      <c r="P138" s="243"/>
      <c r="Q138" s="498"/>
      <c r="R138" s="89"/>
      <c r="S138" s="1112"/>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386</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0.33</v>
      </c>
      <c r="M139" s="117"/>
      <c r="N139" s="89"/>
      <c r="O139" s="502"/>
      <c r="P139" s="368"/>
      <c r="Q139" s="498"/>
      <c r="R139" s="89"/>
      <c r="S139" s="1112"/>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227</v>
      </c>
      <c r="L140" s="117">
        <f t="shared" si="34"/>
        <v>0.5</v>
      </c>
      <c r="M140" s="324"/>
      <c r="N140" s="89"/>
      <c r="O140" s="620"/>
      <c r="P140" s="649"/>
      <c r="Q140" s="498"/>
      <c r="R140" s="89"/>
      <c r="S140" s="1112"/>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15.44916667</v>
      </c>
      <c r="M141" s="231">
        <f t="shared" ref="M141:M143" si="35">L141/H141</f>
        <v>0.7119431644</v>
      </c>
      <c r="N141" s="89"/>
      <c r="O141" s="453"/>
      <c r="P141" s="453"/>
      <c r="Q141" s="498"/>
      <c r="R141" s="89"/>
      <c r="S141" s="1112"/>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1.7725</v>
      </c>
      <c r="M142" s="37">
        <f t="shared" si="35"/>
        <v>0.5908333333</v>
      </c>
      <c r="N142" s="89"/>
      <c r="O142" s="262"/>
      <c r="P142" s="262"/>
      <c r="Q142" s="498"/>
      <c r="R142" s="89"/>
      <c r="S142" s="1112"/>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0.9375</v>
      </c>
      <c r="M143" s="242">
        <f t="shared" si="35"/>
        <v>0.625</v>
      </c>
      <c r="N143" s="89"/>
      <c r="O143" s="243"/>
      <c r="P143" s="243"/>
      <c r="Q143" s="498"/>
      <c r="R143" s="89"/>
      <c r="S143" s="1112"/>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557">
        <v>0.75</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0.75</v>
      </c>
      <c r="M144" s="117"/>
      <c r="N144" s="89"/>
      <c r="O144" s="121"/>
      <c r="P144" s="121"/>
      <c r="Q144" s="498"/>
      <c r="R144" s="89"/>
      <c r="S144" s="1112"/>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1.0</v>
      </c>
      <c r="L145" s="117" t="str">
        <f t="shared" si="36"/>
        <v/>
      </c>
      <c r="M145" s="117"/>
      <c r="N145" s="89"/>
      <c r="O145" s="121"/>
      <c r="P145" s="121"/>
      <c r="Q145" s="498"/>
      <c r="R145" s="89"/>
      <c r="S145" s="1112"/>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1.0</v>
      </c>
      <c r="L146" s="117" t="str">
        <f t="shared" si="36"/>
        <v/>
      </c>
      <c r="M146" s="117"/>
      <c r="N146" s="89"/>
      <c r="O146" s="121"/>
      <c r="P146" s="121"/>
      <c r="Q146" s="498"/>
      <c r="R146" s="89"/>
      <c r="S146" s="1112"/>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557">
        <v>0.5</v>
      </c>
      <c r="L147" s="117">
        <f t="shared" si="36"/>
        <v>0.5</v>
      </c>
      <c r="M147" s="117"/>
      <c r="N147" s="89"/>
      <c r="O147" s="121"/>
      <c r="P147" s="121"/>
      <c r="Q147" s="498"/>
      <c r="R147" s="89"/>
      <c r="S147" s="1112"/>
      <c r="T147" s="89"/>
      <c r="U147" s="89"/>
      <c r="V147" s="89"/>
      <c r="W147" s="89"/>
      <c r="X147" s="89"/>
      <c r="Y147" s="89"/>
      <c r="Z147" s="89"/>
    </row>
    <row r="148">
      <c r="A148" s="89">
        <v>170.0</v>
      </c>
      <c r="B148" s="113"/>
      <c r="C148" s="114"/>
      <c r="D148" s="114"/>
      <c r="E148" s="114"/>
      <c r="F148" s="246"/>
      <c r="G148" s="341" t="s">
        <v>866</v>
      </c>
      <c r="H148" s="117"/>
      <c r="I148" s="191"/>
      <c r="J148" s="117" t="s">
        <v>865</v>
      </c>
      <c r="K148" s="296">
        <v>1.0</v>
      </c>
      <c r="L148" s="117" t="str">
        <f t="shared" si="36"/>
        <v/>
      </c>
      <c r="M148" s="117"/>
      <c r="N148" s="89"/>
      <c r="O148" s="121"/>
      <c r="P148" s="467"/>
      <c r="Q148" s="498"/>
      <c r="R148" s="89"/>
      <c r="S148" s="1112"/>
      <c r="T148" s="89"/>
      <c r="U148" s="89"/>
      <c r="V148" s="89"/>
      <c r="W148" s="89"/>
      <c r="X148" s="89"/>
      <c r="Y148" s="89"/>
      <c r="Z148" s="89"/>
    </row>
    <row r="149">
      <c r="A149" s="89">
        <v>171.0</v>
      </c>
      <c r="B149" s="113"/>
      <c r="C149" s="114"/>
      <c r="D149" s="114"/>
      <c r="E149" s="114"/>
      <c r="F149" s="246"/>
      <c r="G149" s="341" t="s">
        <v>871</v>
      </c>
      <c r="H149" s="117"/>
      <c r="I149" s="191"/>
      <c r="J149" s="117" t="s">
        <v>865</v>
      </c>
      <c r="K149" s="296">
        <v>0.0</v>
      </c>
      <c r="L149" s="117" t="str">
        <f t="shared" si="36"/>
        <v/>
      </c>
      <c r="M149" s="117"/>
      <c r="N149" s="89"/>
      <c r="O149" s="121"/>
      <c r="P149" s="121"/>
      <c r="Q149" s="498"/>
      <c r="R149" s="89"/>
      <c r="S149" s="1112"/>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0.5</v>
      </c>
      <c r="M150" s="242">
        <f>L150/H150</f>
        <v>0.5</v>
      </c>
      <c r="N150" s="89"/>
      <c r="O150" s="243"/>
      <c r="P150" s="243"/>
      <c r="Q150" s="498"/>
      <c r="R150" s="89"/>
      <c r="S150" s="1112"/>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386</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0.5</v>
      </c>
      <c r="M151" s="117"/>
      <c r="N151" s="89"/>
      <c r="O151" s="502"/>
      <c r="P151" s="121"/>
      <c r="Q151" s="498"/>
      <c r="R151" s="89"/>
      <c r="S151" s="1112"/>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0.335</v>
      </c>
      <c r="M152" s="242">
        <f>L152/H152</f>
        <v>0.67</v>
      </c>
      <c r="N152" s="89"/>
      <c r="O152" s="243"/>
      <c r="P152" s="243"/>
      <c r="Q152" s="498"/>
      <c r="R152" s="89"/>
      <c r="S152" s="1112"/>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227</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0.67</v>
      </c>
      <c r="M153" s="117"/>
      <c r="N153" s="89"/>
      <c r="O153" s="502"/>
      <c r="P153" s="467"/>
      <c r="Q153" s="498"/>
      <c r="R153" s="89"/>
      <c r="S153" s="1112"/>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1.5</v>
      </c>
      <c r="M154" s="37">
        <f t="shared" ref="M154:M155" si="37">L154/H154</f>
        <v>0.75</v>
      </c>
      <c r="N154" s="89"/>
      <c r="O154" s="262"/>
      <c r="P154" s="262"/>
      <c r="Q154" s="498"/>
      <c r="R154" s="89"/>
      <c r="S154" s="1112"/>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1.5</v>
      </c>
      <c r="M155" s="242">
        <f t="shared" si="37"/>
        <v>0.75</v>
      </c>
      <c r="N155" s="89"/>
      <c r="O155" s="243"/>
      <c r="P155" s="243"/>
      <c r="Q155" s="498"/>
      <c r="R155" s="89"/>
      <c r="S155" s="1112"/>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227</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0.5</v>
      </c>
      <c r="M156" s="117"/>
      <c r="N156" s="89"/>
      <c r="O156" s="502"/>
      <c r="P156" s="620"/>
      <c r="Q156" s="498"/>
      <c r="R156" s="89"/>
      <c r="S156" s="1112"/>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1</v>
      </c>
      <c r="L157" s="117">
        <f t="shared" si="38"/>
        <v>1</v>
      </c>
      <c r="M157" s="117"/>
      <c r="N157" s="89"/>
      <c r="O157" s="249" t="s">
        <v>7868</v>
      </c>
      <c r="P157" s="121"/>
      <c r="Q157" s="498"/>
      <c r="R157" s="89"/>
      <c r="S157" s="1112"/>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2.0</v>
      </c>
      <c r="L158" s="117" t="str">
        <f t="shared" si="38"/>
        <v/>
      </c>
      <c r="M158" s="117"/>
      <c r="N158" s="89"/>
      <c r="O158" s="502"/>
      <c r="P158" s="467"/>
      <c r="Q158" s="498"/>
      <c r="R158" s="89"/>
      <c r="S158" s="1112"/>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2.0</v>
      </c>
      <c r="L159" s="117" t="str">
        <f t="shared" si="38"/>
        <v/>
      </c>
      <c r="M159" s="117"/>
      <c r="N159" s="89"/>
      <c r="O159" s="502"/>
      <c r="P159" s="467"/>
      <c r="Q159" s="498"/>
      <c r="R159" s="89"/>
      <c r="S159" s="1112"/>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98"/>
      <c r="R160" s="89"/>
      <c r="S160" s="1124">
        <f>L160</f>
        <v>1.5</v>
      </c>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98"/>
      <c r="R161" s="89"/>
      <c r="S161" s="1112"/>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489" t="s">
        <v>7869</v>
      </c>
      <c r="P162" s="489" t="s">
        <v>7870</v>
      </c>
      <c r="Q162" s="498"/>
      <c r="R162" s="89"/>
      <c r="S162" s="1112"/>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3.251666667</v>
      </c>
      <c r="M163" s="37">
        <f t="shared" ref="M163:M164" si="40">L163/H163</f>
        <v>0.8671111111</v>
      </c>
      <c r="N163" s="89"/>
      <c r="O163" s="262"/>
      <c r="P163" s="262"/>
      <c r="Q163" s="498"/>
      <c r="R163" s="89"/>
      <c r="S163" s="1112"/>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0.335</v>
      </c>
      <c r="M164" s="242">
        <f t="shared" si="40"/>
        <v>0.67</v>
      </c>
      <c r="N164" s="89"/>
      <c r="O164" s="243"/>
      <c r="P164" s="243"/>
      <c r="Q164" s="498"/>
      <c r="R164" s="89"/>
      <c r="S164" s="1112"/>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227</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0.67</v>
      </c>
      <c r="M165" s="117"/>
      <c r="N165" s="89"/>
      <c r="O165" s="502"/>
      <c r="P165" s="502"/>
      <c r="Q165" s="498"/>
      <c r="R165" s="89"/>
      <c r="S165" s="1112"/>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498"/>
      <c r="R166" s="89"/>
      <c r="S166" s="1112"/>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489" t="s">
        <v>7871</v>
      </c>
      <c r="P167" s="467"/>
      <c r="Q167" s="498"/>
      <c r="R167" s="89"/>
      <c r="S167" s="1112"/>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502"/>
      <c r="P168" s="467"/>
      <c r="Q168" s="498"/>
      <c r="R168" s="89"/>
      <c r="S168" s="1112"/>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1.666666667</v>
      </c>
      <c r="M169" s="242">
        <f>L169/H169</f>
        <v>0.8333333333</v>
      </c>
      <c r="N169" s="89"/>
      <c r="O169" s="243"/>
      <c r="P169" s="243"/>
      <c r="Q169" s="498"/>
      <c r="R169" s="89"/>
      <c r="S169" s="1112"/>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227</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0.75</v>
      </c>
      <c r="M170" s="117"/>
      <c r="N170" s="89"/>
      <c r="O170" s="502"/>
      <c r="P170" s="467"/>
      <c r="Q170" s="498"/>
      <c r="R170" s="89"/>
      <c r="S170" s="1112"/>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502"/>
      <c r="P171" s="467"/>
      <c r="Q171" s="498"/>
      <c r="R171" s="89"/>
      <c r="S171" s="1112"/>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227</v>
      </c>
      <c r="L172" s="117">
        <f t="shared" si="42"/>
        <v>0.75</v>
      </c>
      <c r="M172" s="117"/>
      <c r="N172" s="89"/>
      <c r="O172" s="502"/>
      <c r="P172" s="467"/>
      <c r="Q172" s="498"/>
      <c r="R172" s="89"/>
      <c r="S172" s="1112"/>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2</v>
      </c>
      <c r="M173" s="37">
        <f t="shared" ref="M173:M174" si="43">L173/H173</f>
        <v>1</v>
      </c>
      <c r="N173" s="89"/>
      <c r="O173" s="262"/>
      <c r="P173" s="262"/>
      <c r="Q173" s="498"/>
      <c r="R173" s="89"/>
      <c r="S173" s="1112"/>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98"/>
      <c r="R174" s="89"/>
      <c r="S174" s="1112"/>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502"/>
      <c r="P175" s="649"/>
      <c r="Q175" s="498"/>
      <c r="R175" s="89"/>
      <c r="S175" s="1112"/>
      <c r="T175" s="89"/>
      <c r="U175" s="89"/>
      <c r="V175" s="89"/>
      <c r="W175" s="89"/>
      <c r="X175" s="89"/>
      <c r="Y175" s="89"/>
      <c r="Z175" s="89"/>
    </row>
    <row r="176">
      <c r="A176" s="89">
        <v>205.0</v>
      </c>
      <c r="B176" s="257"/>
      <c r="C176" s="241"/>
      <c r="D176" s="241"/>
      <c r="E176" s="241" t="s">
        <v>12</v>
      </c>
      <c r="F176" s="28" t="s">
        <v>7872</v>
      </c>
      <c r="G176" s="4"/>
      <c r="H176" s="242">
        <v>0.5</v>
      </c>
      <c r="I176" s="243"/>
      <c r="J176" s="242"/>
      <c r="K176" s="242"/>
      <c r="L176" s="242">
        <f>AVERAGE(L177)*H176</f>
        <v>0.5</v>
      </c>
      <c r="M176" s="242">
        <f>L176/H176</f>
        <v>1</v>
      </c>
      <c r="N176" s="89"/>
      <c r="O176" s="243"/>
      <c r="P176" s="243"/>
      <c r="Q176" s="498"/>
      <c r="R176" s="89"/>
      <c r="S176" s="1112"/>
      <c r="T176" s="89"/>
      <c r="U176" s="89"/>
      <c r="V176" s="89"/>
      <c r="W176" s="89"/>
      <c r="X176" s="89"/>
      <c r="Y176" s="89"/>
      <c r="Z176" s="89"/>
    </row>
    <row r="177">
      <c r="A177" s="89">
        <v>206.0</v>
      </c>
      <c r="B177" s="113"/>
      <c r="C177" s="114"/>
      <c r="D177" s="114"/>
      <c r="E177" s="114"/>
      <c r="F177" s="328" t="s">
        <v>107</v>
      </c>
      <c r="G177" s="266" t="s">
        <v>7873</v>
      </c>
      <c r="H177" s="117"/>
      <c r="I177" s="191" t="s">
        <v>7874</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502"/>
      <c r="P177" s="368"/>
      <c r="Q177" s="498"/>
      <c r="R177" s="89"/>
      <c r="S177" s="1112"/>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0.5</v>
      </c>
      <c r="M178" s="242">
        <f>L178/H178</f>
        <v>1</v>
      </c>
      <c r="N178" s="89"/>
      <c r="O178" s="243"/>
      <c r="P178" s="243"/>
      <c r="Q178" s="498"/>
      <c r="R178" s="89"/>
      <c r="S178" s="1112"/>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557">
        <v>1.0</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1</v>
      </c>
      <c r="M179" s="117"/>
      <c r="N179" s="89"/>
      <c r="O179" s="121"/>
      <c r="P179" s="121"/>
      <c r="Q179" s="498"/>
      <c r="R179" s="89"/>
      <c r="S179" s="1112"/>
      <c r="T179" s="89"/>
      <c r="U179" s="89"/>
      <c r="V179" s="89"/>
      <c r="W179" s="89"/>
      <c r="X179" s="89"/>
      <c r="Y179" s="89"/>
      <c r="Z179" s="89"/>
    </row>
    <row r="180">
      <c r="A180" s="89">
        <v>209.0</v>
      </c>
      <c r="B180" s="113"/>
      <c r="C180" s="114"/>
      <c r="D180" s="114"/>
      <c r="E180" s="114"/>
      <c r="F180" s="114"/>
      <c r="G180" s="346" t="s">
        <v>983</v>
      </c>
      <c r="H180" s="117"/>
      <c r="I180" s="191"/>
      <c r="J180" s="117" t="s">
        <v>865</v>
      </c>
      <c r="K180" s="296">
        <v>0.0</v>
      </c>
      <c r="L180" s="117" t="str">
        <f t="shared" si="44"/>
        <v/>
      </c>
      <c r="M180" s="339"/>
      <c r="N180" s="89"/>
      <c r="O180" s="121"/>
      <c r="P180" s="467"/>
      <c r="Q180" s="498" t="s">
        <v>2964</v>
      </c>
      <c r="R180" s="89"/>
      <c r="S180" s="1112"/>
      <c r="T180" s="89"/>
      <c r="U180" s="89"/>
      <c r="V180" s="89"/>
      <c r="W180" s="89"/>
      <c r="X180" s="89"/>
      <c r="Y180" s="89"/>
      <c r="Z180" s="89"/>
    </row>
    <row r="181">
      <c r="A181" s="89">
        <v>210.0</v>
      </c>
      <c r="B181" s="113"/>
      <c r="C181" s="114"/>
      <c r="D181" s="114"/>
      <c r="E181" s="114"/>
      <c r="F181" s="114"/>
      <c r="G181" s="346" t="s">
        <v>984</v>
      </c>
      <c r="H181" s="117"/>
      <c r="I181" s="191"/>
      <c r="J181" s="117" t="s">
        <v>865</v>
      </c>
      <c r="K181" s="296">
        <v>0.0</v>
      </c>
      <c r="L181" s="117" t="str">
        <f t="shared" si="44"/>
        <v/>
      </c>
      <c r="M181" s="117"/>
      <c r="N181" s="89"/>
      <c r="O181" s="121"/>
      <c r="P181" s="121"/>
      <c r="Q181" s="498" t="s">
        <v>2966</v>
      </c>
      <c r="R181" s="89"/>
      <c r="S181" s="1112"/>
      <c r="T181" s="89"/>
      <c r="U181" s="89"/>
      <c r="V181" s="89"/>
      <c r="W181" s="89"/>
      <c r="X181" s="89"/>
      <c r="Y181" s="89"/>
      <c r="Z181" s="89"/>
    </row>
    <row r="182">
      <c r="A182" s="89">
        <v>211.0</v>
      </c>
      <c r="B182" s="113"/>
      <c r="C182" s="114"/>
      <c r="D182" s="114"/>
      <c r="E182" s="114"/>
      <c r="F182" s="114"/>
      <c r="G182" s="346" t="s">
        <v>985</v>
      </c>
      <c r="H182" s="117"/>
      <c r="I182" s="191"/>
      <c r="J182" s="117" t="s">
        <v>865</v>
      </c>
      <c r="K182" s="296">
        <v>0.0</v>
      </c>
      <c r="L182" s="117" t="str">
        <f t="shared" si="44"/>
        <v/>
      </c>
      <c r="M182" s="117"/>
      <c r="N182" s="89"/>
      <c r="O182" s="121"/>
      <c r="P182" s="121"/>
      <c r="Q182" s="498"/>
      <c r="R182" s="89"/>
      <c r="S182" s="1112"/>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2.75</v>
      </c>
      <c r="M183" s="37">
        <f t="shared" ref="M183:M184" si="45">L183/H183</f>
        <v>0.7333333333</v>
      </c>
      <c r="N183" s="89"/>
      <c r="O183" s="262"/>
      <c r="P183" s="262"/>
      <c r="Q183" s="498"/>
      <c r="R183" s="89"/>
      <c r="S183" s="1112"/>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0.75</v>
      </c>
      <c r="M184" s="242">
        <f t="shared" si="45"/>
        <v>0.75</v>
      </c>
      <c r="N184" s="89"/>
      <c r="O184" s="243"/>
      <c r="P184" s="243"/>
      <c r="Q184" s="498"/>
      <c r="R184" s="89"/>
      <c r="S184" s="1112"/>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98"/>
      <c r="R185" s="89"/>
      <c r="S185" s="1112"/>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498"/>
      <c r="R186" s="89"/>
      <c r="S186" s="1112"/>
      <c r="T186" s="89"/>
      <c r="U186" s="89"/>
      <c r="V186" s="89"/>
      <c r="W186" s="89"/>
      <c r="X186" s="89"/>
      <c r="Y186" s="89"/>
      <c r="Z186" s="89"/>
    </row>
    <row r="187">
      <c r="A187" s="89">
        <v>216.0</v>
      </c>
      <c r="B187" s="113"/>
      <c r="C187" s="114"/>
      <c r="D187" s="114"/>
      <c r="E187" s="114"/>
      <c r="F187" s="246"/>
      <c r="G187" s="341" t="s">
        <v>1011</v>
      </c>
      <c r="H187" s="117"/>
      <c r="I187" s="191"/>
      <c r="J187" s="117" t="s">
        <v>865</v>
      </c>
      <c r="K187" s="296">
        <v>2.0</v>
      </c>
      <c r="L187" s="117" t="str">
        <f t="shared" si="46"/>
        <v/>
      </c>
      <c r="M187" s="117"/>
      <c r="N187" s="89"/>
      <c r="O187" s="121"/>
      <c r="P187" s="249" t="s">
        <v>7875</v>
      </c>
      <c r="Q187" s="499" t="s">
        <v>7876</v>
      </c>
      <c r="R187" s="89"/>
      <c r="S187" s="1112"/>
      <c r="T187" s="89"/>
      <c r="U187" s="89"/>
      <c r="V187" s="89"/>
      <c r="W187" s="89"/>
      <c r="X187" s="89"/>
      <c r="Y187" s="89"/>
      <c r="Z187" s="89"/>
    </row>
    <row r="188">
      <c r="A188" s="89">
        <v>217.0</v>
      </c>
      <c r="B188" s="113"/>
      <c r="C188" s="114"/>
      <c r="D188" s="114"/>
      <c r="E188" s="114"/>
      <c r="F188" s="246"/>
      <c r="G188" s="341" t="s">
        <v>1014</v>
      </c>
      <c r="H188" s="117"/>
      <c r="I188" s="191"/>
      <c r="J188" s="117" t="s">
        <v>865</v>
      </c>
      <c r="K188" s="296">
        <v>20.0</v>
      </c>
      <c r="L188" s="117" t="str">
        <f t="shared" si="46"/>
        <v/>
      </c>
      <c r="M188" s="117"/>
      <c r="N188" s="89"/>
      <c r="O188" s="121"/>
      <c r="P188" s="121"/>
      <c r="Q188" s="498"/>
      <c r="R188" s="89"/>
      <c r="S188" s="1112"/>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498"/>
      <c r="R189" s="89"/>
      <c r="S189" s="1112"/>
      <c r="T189" s="89"/>
      <c r="U189" s="89"/>
      <c r="V189" s="89"/>
      <c r="W189" s="89"/>
      <c r="X189" s="89"/>
      <c r="Y189" s="89"/>
      <c r="Z189" s="89"/>
    </row>
    <row r="190">
      <c r="A190" s="89">
        <v>219.0</v>
      </c>
      <c r="B190" s="113"/>
      <c r="C190" s="114"/>
      <c r="D190" s="114"/>
      <c r="E190" s="114"/>
      <c r="F190" s="246"/>
      <c r="G190" s="341" t="s">
        <v>1011</v>
      </c>
      <c r="H190" s="117"/>
      <c r="I190" s="191"/>
      <c r="J190" s="117" t="s">
        <v>865</v>
      </c>
      <c r="K190" s="296">
        <v>2.0</v>
      </c>
      <c r="L190" s="117" t="str">
        <f t="shared" si="46"/>
        <v/>
      </c>
      <c r="M190" s="117"/>
      <c r="N190" s="89"/>
      <c r="O190" s="121"/>
      <c r="P190" s="121"/>
      <c r="Q190" s="498"/>
      <c r="R190" s="89"/>
      <c r="S190" s="1112"/>
      <c r="T190" s="89"/>
      <c r="U190" s="89"/>
      <c r="V190" s="89"/>
      <c r="W190" s="89"/>
      <c r="X190" s="89"/>
      <c r="Y190" s="89"/>
      <c r="Z190" s="89"/>
    </row>
    <row r="191">
      <c r="A191" s="89">
        <v>220.0</v>
      </c>
      <c r="B191" s="113"/>
      <c r="C191" s="114"/>
      <c r="D191" s="114"/>
      <c r="E191" s="114"/>
      <c r="F191" s="246"/>
      <c r="G191" s="341" t="s">
        <v>1014</v>
      </c>
      <c r="H191" s="117"/>
      <c r="I191" s="191"/>
      <c r="J191" s="117" t="s">
        <v>865</v>
      </c>
      <c r="K191" s="296">
        <v>20.0</v>
      </c>
      <c r="L191" s="117" t="str">
        <f t="shared" si="46"/>
        <v/>
      </c>
      <c r="M191" s="117"/>
      <c r="N191" s="89"/>
      <c r="O191" s="121"/>
      <c r="P191" s="121"/>
      <c r="Q191" s="498"/>
      <c r="R191" s="89"/>
      <c r="S191" s="1112"/>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193">
        <f>IF(OR(K193="",K194=""),"Blm Diisi",IF(K193=0,0,IF(K194/K193&gt;1,1,K194/K193)))</f>
        <v>1</v>
      </c>
      <c r="L192" s="117">
        <f t="shared" si="46"/>
        <v>1</v>
      </c>
      <c r="M192" s="117"/>
      <c r="N192" s="89"/>
      <c r="O192" s="121"/>
      <c r="P192" s="121"/>
      <c r="Q192" s="498"/>
      <c r="R192" s="89"/>
      <c r="S192" s="1112"/>
      <c r="T192" s="89"/>
      <c r="U192" s="89"/>
      <c r="V192" s="89"/>
      <c r="W192" s="89"/>
      <c r="X192" s="89"/>
      <c r="Y192" s="89"/>
      <c r="Z192" s="89"/>
    </row>
    <row r="193">
      <c r="A193" s="89">
        <v>222.0</v>
      </c>
      <c r="B193" s="113"/>
      <c r="C193" s="114"/>
      <c r="D193" s="114"/>
      <c r="E193" s="114"/>
      <c r="F193" s="246"/>
      <c r="G193" s="341" t="s">
        <v>1025</v>
      </c>
      <c r="H193" s="117"/>
      <c r="I193" s="191"/>
      <c r="J193" s="117" t="s">
        <v>865</v>
      </c>
      <c r="K193" s="296">
        <v>3.0</v>
      </c>
      <c r="L193" s="117" t="str">
        <f t="shared" si="46"/>
        <v/>
      </c>
      <c r="M193" s="117"/>
      <c r="N193" s="89"/>
      <c r="O193" s="121"/>
      <c r="P193" s="121"/>
      <c r="Q193" s="498"/>
      <c r="R193" s="89"/>
      <c r="S193" s="1112"/>
      <c r="T193" s="89"/>
      <c r="U193" s="89"/>
      <c r="V193" s="89"/>
      <c r="W193" s="89"/>
      <c r="X193" s="89"/>
      <c r="Y193" s="89"/>
      <c r="Z193" s="89"/>
    </row>
    <row r="194">
      <c r="A194" s="89">
        <v>223.0</v>
      </c>
      <c r="B194" s="113"/>
      <c r="C194" s="114"/>
      <c r="D194" s="114"/>
      <c r="E194" s="114"/>
      <c r="F194" s="246"/>
      <c r="G194" s="341" t="s">
        <v>1028</v>
      </c>
      <c r="H194" s="117"/>
      <c r="I194" s="191"/>
      <c r="J194" s="117" t="s">
        <v>865</v>
      </c>
      <c r="K194" s="296">
        <v>3.0</v>
      </c>
      <c r="L194" s="117" t="str">
        <f t="shared" si="46"/>
        <v/>
      </c>
      <c r="M194" s="117"/>
      <c r="N194" s="89"/>
      <c r="O194" s="121"/>
      <c r="P194" s="121"/>
      <c r="Q194" s="498"/>
      <c r="R194" s="89"/>
      <c r="S194" s="1112"/>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506">
        <v>0.5</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0.5</v>
      </c>
      <c r="M195" s="117"/>
      <c r="N195" s="89"/>
      <c r="O195" s="121"/>
      <c r="P195" s="121"/>
      <c r="Q195" s="498"/>
      <c r="R195" s="89"/>
      <c r="S195" s="1112"/>
      <c r="T195" s="89"/>
      <c r="U195" s="89"/>
      <c r="V195" s="89"/>
      <c r="W195" s="89"/>
      <c r="X195" s="89"/>
      <c r="Y195" s="89"/>
      <c r="Z195" s="89"/>
    </row>
    <row r="196">
      <c r="A196" s="89">
        <v>225.0</v>
      </c>
      <c r="B196" s="113"/>
      <c r="C196" s="114"/>
      <c r="D196" s="114"/>
      <c r="E196" s="114"/>
      <c r="F196" s="246"/>
      <c r="G196" s="341" t="s">
        <v>1033</v>
      </c>
      <c r="H196" s="117"/>
      <c r="I196" s="191"/>
      <c r="J196" s="117" t="s">
        <v>1034</v>
      </c>
      <c r="K196" s="363">
        <v>9.0580083811E10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121"/>
      <c r="P196" s="121"/>
      <c r="Q196" s="498"/>
      <c r="R196" s="89"/>
      <c r="S196" s="1112"/>
      <c r="T196" s="89"/>
      <c r="U196" s="89"/>
      <c r="V196" s="89"/>
      <c r="W196" s="89"/>
      <c r="X196" s="89"/>
      <c r="Y196" s="89"/>
      <c r="Z196" s="89"/>
    </row>
    <row r="197">
      <c r="A197" s="89">
        <v>226.0</v>
      </c>
      <c r="B197" s="113"/>
      <c r="C197" s="114"/>
      <c r="D197" s="114"/>
      <c r="E197" s="114"/>
      <c r="F197" s="246"/>
      <c r="G197" s="341" t="s">
        <v>1210</v>
      </c>
      <c r="H197" s="117"/>
      <c r="I197" s="191"/>
      <c r="J197" s="117" t="s">
        <v>1034</v>
      </c>
      <c r="K197" s="363">
        <v>4.086299569E9</v>
      </c>
      <c r="L197" s="117" t="str">
        <f t="shared" si="47"/>
        <v/>
      </c>
      <c r="M197" s="117"/>
      <c r="N197" s="89"/>
      <c r="O197" s="121"/>
      <c r="P197" s="121"/>
      <c r="Q197" s="498"/>
      <c r="R197" s="89"/>
      <c r="S197" s="1112"/>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498"/>
      <c r="R198" s="89"/>
      <c r="S198" s="1112"/>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368"/>
      <c r="P199" s="492" t="s">
        <v>7877</v>
      </c>
      <c r="Q199" s="498"/>
      <c r="R199" s="89"/>
      <c r="S199" s="1112"/>
      <c r="T199" s="89"/>
      <c r="U199" s="89"/>
      <c r="V199" s="89"/>
      <c r="W199" s="89"/>
      <c r="X199" s="89"/>
      <c r="Y199" s="89"/>
      <c r="Z199" s="89"/>
    </row>
    <row r="200">
      <c r="A200" s="89">
        <v>229.0</v>
      </c>
      <c r="B200" s="257"/>
      <c r="C200" s="241"/>
      <c r="D200" s="241"/>
      <c r="E200" s="241" t="s">
        <v>14</v>
      </c>
      <c r="F200" s="28" t="s">
        <v>7878</v>
      </c>
      <c r="G200" s="4"/>
      <c r="H200" s="242">
        <v>1.0</v>
      </c>
      <c r="I200" s="243"/>
      <c r="J200" s="242"/>
      <c r="K200" s="242"/>
      <c r="L200" s="242">
        <f>AVERAGE(L201)*H200</f>
        <v>1</v>
      </c>
      <c r="M200" s="242">
        <f>L200/H200</f>
        <v>1</v>
      </c>
      <c r="N200" s="89"/>
      <c r="O200" s="243"/>
      <c r="P200" s="243"/>
      <c r="Q200" s="498"/>
      <c r="R200" s="89"/>
      <c r="S200" s="1112"/>
      <c r="T200" s="89"/>
      <c r="U200" s="89"/>
      <c r="V200" s="89"/>
      <c r="W200" s="89"/>
      <c r="X200" s="89"/>
      <c r="Y200" s="89"/>
      <c r="Z200" s="89"/>
    </row>
    <row r="201">
      <c r="A201" s="89">
        <v>230.0</v>
      </c>
      <c r="B201" s="113"/>
      <c r="C201" s="114"/>
      <c r="D201" s="114"/>
      <c r="E201" s="114"/>
      <c r="F201" s="361" t="s">
        <v>107</v>
      </c>
      <c r="G201" s="125" t="s">
        <v>7879</v>
      </c>
      <c r="H201" s="117"/>
      <c r="I201" s="191" t="s">
        <v>7880</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368"/>
      <c r="P201" s="502"/>
      <c r="Q201" s="498"/>
      <c r="R201" s="89"/>
      <c r="S201" s="1112"/>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v>
      </c>
      <c r="M202" s="242">
        <f>L202/H202</f>
        <v>0</v>
      </c>
      <c r="N202" s="89"/>
      <c r="O202" s="243"/>
      <c r="P202" s="243"/>
      <c r="Q202" s="498"/>
      <c r="R202" s="89"/>
      <c r="S202" s="1112"/>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804</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0</v>
      </c>
      <c r="M203" s="117"/>
      <c r="N203" s="89"/>
      <c r="O203" s="368"/>
      <c r="P203" s="467"/>
      <c r="Q203" s="498"/>
      <c r="R203" s="89"/>
      <c r="S203" s="1112"/>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1.95</v>
      </c>
      <c r="M204" s="37">
        <f t="shared" ref="M204:M205" si="48">L204/H204</f>
        <v>1</v>
      </c>
      <c r="N204" s="89"/>
      <c r="O204" s="262"/>
      <c r="P204" s="262"/>
      <c r="Q204" s="498"/>
      <c r="R204" s="89"/>
      <c r="S204" s="1112"/>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243"/>
      <c r="P205" s="243"/>
      <c r="Q205" s="498"/>
      <c r="R205" s="89"/>
      <c r="S205" s="1112"/>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509">
        <f>IF(OR(K207="",K210=""),"Blm Diisi",IF(AND(K207=0,K210=0),0,IF(K210/K207&gt;1,1,K210/K207)))</f>
        <v>0.9166666667</v>
      </c>
      <c r="L206" s="50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06" s="117"/>
      <c r="N206" s="89"/>
      <c r="O206" s="368"/>
      <c r="P206" s="649"/>
      <c r="Q206" s="499" t="s">
        <v>7881</v>
      </c>
      <c r="R206" s="89"/>
      <c r="S206" s="1112"/>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6">
        <f>IF(OR(K208="",K209=""),"Blm Diisi",K208+K209)</f>
        <v>12</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121"/>
      <c r="P207" s="121"/>
      <c r="Q207" s="498"/>
      <c r="R207" s="89"/>
      <c r="S207" s="1112"/>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498"/>
      <c r="R208" s="89"/>
      <c r="S208" s="1112"/>
      <c r="T208" s="89"/>
      <c r="U208" s="89"/>
      <c r="V208" s="89"/>
      <c r="W208" s="89"/>
      <c r="X208" s="89"/>
      <c r="Y208" s="89"/>
      <c r="Z208" s="89"/>
    </row>
    <row r="209">
      <c r="A209" s="89">
        <v>238.0</v>
      </c>
      <c r="B209" s="113"/>
      <c r="C209" s="114"/>
      <c r="D209" s="114"/>
      <c r="E209" s="114"/>
      <c r="F209" s="348"/>
      <c r="G209" s="346" t="s">
        <v>1061</v>
      </c>
      <c r="H209" s="117"/>
      <c r="I209" s="191"/>
      <c r="J209" s="117" t="s">
        <v>865</v>
      </c>
      <c r="K209" s="296">
        <v>11.0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121"/>
      <c r="P209" s="121"/>
      <c r="Q209" s="498"/>
      <c r="R209" s="89"/>
      <c r="S209" s="1112"/>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11.0</v>
      </c>
      <c r="L210" s="117" t="str">
        <f t="shared" si="49"/>
        <v/>
      </c>
      <c r="M210" s="117"/>
      <c r="N210" s="89"/>
      <c r="O210" s="121"/>
      <c r="P210" s="121"/>
      <c r="Q210" s="498"/>
      <c r="R210" s="89"/>
      <c r="S210" s="1112"/>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0.6</v>
      </c>
      <c r="M211" s="242">
        <f>L211/H211</f>
        <v>1</v>
      </c>
      <c r="N211" s="89"/>
      <c r="O211" s="243"/>
      <c r="P211" s="243"/>
      <c r="Q211" s="498"/>
      <c r="R211" s="89"/>
      <c r="S211" s="1112"/>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IF(OR(K214="",K217=""),"Blm Diisi",IF(AND(K213=0,K217=0),0,IF(K217/K213&gt;1,1,K217/K213)))</f>
        <v>1</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12" s="117"/>
      <c r="N212" s="89"/>
      <c r="O212" s="649"/>
      <c r="P212" s="649"/>
      <c r="Q212" s="498"/>
      <c r="R212" s="89"/>
      <c r="S212" s="1112"/>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18</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98"/>
      <c r="R213" s="89"/>
      <c r="S213" s="1112"/>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98"/>
      <c r="R214" s="89"/>
      <c r="S214" s="1112"/>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498"/>
      <c r="R215" s="89"/>
      <c r="S215" s="1112"/>
      <c r="T215" s="89"/>
      <c r="U215" s="89"/>
      <c r="V215" s="89"/>
      <c r="W215" s="89"/>
      <c r="X215" s="89"/>
      <c r="Y215" s="89"/>
      <c r="Z215" s="89"/>
    </row>
    <row r="216">
      <c r="A216" s="89">
        <v>245.0</v>
      </c>
      <c r="B216" s="113"/>
      <c r="C216" s="114"/>
      <c r="D216" s="114"/>
      <c r="E216" s="114"/>
      <c r="F216" s="348"/>
      <c r="G216" s="346" t="s">
        <v>1070</v>
      </c>
      <c r="H216" s="117"/>
      <c r="I216" s="191"/>
      <c r="J216" s="117" t="s">
        <v>865</v>
      </c>
      <c r="K216" s="296">
        <v>18.0</v>
      </c>
      <c r="L216" s="117" t="str">
        <f t="shared" si="50"/>
        <v/>
      </c>
      <c r="M216" s="117"/>
      <c r="N216" s="89"/>
      <c r="O216" s="121"/>
      <c r="P216" s="121"/>
      <c r="Q216" s="498"/>
      <c r="R216" s="89"/>
      <c r="S216" s="1112"/>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18.0</v>
      </c>
      <c r="L217" s="117" t="str">
        <f t="shared" si="50"/>
        <v/>
      </c>
      <c r="M217" s="117"/>
      <c r="N217" s="89"/>
      <c r="O217" s="121"/>
      <c r="P217" s="121"/>
      <c r="Q217" s="498"/>
      <c r="R217" s="89"/>
      <c r="S217" s="1112"/>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1112"/>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249" t="s">
        <v>7882</v>
      </c>
      <c r="P219" s="467"/>
      <c r="Q219" s="498"/>
      <c r="R219" s="89"/>
      <c r="S219" s="1112"/>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0.0</v>
      </c>
      <c r="L220" s="117" t="str">
        <f t="shared" si="51"/>
        <v/>
      </c>
      <c r="M220" s="117"/>
      <c r="N220" s="89"/>
      <c r="O220" s="121"/>
      <c r="P220" s="503"/>
      <c r="Q220" s="498"/>
      <c r="R220" s="89"/>
      <c r="S220" s="1112"/>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121"/>
      <c r="P221" s="121"/>
      <c r="Q221" s="498"/>
      <c r="R221" s="89"/>
      <c r="S221" s="1112"/>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0.0</v>
      </c>
      <c r="L222" s="117" t="str">
        <f t="shared" si="51"/>
        <v/>
      </c>
      <c r="M222" s="117"/>
      <c r="N222" s="89"/>
      <c r="O222" s="121"/>
      <c r="P222" s="121"/>
      <c r="Q222" s="498"/>
      <c r="R222" s="89"/>
      <c r="S222" s="1112"/>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0.725</v>
      </c>
      <c r="M223" s="37">
        <f t="shared" ref="M223:M224" si="52">L223/H223</f>
        <v>0.1933333333</v>
      </c>
      <c r="N223" s="89"/>
      <c r="O223" s="262"/>
      <c r="P223" s="262"/>
      <c r="Q223" s="498"/>
      <c r="R223" s="89"/>
      <c r="S223" s="1112"/>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0.725</v>
      </c>
      <c r="M224" s="242">
        <f t="shared" si="52"/>
        <v>0.29</v>
      </c>
      <c r="N224" s="89"/>
      <c r="O224" s="243"/>
      <c r="P224" s="243"/>
      <c r="Q224" s="498"/>
      <c r="R224" s="89"/>
      <c r="S224" s="1112"/>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386</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0.33</v>
      </c>
      <c r="M225" s="117"/>
      <c r="N225" s="89"/>
      <c r="O225" s="368"/>
      <c r="P225" s="121"/>
      <c r="Q225" s="498"/>
      <c r="R225" s="89"/>
      <c r="S225" s="1112"/>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557">
        <v>0.25</v>
      </c>
      <c r="L226" s="117">
        <f t="shared" si="53"/>
        <v>0.25</v>
      </c>
      <c r="M226" s="117"/>
      <c r="N226" s="89"/>
      <c r="O226" s="502"/>
      <c r="P226" s="467"/>
      <c r="Q226" s="498"/>
      <c r="R226" s="89"/>
      <c r="S226" s="1112"/>
      <c r="T226" s="89"/>
      <c r="U226" s="89"/>
      <c r="V226" s="89"/>
      <c r="W226" s="89"/>
      <c r="X226" s="89"/>
      <c r="Y226" s="89"/>
      <c r="Z226" s="89"/>
    </row>
    <row r="227">
      <c r="A227" s="89">
        <v>256.0</v>
      </c>
      <c r="B227" s="113"/>
      <c r="C227" s="114"/>
      <c r="D227" s="114"/>
      <c r="E227" s="114"/>
      <c r="F227" s="114"/>
      <c r="G227" s="346" t="s">
        <v>1130</v>
      </c>
      <c r="H227" s="117"/>
      <c r="I227" s="191"/>
      <c r="J227" s="117" t="s">
        <v>865</v>
      </c>
      <c r="K227" s="510">
        <v>1.0</v>
      </c>
      <c r="L227" s="117" t="str">
        <f t="shared" si="53"/>
        <v/>
      </c>
      <c r="M227" s="117"/>
      <c r="N227" s="89"/>
      <c r="O227" s="121"/>
      <c r="P227" s="467"/>
      <c r="Q227" s="498"/>
      <c r="R227" s="89"/>
      <c r="S227" s="1112"/>
      <c r="T227" s="89"/>
      <c r="U227" s="89"/>
      <c r="V227" s="89"/>
      <c r="W227" s="89"/>
      <c r="X227" s="89"/>
      <c r="Y227" s="89"/>
      <c r="Z227" s="89"/>
    </row>
    <row r="228">
      <c r="A228" s="89">
        <v>257.0</v>
      </c>
      <c r="B228" s="113"/>
      <c r="C228" s="114"/>
      <c r="D228" s="114"/>
      <c r="E228" s="114"/>
      <c r="F228" s="114"/>
      <c r="G228" s="346" t="s">
        <v>1131</v>
      </c>
      <c r="H228" s="117"/>
      <c r="I228" s="191"/>
      <c r="J228" s="117" t="s">
        <v>865</v>
      </c>
      <c r="K228" s="510">
        <v>1.0</v>
      </c>
      <c r="L228" s="117" t="str">
        <f t="shared" si="53"/>
        <v/>
      </c>
      <c r="M228" s="117"/>
      <c r="N228" s="89"/>
      <c r="O228" s="121"/>
      <c r="P228" s="467"/>
      <c r="Q228" s="498"/>
      <c r="R228" s="89"/>
      <c r="S228" s="1112"/>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0</v>
      </c>
      <c r="M229" s="242">
        <f>L229/H229</f>
        <v>0</v>
      </c>
      <c r="N229" s="89"/>
      <c r="O229" s="243"/>
      <c r="P229" s="243"/>
      <c r="Q229" s="498"/>
      <c r="R229" s="89"/>
      <c r="S229" s="1112"/>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804</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0</v>
      </c>
      <c r="M230" s="117"/>
      <c r="N230" s="89"/>
      <c r="O230" s="502"/>
      <c r="P230" s="121"/>
      <c r="Q230" s="498"/>
      <c r="R230" s="89"/>
      <c r="S230" s="1112"/>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1112"/>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1112"/>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1112"/>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1112"/>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0.5390625</v>
      </c>
      <c r="R235" s="89"/>
      <c r="S235" s="1112"/>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1112"/>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1112"/>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1112"/>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1112"/>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1112"/>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1112"/>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1112"/>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1112"/>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1112"/>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1112"/>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1112"/>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1112"/>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1112"/>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1112"/>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1112"/>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1112"/>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1112"/>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1112"/>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1112"/>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1112"/>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1112"/>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1112"/>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1112"/>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1112"/>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1112"/>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1112"/>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1112"/>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1112"/>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1112"/>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1112"/>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1112"/>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1112"/>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1112"/>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1112"/>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1112"/>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1112"/>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1112"/>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1112"/>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1112"/>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1112"/>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1112"/>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1112"/>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1112"/>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1112"/>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1112"/>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1112"/>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1112"/>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1112"/>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1112"/>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1112"/>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1112"/>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1112"/>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1112"/>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1112"/>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1112"/>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1112"/>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1112"/>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1112"/>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1112"/>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1112"/>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1112"/>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1112"/>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1112"/>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1112"/>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1112"/>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1112"/>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1112"/>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1112"/>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1112"/>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1112"/>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1112"/>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1112"/>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1112"/>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1112"/>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1112"/>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1112"/>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1112"/>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1112"/>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1112"/>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1112"/>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1112"/>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1112"/>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1112"/>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1112"/>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1112"/>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1112"/>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1112"/>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1112"/>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1112"/>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1112"/>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1112"/>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1112"/>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1112"/>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1112"/>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1112"/>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1112"/>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1112"/>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1112"/>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1112"/>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1112"/>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1112"/>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1112"/>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1112"/>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1112"/>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1112"/>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1112"/>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1112"/>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1112"/>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1112"/>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1112"/>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1112"/>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1112"/>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1112"/>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1112"/>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1112"/>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1112"/>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1112"/>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1112"/>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1112"/>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1112"/>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1112"/>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1112"/>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1112"/>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1112"/>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1112"/>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1112"/>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1112"/>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1112"/>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1112"/>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1112"/>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1112"/>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1112"/>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1112"/>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1112"/>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1112"/>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1112"/>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1112"/>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1112"/>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1112"/>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1112"/>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1112"/>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1112"/>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1112"/>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1112"/>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1112"/>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1112"/>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1112"/>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1112"/>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1112"/>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1112"/>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1112"/>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1112"/>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1112"/>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1112"/>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1112"/>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1112"/>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1112"/>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1112"/>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1112"/>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1112"/>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1112"/>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1112"/>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1112"/>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1112"/>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1112"/>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1112"/>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1112"/>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1112"/>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1112"/>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1112"/>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1112"/>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1112"/>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1112"/>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1112"/>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1112"/>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1112"/>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1112"/>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1112"/>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1112"/>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1112"/>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1112"/>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1112"/>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1112"/>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1112"/>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1112"/>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1112"/>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1112"/>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1112"/>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1112"/>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1112"/>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1112"/>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1112"/>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1112"/>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1112"/>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1112"/>
      <c r="T430" s="89"/>
      <c r="U430" s="89"/>
      <c r="V430" s="89"/>
      <c r="W430" s="89"/>
      <c r="X430" s="89"/>
      <c r="Y430" s="89"/>
      <c r="Z430" s="89"/>
    </row>
    <row r="431">
      <c r="S431" s="1109"/>
    </row>
    <row r="432">
      <c r="S432" s="1109"/>
    </row>
    <row r="433">
      <c r="S433" s="1109"/>
    </row>
    <row r="434">
      <c r="S434" s="1109"/>
    </row>
    <row r="435">
      <c r="S435" s="1109"/>
    </row>
    <row r="436">
      <c r="S436" s="1109"/>
    </row>
    <row r="437">
      <c r="S437" s="1109"/>
    </row>
    <row r="438">
      <c r="S438" s="1109"/>
    </row>
    <row r="439">
      <c r="S439" s="1109"/>
    </row>
    <row r="440">
      <c r="S440" s="1109"/>
    </row>
    <row r="441">
      <c r="S441" s="1109"/>
    </row>
    <row r="442">
      <c r="S442" s="1109"/>
    </row>
    <row r="443">
      <c r="S443" s="1109"/>
    </row>
    <row r="444">
      <c r="S444" s="1109"/>
    </row>
    <row r="445">
      <c r="S445" s="1109"/>
    </row>
    <row r="446">
      <c r="S446" s="1109"/>
    </row>
    <row r="447">
      <c r="S447" s="1109"/>
    </row>
    <row r="448">
      <c r="S448" s="1109"/>
    </row>
    <row r="449">
      <c r="S449" s="1109"/>
    </row>
    <row r="450">
      <c r="S450" s="1109"/>
    </row>
    <row r="451">
      <c r="S451" s="1109"/>
    </row>
    <row r="452">
      <c r="S452" s="1109"/>
    </row>
    <row r="453">
      <c r="S453" s="1109"/>
    </row>
    <row r="454">
      <c r="S454" s="1109"/>
    </row>
    <row r="455">
      <c r="S455" s="1109"/>
    </row>
    <row r="456">
      <c r="S456" s="1109"/>
    </row>
    <row r="457">
      <c r="S457" s="1109"/>
    </row>
    <row r="458">
      <c r="S458" s="1109"/>
    </row>
    <row r="459">
      <c r="S459" s="1109"/>
    </row>
    <row r="460">
      <c r="S460" s="1109"/>
    </row>
    <row r="461">
      <c r="S461" s="1109"/>
    </row>
    <row r="462">
      <c r="S462" s="1109"/>
    </row>
    <row r="463">
      <c r="S463" s="1109"/>
    </row>
    <row r="464">
      <c r="S464" s="1109"/>
    </row>
    <row r="465">
      <c r="S465" s="1109"/>
    </row>
    <row r="466">
      <c r="S466" s="1109"/>
    </row>
    <row r="467">
      <c r="S467" s="1109"/>
    </row>
    <row r="468">
      <c r="S468" s="1109"/>
    </row>
    <row r="469">
      <c r="S469" s="1109"/>
    </row>
    <row r="470">
      <c r="S470" s="1109"/>
    </row>
    <row r="471">
      <c r="S471" s="1109"/>
    </row>
    <row r="472">
      <c r="S472" s="1109"/>
    </row>
    <row r="473">
      <c r="S473" s="1109"/>
    </row>
    <row r="474">
      <c r="S474" s="1109"/>
    </row>
    <row r="475">
      <c r="S475" s="1109"/>
    </row>
    <row r="476">
      <c r="S476" s="1109"/>
    </row>
    <row r="477">
      <c r="S477" s="1109"/>
    </row>
    <row r="478">
      <c r="S478" s="1109"/>
    </row>
    <row r="479">
      <c r="S479" s="1109"/>
    </row>
    <row r="480">
      <c r="S480" s="1109"/>
    </row>
    <row r="481">
      <c r="S481" s="1109"/>
    </row>
    <row r="482">
      <c r="S482" s="1109"/>
    </row>
    <row r="483">
      <c r="S483" s="1109"/>
    </row>
    <row r="484">
      <c r="S484" s="1109"/>
    </row>
    <row r="485">
      <c r="S485" s="1109"/>
    </row>
    <row r="486">
      <c r="S486" s="1109"/>
    </row>
    <row r="487">
      <c r="S487" s="1109"/>
    </row>
    <row r="488">
      <c r="S488" s="1109"/>
    </row>
    <row r="489">
      <c r="S489" s="1109"/>
    </row>
    <row r="490">
      <c r="S490" s="1109"/>
    </row>
    <row r="491">
      <c r="S491" s="1109"/>
    </row>
    <row r="492">
      <c r="S492" s="1109"/>
    </row>
    <row r="493">
      <c r="S493" s="1109"/>
    </row>
    <row r="494">
      <c r="S494" s="1109"/>
    </row>
    <row r="495">
      <c r="S495" s="1109"/>
    </row>
    <row r="496">
      <c r="S496" s="1109"/>
    </row>
    <row r="497">
      <c r="S497" s="1109"/>
    </row>
    <row r="498">
      <c r="S498" s="1109"/>
    </row>
    <row r="499">
      <c r="S499" s="1109"/>
    </row>
    <row r="500">
      <c r="S500" s="1109"/>
    </row>
    <row r="501">
      <c r="S501" s="1109"/>
    </row>
    <row r="502">
      <c r="S502" s="1109"/>
    </row>
    <row r="503">
      <c r="S503" s="1109"/>
    </row>
    <row r="504">
      <c r="S504" s="1109"/>
    </row>
    <row r="505">
      <c r="S505" s="1109"/>
    </row>
    <row r="506">
      <c r="S506" s="1109"/>
    </row>
    <row r="507">
      <c r="S507" s="1109"/>
    </row>
    <row r="508">
      <c r="S508" s="1109"/>
    </row>
    <row r="509">
      <c r="S509" s="1109"/>
    </row>
    <row r="510">
      <c r="S510" s="1109"/>
    </row>
    <row r="511">
      <c r="S511" s="1109"/>
    </row>
    <row r="512">
      <c r="S512" s="1109"/>
    </row>
    <row r="513">
      <c r="S513" s="1109"/>
    </row>
    <row r="514">
      <c r="S514" s="1109"/>
    </row>
    <row r="515">
      <c r="S515" s="1109"/>
    </row>
    <row r="516">
      <c r="S516" s="1109"/>
    </row>
    <row r="517">
      <c r="S517" s="1109"/>
    </row>
    <row r="518">
      <c r="S518" s="1109"/>
    </row>
    <row r="519">
      <c r="S519" s="1109"/>
    </row>
    <row r="520">
      <c r="S520" s="1109"/>
    </row>
    <row r="521">
      <c r="S521" s="1109"/>
    </row>
    <row r="522">
      <c r="S522" s="1109"/>
    </row>
    <row r="523">
      <c r="S523" s="1109"/>
    </row>
    <row r="524">
      <c r="S524" s="1109"/>
    </row>
    <row r="525">
      <c r="S525" s="1109"/>
    </row>
    <row r="526">
      <c r="S526" s="1109"/>
    </row>
    <row r="527">
      <c r="S527" s="1109"/>
    </row>
    <row r="528">
      <c r="S528" s="1109"/>
    </row>
    <row r="529">
      <c r="S529" s="1109"/>
    </row>
    <row r="530">
      <c r="S530" s="1109"/>
    </row>
    <row r="531">
      <c r="S531" s="1109"/>
    </row>
    <row r="532">
      <c r="S532" s="1109"/>
    </row>
    <row r="533">
      <c r="S533" s="1109"/>
    </row>
    <row r="534">
      <c r="S534" s="1109"/>
    </row>
    <row r="535">
      <c r="S535" s="1109"/>
    </row>
    <row r="536">
      <c r="S536" s="1109"/>
    </row>
    <row r="537">
      <c r="S537" s="1109"/>
    </row>
    <row r="538">
      <c r="S538" s="1109"/>
    </row>
    <row r="539">
      <c r="S539" s="1109"/>
    </row>
    <row r="540">
      <c r="S540" s="1109"/>
    </row>
    <row r="541">
      <c r="S541" s="1109"/>
    </row>
    <row r="542">
      <c r="S542" s="1109"/>
    </row>
    <row r="543">
      <c r="S543" s="1109"/>
    </row>
    <row r="544">
      <c r="S544" s="1109"/>
    </row>
    <row r="545">
      <c r="S545" s="1109"/>
    </row>
    <row r="546">
      <c r="S546" s="1109"/>
    </row>
    <row r="547">
      <c r="S547" s="1109"/>
    </row>
    <row r="548">
      <c r="S548" s="1109"/>
    </row>
    <row r="549">
      <c r="S549" s="1109"/>
    </row>
    <row r="550">
      <c r="S550" s="1109"/>
    </row>
    <row r="551">
      <c r="S551" s="1109"/>
    </row>
    <row r="552">
      <c r="S552" s="1109"/>
    </row>
    <row r="553">
      <c r="S553" s="1109"/>
    </row>
    <row r="554">
      <c r="S554" s="1109"/>
    </row>
    <row r="555">
      <c r="S555" s="1109"/>
    </row>
    <row r="556">
      <c r="S556" s="1109"/>
    </row>
    <row r="557">
      <c r="S557" s="1109"/>
    </row>
    <row r="558">
      <c r="S558" s="1109"/>
    </row>
    <row r="559">
      <c r="S559" s="1109"/>
    </row>
    <row r="560">
      <c r="S560" s="1109"/>
    </row>
    <row r="561">
      <c r="S561" s="1109"/>
    </row>
    <row r="562">
      <c r="S562" s="1109"/>
    </row>
    <row r="563">
      <c r="S563" s="1109"/>
    </row>
    <row r="564">
      <c r="S564" s="1109"/>
    </row>
    <row r="565">
      <c r="S565" s="1109"/>
    </row>
    <row r="566">
      <c r="S566" s="1109"/>
    </row>
    <row r="567">
      <c r="S567" s="1109"/>
    </row>
    <row r="568">
      <c r="S568" s="1109"/>
    </row>
    <row r="569">
      <c r="S569" s="1109"/>
    </row>
    <row r="570">
      <c r="S570" s="1109"/>
    </row>
    <row r="571">
      <c r="S571" s="1109"/>
    </row>
    <row r="572">
      <c r="S572" s="1109"/>
    </row>
    <row r="573">
      <c r="S573" s="1109"/>
    </row>
    <row r="574">
      <c r="S574" s="1109"/>
    </row>
    <row r="575">
      <c r="S575" s="1109"/>
    </row>
    <row r="576">
      <c r="S576" s="1109"/>
    </row>
    <row r="577">
      <c r="S577" s="1109"/>
    </row>
    <row r="578">
      <c r="S578" s="1109"/>
    </row>
    <row r="579">
      <c r="S579" s="1109"/>
    </row>
    <row r="580">
      <c r="S580" s="1109"/>
    </row>
    <row r="581">
      <c r="S581" s="1109"/>
    </row>
    <row r="582">
      <c r="S582" s="1109"/>
    </row>
    <row r="583">
      <c r="S583" s="1109"/>
    </row>
    <row r="584">
      <c r="S584" s="1109"/>
    </row>
    <row r="585">
      <c r="S585" s="1109"/>
    </row>
    <row r="586">
      <c r="S586" s="1109"/>
    </row>
    <row r="587">
      <c r="S587" s="1109"/>
    </row>
    <row r="588">
      <c r="S588" s="1109"/>
    </row>
    <row r="589">
      <c r="S589" s="1109"/>
    </row>
    <row r="590">
      <c r="S590" s="1109"/>
    </row>
    <row r="591">
      <c r="S591" s="1109"/>
    </row>
    <row r="592">
      <c r="S592" s="1109"/>
    </row>
    <row r="593">
      <c r="S593" s="1109"/>
    </row>
    <row r="594">
      <c r="S594" s="1109"/>
    </row>
    <row r="595">
      <c r="S595" s="1109"/>
    </row>
    <row r="596">
      <c r="S596" s="1109"/>
    </row>
    <row r="597">
      <c r="S597" s="1109"/>
    </row>
    <row r="598">
      <c r="S598" s="1109"/>
    </row>
    <row r="599">
      <c r="S599" s="1109"/>
    </row>
    <row r="600">
      <c r="S600" s="1109"/>
    </row>
    <row r="601">
      <c r="S601" s="1109"/>
    </row>
    <row r="602">
      <c r="S602" s="1109"/>
    </row>
    <row r="603">
      <c r="S603" s="1109"/>
    </row>
    <row r="604">
      <c r="S604" s="1109"/>
    </row>
    <row r="605">
      <c r="S605" s="1109"/>
    </row>
    <row r="606">
      <c r="S606" s="1109"/>
    </row>
    <row r="607">
      <c r="S607" s="1109"/>
    </row>
    <row r="608">
      <c r="S608" s="1109"/>
    </row>
    <row r="609">
      <c r="S609" s="1109"/>
    </row>
    <row r="610">
      <c r="S610" s="1109"/>
    </row>
    <row r="611">
      <c r="S611" s="1109"/>
    </row>
    <row r="612">
      <c r="S612" s="1109"/>
    </row>
    <row r="613">
      <c r="S613" s="1109"/>
    </row>
    <row r="614">
      <c r="S614" s="1109"/>
    </row>
    <row r="615">
      <c r="S615" s="1109"/>
    </row>
    <row r="616">
      <c r="S616" s="1109"/>
    </row>
    <row r="617">
      <c r="S617" s="1109"/>
    </row>
    <row r="618">
      <c r="S618" s="1109"/>
    </row>
    <row r="619">
      <c r="S619" s="1109"/>
    </row>
    <row r="620">
      <c r="S620" s="1109"/>
    </row>
    <row r="621">
      <c r="S621" s="1109"/>
    </row>
    <row r="622">
      <c r="S622" s="1109"/>
    </row>
    <row r="623">
      <c r="S623" s="1109"/>
    </row>
    <row r="624">
      <c r="S624" s="1109"/>
    </row>
    <row r="625">
      <c r="S625" s="1109"/>
    </row>
    <row r="626">
      <c r="S626" s="1109"/>
    </row>
    <row r="627">
      <c r="S627" s="1109"/>
    </row>
    <row r="628">
      <c r="S628" s="1109"/>
    </row>
    <row r="629">
      <c r="S629" s="1109"/>
    </row>
    <row r="630">
      <c r="S630" s="1109"/>
    </row>
    <row r="631">
      <c r="S631" s="1109"/>
    </row>
    <row r="632">
      <c r="S632" s="1109"/>
    </row>
    <row r="633">
      <c r="S633" s="1109"/>
    </row>
    <row r="634">
      <c r="S634" s="1109"/>
    </row>
    <row r="635">
      <c r="S635" s="1109"/>
    </row>
    <row r="636">
      <c r="S636" s="1109"/>
    </row>
    <row r="637">
      <c r="S637" s="1109"/>
    </row>
    <row r="638">
      <c r="S638" s="1109"/>
    </row>
    <row r="639">
      <c r="S639" s="1109"/>
    </row>
    <row r="640">
      <c r="S640" s="1109"/>
    </row>
    <row r="641">
      <c r="S641" s="1109"/>
    </row>
    <row r="642">
      <c r="S642" s="1109"/>
    </row>
    <row r="643">
      <c r="S643" s="1109"/>
    </row>
    <row r="644">
      <c r="S644" s="1109"/>
    </row>
    <row r="645">
      <c r="S645" s="1109"/>
    </row>
    <row r="646">
      <c r="S646" s="1109"/>
    </row>
    <row r="647">
      <c r="S647" s="1109"/>
    </row>
    <row r="648">
      <c r="S648" s="1109"/>
    </row>
    <row r="649">
      <c r="S649" s="1109"/>
    </row>
    <row r="650">
      <c r="S650" s="1109"/>
    </row>
    <row r="651">
      <c r="S651" s="1109"/>
    </row>
    <row r="652">
      <c r="S652" s="1109"/>
    </row>
    <row r="653">
      <c r="S653" s="1109"/>
    </row>
    <row r="654">
      <c r="S654" s="1109"/>
    </row>
    <row r="655">
      <c r="S655" s="1109"/>
    </row>
    <row r="656">
      <c r="S656" s="1109"/>
    </row>
    <row r="657">
      <c r="S657" s="1109"/>
    </row>
    <row r="658">
      <c r="S658" s="1109"/>
    </row>
    <row r="659">
      <c r="S659" s="1109"/>
    </row>
    <row r="660">
      <c r="S660" s="1109"/>
    </row>
    <row r="661">
      <c r="S661" s="1109"/>
    </row>
    <row r="662">
      <c r="S662" s="1109"/>
    </row>
    <row r="663">
      <c r="S663" s="1109"/>
    </row>
    <row r="664">
      <c r="S664" s="1109"/>
    </row>
    <row r="665">
      <c r="S665" s="1109"/>
    </row>
    <row r="666">
      <c r="S666" s="1109"/>
    </row>
    <row r="667">
      <c r="S667" s="1109"/>
    </row>
    <row r="668">
      <c r="S668" s="1109"/>
    </row>
    <row r="669">
      <c r="S669" s="1109"/>
    </row>
    <row r="670">
      <c r="S670" s="1109"/>
    </row>
    <row r="671">
      <c r="S671" s="1109"/>
    </row>
    <row r="672">
      <c r="S672" s="1109"/>
    </row>
    <row r="673">
      <c r="S673" s="1109"/>
    </row>
    <row r="674">
      <c r="S674" s="1109"/>
    </row>
    <row r="675">
      <c r="S675" s="1109"/>
    </row>
    <row r="676">
      <c r="S676" s="1109"/>
    </row>
    <row r="677">
      <c r="S677" s="1109"/>
    </row>
    <row r="678">
      <c r="S678" s="1109"/>
    </row>
    <row r="679">
      <c r="S679" s="1109"/>
    </row>
    <row r="680">
      <c r="S680" s="1109"/>
    </row>
    <row r="681">
      <c r="S681" s="1109"/>
    </row>
    <row r="682">
      <c r="S682" s="1109"/>
    </row>
    <row r="683">
      <c r="S683" s="1109"/>
    </row>
    <row r="684">
      <c r="S684" s="1109"/>
    </row>
    <row r="685">
      <c r="S685" s="1109"/>
    </row>
    <row r="686">
      <c r="S686" s="1109"/>
    </row>
    <row r="687">
      <c r="S687" s="1109"/>
    </row>
    <row r="688">
      <c r="S688" s="1109"/>
    </row>
    <row r="689">
      <c r="S689" s="1109"/>
    </row>
    <row r="690">
      <c r="S690" s="1109"/>
    </row>
    <row r="691">
      <c r="S691" s="1109"/>
    </row>
    <row r="692">
      <c r="S692" s="1109"/>
    </row>
    <row r="693">
      <c r="S693" s="1109"/>
    </row>
    <row r="694">
      <c r="S694" s="1109"/>
    </row>
    <row r="695">
      <c r="S695" s="1109"/>
    </row>
    <row r="696">
      <c r="S696" s="1109"/>
    </row>
    <row r="697">
      <c r="S697" s="1109"/>
    </row>
    <row r="698">
      <c r="S698" s="1109"/>
    </row>
    <row r="699">
      <c r="S699" s="1109"/>
    </row>
    <row r="700">
      <c r="S700" s="1109"/>
    </row>
    <row r="701">
      <c r="S701" s="1109"/>
    </row>
    <row r="702">
      <c r="S702" s="1109"/>
    </row>
    <row r="703">
      <c r="S703" s="1109"/>
    </row>
    <row r="704">
      <c r="S704" s="1109"/>
    </row>
    <row r="705">
      <c r="S705" s="1109"/>
    </row>
    <row r="706">
      <c r="S706" s="1109"/>
    </row>
    <row r="707">
      <c r="S707" s="1109"/>
    </row>
    <row r="708">
      <c r="S708" s="1109"/>
    </row>
    <row r="709">
      <c r="S709" s="1109"/>
    </row>
    <row r="710">
      <c r="S710" s="1109"/>
    </row>
    <row r="711">
      <c r="S711" s="1109"/>
    </row>
    <row r="712">
      <c r="S712" s="1109"/>
    </row>
    <row r="713">
      <c r="S713" s="1109"/>
    </row>
    <row r="714">
      <c r="S714" s="1109"/>
    </row>
    <row r="715">
      <c r="S715" s="1109"/>
    </row>
    <row r="716">
      <c r="S716" s="1109"/>
    </row>
    <row r="717">
      <c r="S717" s="1109"/>
    </row>
    <row r="718">
      <c r="S718" s="1109"/>
    </row>
    <row r="719">
      <c r="S719" s="1109"/>
    </row>
    <row r="720">
      <c r="S720" s="1109"/>
    </row>
    <row r="721">
      <c r="S721" s="1109"/>
    </row>
    <row r="722">
      <c r="S722" s="1109"/>
    </row>
    <row r="723">
      <c r="S723" s="1109"/>
    </row>
    <row r="724">
      <c r="S724" s="1109"/>
    </row>
    <row r="725">
      <c r="S725" s="1109"/>
    </row>
    <row r="726">
      <c r="S726" s="1109"/>
    </row>
    <row r="727">
      <c r="S727" s="1109"/>
    </row>
    <row r="728">
      <c r="S728" s="1109"/>
    </row>
    <row r="729">
      <c r="S729" s="1109"/>
    </row>
    <row r="730">
      <c r="S730" s="1109"/>
    </row>
    <row r="731">
      <c r="S731" s="1109"/>
    </row>
    <row r="732">
      <c r="S732" s="1109"/>
    </row>
    <row r="733">
      <c r="S733" s="1109"/>
    </row>
    <row r="734">
      <c r="S734" s="1109"/>
    </row>
    <row r="735">
      <c r="S735" s="1109"/>
    </row>
    <row r="736">
      <c r="S736" s="1109"/>
    </row>
    <row r="737">
      <c r="S737" s="1109"/>
    </row>
    <row r="738">
      <c r="S738" s="1109"/>
    </row>
    <row r="739">
      <c r="S739" s="1109"/>
    </row>
    <row r="740">
      <c r="S740" s="1109"/>
    </row>
    <row r="741">
      <c r="S741" s="1109"/>
    </row>
    <row r="742">
      <c r="S742" s="1109"/>
    </row>
    <row r="743">
      <c r="S743" s="1109"/>
    </row>
    <row r="744">
      <c r="S744" s="1109"/>
    </row>
    <row r="745">
      <c r="S745" s="1109"/>
    </row>
    <row r="746">
      <c r="S746" s="1109"/>
    </row>
    <row r="747">
      <c r="S747" s="1109"/>
    </row>
    <row r="748">
      <c r="S748" s="1109"/>
    </row>
    <row r="749">
      <c r="S749" s="1109"/>
    </row>
    <row r="750">
      <c r="S750" s="1109"/>
    </row>
    <row r="751">
      <c r="S751" s="1109"/>
    </row>
    <row r="752">
      <c r="S752" s="1109"/>
    </row>
    <row r="753">
      <c r="S753" s="1109"/>
    </row>
    <row r="754">
      <c r="S754" s="1109"/>
    </row>
    <row r="755">
      <c r="S755" s="1109"/>
    </row>
    <row r="756">
      <c r="S756" s="1109"/>
    </row>
    <row r="757">
      <c r="S757" s="1109"/>
    </row>
    <row r="758">
      <c r="S758" s="1109"/>
    </row>
    <row r="759">
      <c r="S759" s="1109"/>
    </row>
    <row r="760">
      <c r="S760" s="1109"/>
    </row>
    <row r="761">
      <c r="S761" s="1109"/>
    </row>
    <row r="762">
      <c r="S762" s="1109"/>
    </row>
    <row r="763">
      <c r="S763" s="1109"/>
    </row>
    <row r="764">
      <c r="S764" s="1109"/>
    </row>
    <row r="765">
      <c r="S765" s="1109"/>
    </row>
    <row r="766">
      <c r="S766" s="1109"/>
    </row>
    <row r="767">
      <c r="S767" s="1109"/>
    </row>
    <row r="768">
      <c r="S768" s="1109"/>
    </row>
    <row r="769">
      <c r="S769" s="1109"/>
    </row>
    <row r="770">
      <c r="S770" s="1109"/>
    </row>
    <row r="771">
      <c r="S771" s="1109"/>
    </row>
    <row r="772">
      <c r="S772" s="1109"/>
    </row>
    <row r="773">
      <c r="S773" s="1109"/>
    </row>
    <row r="774">
      <c r="S774" s="1109"/>
    </row>
    <row r="775">
      <c r="S775" s="1109"/>
    </row>
    <row r="776">
      <c r="S776" s="1109"/>
    </row>
    <row r="777">
      <c r="S777" s="1109"/>
    </row>
    <row r="778">
      <c r="S778" s="1109"/>
    </row>
    <row r="779">
      <c r="S779" s="1109"/>
    </row>
    <row r="780">
      <c r="S780" s="1109"/>
    </row>
    <row r="781">
      <c r="S781" s="1109"/>
    </row>
    <row r="782">
      <c r="S782" s="1109"/>
    </row>
    <row r="783">
      <c r="S783" s="1109"/>
    </row>
    <row r="784">
      <c r="S784" s="1109"/>
    </row>
    <row r="785">
      <c r="S785" s="1109"/>
    </row>
    <row r="786">
      <c r="S786" s="1109"/>
    </row>
    <row r="787">
      <c r="S787" s="1109"/>
    </row>
    <row r="788">
      <c r="S788" s="1109"/>
    </row>
    <row r="789">
      <c r="S789" s="1109"/>
    </row>
    <row r="790">
      <c r="S790" s="1109"/>
    </row>
    <row r="791">
      <c r="S791" s="1109"/>
    </row>
    <row r="792">
      <c r="S792" s="1109"/>
    </row>
    <row r="793">
      <c r="S793" s="1109"/>
    </row>
    <row r="794">
      <c r="S794" s="1109"/>
    </row>
    <row r="795">
      <c r="S795" s="1109"/>
    </row>
    <row r="796">
      <c r="S796" s="1109"/>
    </row>
    <row r="797">
      <c r="S797" s="1109"/>
    </row>
    <row r="798">
      <c r="S798" s="1109"/>
    </row>
    <row r="799">
      <c r="S799" s="1109"/>
    </row>
    <row r="800">
      <c r="S800" s="1109"/>
    </row>
    <row r="801">
      <c r="S801" s="1109"/>
    </row>
    <row r="802">
      <c r="S802" s="1109"/>
    </row>
    <row r="803">
      <c r="S803" s="1109"/>
    </row>
    <row r="804">
      <c r="S804" s="1109"/>
    </row>
    <row r="805">
      <c r="S805" s="1109"/>
    </row>
    <row r="806">
      <c r="S806" s="1109"/>
    </row>
    <row r="807">
      <c r="S807" s="1109"/>
    </row>
    <row r="808">
      <c r="S808" s="1109"/>
    </row>
    <row r="809">
      <c r="S809" s="1109"/>
    </row>
    <row r="810">
      <c r="S810" s="1109"/>
    </row>
    <row r="811">
      <c r="S811" s="1109"/>
    </row>
    <row r="812">
      <c r="S812" s="1109"/>
    </row>
    <row r="813">
      <c r="S813" s="1109"/>
    </row>
    <row r="814">
      <c r="S814" s="1109"/>
    </row>
    <row r="815">
      <c r="S815" s="1109"/>
    </row>
    <row r="816">
      <c r="S816" s="1109"/>
    </row>
    <row r="817">
      <c r="S817" s="1109"/>
    </row>
    <row r="818">
      <c r="S818" s="1109"/>
    </row>
    <row r="819">
      <c r="S819" s="1109"/>
    </row>
    <row r="820">
      <c r="S820" s="1109"/>
    </row>
    <row r="821">
      <c r="S821" s="1109"/>
    </row>
    <row r="822">
      <c r="S822" s="1109"/>
    </row>
    <row r="823">
      <c r="S823" s="1109"/>
    </row>
    <row r="824">
      <c r="S824" s="1109"/>
    </row>
    <row r="825">
      <c r="S825" s="1109"/>
    </row>
    <row r="826">
      <c r="S826" s="1109"/>
    </row>
    <row r="827">
      <c r="S827" s="1109"/>
    </row>
    <row r="828">
      <c r="S828" s="1109"/>
    </row>
    <row r="829">
      <c r="S829" s="1109"/>
    </row>
    <row r="830">
      <c r="S830" s="1109"/>
    </row>
    <row r="831">
      <c r="S831" s="1109"/>
    </row>
    <row r="832">
      <c r="S832" s="1109"/>
    </row>
    <row r="833">
      <c r="S833" s="1109"/>
    </row>
    <row r="834">
      <c r="S834" s="1109"/>
    </row>
    <row r="835">
      <c r="S835" s="1109"/>
    </row>
    <row r="836">
      <c r="S836" s="1109"/>
    </row>
    <row r="837">
      <c r="S837" s="1109"/>
    </row>
    <row r="838">
      <c r="S838" s="1109"/>
    </row>
    <row r="839">
      <c r="S839" s="1109"/>
    </row>
    <row r="840">
      <c r="S840" s="1109"/>
    </row>
    <row r="841">
      <c r="S841" s="1109"/>
    </row>
    <row r="842">
      <c r="S842" s="1109"/>
    </row>
    <row r="843">
      <c r="S843" s="1109"/>
    </row>
    <row r="844">
      <c r="S844" s="1109"/>
    </row>
    <row r="845">
      <c r="S845" s="1109"/>
    </row>
    <row r="846">
      <c r="S846" s="1109"/>
    </row>
    <row r="847">
      <c r="S847" s="1109"/>
    </row>
    <row r="848">
      <c r="S848" s="1109"/>
    </row>
    <row r="849">
      <c r="S849" s="1109"/>
    </row>
    <row r="850">
      <c r="S850" s="1109"/>
    </row>
    <row r="851">
      <c r="S851" s="1109"/>
    </row>
    <row r="852">
      <c r="S852" s="1109"/>
    </row>
    <row r="853">
      <c r="S853" s="1109"/>
    </row>
    <row r="854">
      <c r="S854" s="1109"/>
    </row>
    <row r="855">
      <c r="S855" s="1109"/>
    </row>
    <row r="856">
      <c r="S856" s="1109"/>
    </row>
    <row r="857">
      <c r="S857" s="1109"/>
    </row>
    <row r="858">
      <c r="S858" s="1109"/>
    </row>
    <row r="859">
      <c r="S859" s="1109"/>
    </row>
    <row r="860">
      <c r="S860" s="1109"/>
    </row>
    <row r="861">
      <c r="S861" s="1109"/>
    </row>
    <row r="862">
      <c r="S862" s="1109"/>
    </row>
    <row r="863">
      <c r="S863" s="1109"/>
    </row>
    <row r="864">
      <c r="S864" s="1109"/>
    </row>
    <row r="865">
      <c r="S865" s="1109"/>
    </row>
    <row r="866">
      <c r="S866" s="1109"/>
    </row>
    <row r="867">
      <c r="S867" s="1109"/>
    </row>
    <row r="868">
      <c r="S868" s="1109"/>
    </row>
    <row r="869">
      <c r="S869" s="1109"/>
    </row>
    <row r="870">
      <c r="S870" s="1109"/>
    </row>
    <row r="871">
      <c r="S871" s="1109"/>
    </row>
    <row r="872">
      <c r="S872" s="1109"/>
    </row>
    <row r="873">
      <c r="S873" s="1109"/>
    </row>
    <row r="874">
      <c r="S874" s="1109"/>
    </row>
    <row r="875">
      <c r="S875" s="1109"/>
    </row>
    <row r="876">
      <c r="S876" s="1109"/>
    </row>
    <row r="877">
      <c r="S877" s="1109"/>
    </row>
    <row r="878">
      <c r="S878" s="1109"/>
    </row>
    <row r="879">
      <c r="S879" s="1109"/>
    </row>
    <row r="880">
      <c r="S880" s="1109"/>
    </row>
    <row r="881">
      <c r="S881" s="1109"/>
    </row>
    <row r="882">
      <c r="S882" s="1109"/>
    </row>
    <row r="883">
      <c r="S883" s="1109"/>
    </row>
    <row r="884">
      <c r="S884" s="1109"/>
    </row>
    <row r="885">
      <c r="S885" s="1109"/>
    </row>
    <row r="886">
      <c r="S886" s="1109"/>
    </row>
    <row r="887">
      <c r="S887" s="1109"/>
    </row>
    <row r="888">
      <c r="S888" s="1109"/>
    </row>
    <row r="889">
      <c r="S889" s="1109"/>
    </row>
    <row r="890">
      <c r="S890" s="1109"/>
    </row>
    <row r="891">
      <c r="S891" s="1109"/>
    </row>
    <row r="892">
      <c r="S892" s="1109"/>
    </row>
    <row r="893">
      <c r="S893" s="1109"/>
    </row>
    <row r="894">
      <c r="S894" s="1109"/>
    </row>
    <row r="895">
      <c r="S895" s="1109"/>
    </row>
    <row r="896">
      <c r="S896" s="1109"/>
    </row>
    <row r="897">
      <c r="S897" s="1109"/>
    </row>
    <row r="898">
      <c r="S898" s="1109"/>
    </row>
    <row r="899">
      <c r="S899" s="1109"/>
    </row>
    <row r="900">
      <c r="S900" s="1109"/>
    </row>
    <row r="901">
      <c r="S901" s="1109"/>
    </row>
    <row r="902">
      <c r="S902" s="1109"/>
    </row>
    <row r="903">
      <c r="S903" s="1109"/>
    </row>
    <row r="904">
      <c r="S904" s="1109"/>
    </row>
    <row r="905">
      <c r="S905" s="1109"/>
    </row>
    <row r="906">
      <c r="S906" s="1109"/>
    </row>
    <row r="907">
      <c r="S907" s="1109"/>
    </row>
    <row r="908">
      <c r="S908" s="1109"/>
    </row>
    <row r="909">
      <c r="S909" s="1109"/>
    </row>
    <row r="910">
      <c r="S910" s="1109"/>
    </row>
    <row r="911">
      <c r="S911" s="1109"/>
    </row>
    <row r="912">
      <c r="S912" s="1109"/>
    </row>
    <row r="913">
      <c r="S913" s="1109"/>
    </row>
    <row r="914">
      <c r="S914" s="1109"/>
    </row>
    <row r="915">
      <c r="S915" s="1109"/>
    </row>
    <row r="916">
      <c r="S916" s="1109"/>
    </row>
    <row r="917">
      <c r="S917" s="1109"/>
    </row>
    <row r="918">
      <c r="S918" s="1109"/>
    </row>
    <row r="919">
      <c r="S919" s="1109"/>
    </row>
    <row r="920">
      <c r="S920" s="1109"/>
    </row>
    <row r="921">
      <c r="S921" s="1109"/>
    </row>
    <row r="922">
      <c r="S922" s="1109"/>
    </row>
    <row r="923">
      <c r="S923" s="1109"/>
    </row>
    <row r="924">
      <c r="S924" s="1109"/>
    </row>
    <row r="925">
      <c r="S925" s="1109"/>
    </row>
    <row r="926">
      <c r="S926" s="1109"/>
    </row>
    <row r="927">
      <c r="S927" s="1109"/>
    </row>
    <row r="928">
      <c r="S928" s="1109"/>
    </row>
    <row r="929">
      <c r="S929" s="1109"/>
    </row>
    <row r="930">
      <c r="S930" s="1109"/>
    </row>
    <row r="931">
      <c r="S931" s="1109"/>
    </row>
    <row r="932">
      <c r="S932" s="1109"/>
    </row>
    <row r="933">
      <c r="S933" s="1109"/>
    </row>
    <row r="934">
      <c r="S934" s="1109"/>
    </row>
    <row r="935">
      <c r="S935" s="1109"/>
    </row>
    <row r="936">
      <c r="S936" s="1109"/>
    </row>
    <row r="937">
      <c r="S937" s="1109"/>
    </row>
    <row r="938">
      <c r="S938" s="1109"/>
    </row>
    <row r="939">
      <c r="S939" s="1109"/>
    </row>
    <row r="940">
      <c r="S940" s="1109"/>
    </row>
    <row r="941">
      <c r="S941" s="1109"/>
    </row>
    <row r="942">
      <c r="S942" s="1109"/>
    </row>
    <row r="943">
      <c r="S943" s="1109"/>
    </row>
    <row r="944">
      <c r="S944" s="1109"/>
    </row>
    <row r="945">
      <c r="S945" s="1109"/>
    </row>
    <row r="946">
      <c r="S946" s="1109"/>
    </row>
    <row r="947">
      <c r="S947" s="1109"/>
    </row>
    <row r="948">
      <c r="S948" s="1109"/>
    </row>
    <row r="949">
      <c r="S949" s="1109"/>
    </row>
    <row r="950">
      <c r="S950" s="1109"/>
    </row>
    <row r="951">
      <c r="S951" s="1109"/>
    </row>
    <row r="952">
      <c r="S952" s="1109"/>
    </row>
    <row r="953">
      <c r="S953" s="1109"/>
    </row>
    <row r="954">
      <c r="S954" s="1109"/>
    </row>
    <row r="955">
      <c r="S955" s="1109"/>
    </row>
    <row r="956">
      <c r="S956" s="1109"/>
    </row>
    <row r="957">
      <c r="S957" s="1109"/>
    </row>
    <row r="958">
      <c r="S958" s="1109"/>
    </row>
    <row r="959">
      <c r="S959" s="1109"/>
    </row>
    <row r="960">
      <c r="S960" s="1109"/>
    </row>
    <row r="961">
      <c r="S961" s="1109"/>
    </row>
    <row r="962">
      <c r="S962" s="1109"/>
    </row>
    <row r="963">
      <c r="S963" s="1109"/>
    </row>
    <row r="964">
      <c r="S964" s="1109"/>
    </row>
    <row r="965">
      <c r="S965" s="1109"/>
    </row>
    <row r="966">
      <c r="S966" s="1109"/>
    </row>
    <row r="967">
      <c r="S967" s="1109"/>
    </row>
    <row r="968">
      <c r="S968" s="1109"/>
    </row>
    <row r="969">
      <c r="S969" s="1109"/>
    </row>
    <row r="970">
      <c r="S970" s="1109"/>
    </row>
    <row r="971">
      <c r="S971" s="1109"/>
    </row>
    <row r="972">
      <c r="S972" s="1109"/>
    </row>
    <row r="973">
      <c r="S973" s="1109"/>
    </row>
    <row r="974">
      <c r="S974" s="1109"/>
    </row>
    <row r="975">
      <c r="S975" s="1109"/>
    </row>
    <row r="976">
      <c r="S976" s="1109"/>
    </row>
    <row r="977">
      <c r="S977" s="1109"/>
    </row>
    <row r="978">
      <c r="S978" s="1109"/>
    </row>
    <row r="979">
      <c r="S979" s="1109"/>
    </row>
    <row r="980">
      <c r="S980" s="1109"/>
    </row>
    <row r="981">
      <c r="S981" s="1109"/>
    </row>
    <row r="982">
      <c r="S982" s="1109"/>
    </row>
    <row r="983">
      <c r="S983" s="1109"/>
    </row>
    <row r="984">
      <c r="S984" s="1109"/>
    </row>
    <row r="985">
      <c r="S985" s="1109"/>
    </row>
    <row r="986">
      <c r="S986" s="1109"/>
    </row>
    <row r="987">
      <c r="S987" s="1109"/>
    </row>
    <row r="988">
      <c r="S988" s="1109"/>
    </row>
    <row r="989">
      <c r="S989" s="1109"/>
    </row>
    <row r="990">
      <c r="S990" s="1109"/>
    </row>
    <row r="991">
      <c r="S991" s="1109"/>
    </row>
    <row r="992">
      <c r="S992" s="1109"/>
    </row>
    <row r="993">
      <c r="S993" s="1109"/>
    </row>
    <row r="994">
      <c r="S994" s="1109"/>
    </row>
    <row r="995">
      <c r="S995" s="1109"/>
    </row>
    <row r="996">
      <c r="S996" s="1109"/>
    </row>
    <row r="997">
      <c r="S997" s="1109"/>
    </row>
    <row r="998">
      <c r="S998" s="1109"/>
    </row>
    <row r="999">
      <c r="S999" s="1109"/>
    </row>
    <row r="1000">
      <c r="S1000" s="1109"/>
    </row>
  </sheetData>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F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conditionalFormatting sqref="P57:Q57">
    <cfRule type="notContainsBlanks" dxfId="3" priority="1">
      <formula>LEN(TRIM(P57))&gt;0</formula>
    </cfRule>
  </conditionalFormatting>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11"/>
    <hyperlink r:id="rId4" ref="Q12"/>
    <hyperlink r:id="rId5" ref="Q13"/>
    <hyperlink r:id="rId6" ref="Q15"/>
    <hyperlink r:id="rId7" ref="Q16"/>
    <hyperlink r:id="rId8" ref="Q17"/>
    <hyperlink r:id="rId9" ref="Q18"/>
    <hyperlink r:id="rId10" ref="Q20"/>
    <hyperlink r:id="rId11" ref="Q21"/>
    <hyperlink r:id="rId12" ref="Q43"/>
    <hyperlink r:id="rId13" ref="Q44"/>
    <hyperlink r:id="rId14" ref="Q45"/>
    <hyperlink r:id="rId15" ref="Q46"/>
    <hyperlink r:id="rId16" ref="Q47"/>
    <hyperlink r:id="rId17" ref="Q48"/>
    <hyperlink r:id="rId18" ref="Q49"/>
    <hyperlink r:id="rId19" ref="Q50"/>
    <hyperlink r:id="rId20" ref="Q51"/>
    <hyperlink r:id="rId21" ref="Q53"/>
    <hyperlink r:id="rId22" ref="Q54"/>
    <hyperlink r:id="rId23" ref="Q57"/>
    <hyperlink r:id="rId24" ref="Q58"/>
    <hyperlink r:id="rId25" ref="Q59"/>
    <hyperlink r:id="rId26" ref="P61"/>
    <hyperlink r:id="rId27" ref="Q61"/>
    <hyperlink r:id="rId28" ref="Q62"/>
    <hyperlink r:id="rId29" ref="P64"/>
    <hyperlink r:id="rId30" ref="Q64"/>
    <hyperlink r:id="rId31" ref="P65"/>
    <hyperlink r:id="rId32" ref="Q65"/>
    <hyperlink r:id="rId33" ref="Q66"/>
    <hyperlink r:id="rId34" ref="P67"/>
    <hyperlink r:id="rId35" ref="Q67"/>
    <hyperlink r:id="rId36" ref="P68"/>
    <hyperlink r:id="rId37" ref="Q68"/>
    <hyperlink r:id="rId38" ref="P69"/>
    <hyperlink r:id="rId39" ref="Q69"/>
    <hyperlink r:id="rId40" ref="Q71"/>
    <hyperlink r:id="rId41" ref="Q72"/>
    <hyperlink r:id="rId42" ref="P74"/>
    <hyperlink r:id="rId43" ref="Q74"/>
    <hyperlink r:id="rId44" ref="P75"/>
    <hyperlink r:id="rId45" ref="Q75"/>
    <hyperlink r:id="rId46" ref="Q77"/>
    <hyperlink r:id="rId47" ref="Q80"/>
    <hyperlink r:id="rId48" ref="Q81"/>
    <hyperlink r:id="rId49" ref="Q82"/>
    <hyperlink r:id="rId50" ref="Q83"/>
    <hyperlink r:id="rId51" ref="Q84"/>
    <hyperlink r:id="rId52" ref="Q87"/>
    <hyperlink r:id="rId53" ref="Q88"/>
    <hyperlink r:id="rId54" ref="Q91"/>
    <hyperlink r:id="rId55" ref="Q92"/>
    <hyperlink r:id="rId56" ref="Q93"/>
    <hyperlink r:id="rId57" ref="Q96"/>
    <hyperlink r:id="rId58" ref="Q97"/>
    <hyperlink r:id="rId59" ref="Q98"/>
    <hyperlink r:id="rId60" ref="Q99"/>
    <hyperlink r:id="rId61" ref="Q100"/>
    <hyperlink r:id="rId62" ref="Q101"/>
    <hyperlink r:id="rId63" ref="Q103"/>
    <hyperlink r:id="rId64" ref="Q104"/>
    <hyperlink r:id="rId65" ref="Q105"/>
    <hyperlink r:id="rId66" ref="Q107"/>
    <hyperlink r:id="rId67" ref="Q109"/>
    <hyperlink r:id="rId68" ref="Q110"/>
    <hyperlink r:id="rId69" ref="Q111"/>
    <hyperlink r:id="rId70" ref="Q112"/>
    <hyperlink r:id="rId71" ref="Q114"/>
    <hyperlink r:id="rId72" ref="Q115"/>
    <hyperlink r:id="rId73" ref="Q116"/>
    <hyperlink r:id="rId74" ref="Q187"/>
    <hyperlink r:id="rId75" ref="Q206"/>
  </hyperlinks>
  <printOptions/>
  <pageMargins bottom="0.75" footer="0.0" header="0.0" left="0.7" right="0.7" top="0.75"/>
  <pageSetup orientation="landscape"/>
  <drawing r:id="rId76"/>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2" width="7.86"/>
    <col customWidth="1" min="13" max="13" width="7.71"/>
    <col customWidth="1" min="14" max="14" width="8.86"/>
    <col customWidth="1" min="15" max="16" width="41.0"/>
    <col customWidth="1" min="17" max="17" width="54.43"/>
    <col customWidth="1" min="18" max="26" width="8.86"/>
  </cols>
  <sheetData>
    <row r="1">
      <c r="A1" s="89">
        <v>1.0</v>
      </c>
      <c r="B1" s="612" t="s">
        <v>145</v>
      </c>
      <c r="C1" s="11"/>
      <c r="D1" s="11"/>
      <c r="E1" s="11"/>
      <c r="F1" s="11"/>
      <c r="G1" s="1125" t="s">
        <v>0</v>
      </c>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32.15684722</v>
      </c>
      <c r="M3" s="451">
        <f t="shared" ref="M3:M6" si="1">L3/H3</f>
        <v>0.8858635598</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13.20372222</v>
      </c>
      <c r="M4" s="231">
        <f t="shared" si="1"/>
        <v>0.9043645358</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1.312666667</v>
      </c>
      <c r="M5" s="37">
        <f t="shared" si="1"/>
        <v>0.6563333333</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0.2226666667</v>
      </c>
      <c r="M6" s="242">
        <f t="shared" si="1"/>
        <v>0.5566666667</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492" t="s">
        <v>7883</v>
      </c>
      <c r="P7" s="277" t="s">
        <v>7884</v>
      </c>
      <c r="Q7" s="969" t="s">
        <v>7885</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227</v>
      </c>
      <c r="L8" s="117">
        <f t="shared" si="2"/>
        <v>0.67</v>
      </c>
      <c r="M8" s="117"/>
      <c r="N8" s="248"/>
      <c r="O8" s="489" t="s">
        <v>7886</v>
      </c>
      <c r="P8" s="277" t="s">
        <v>7884</v>
      </c>
      <c r="Q8" s="969" t="s">
        <v>7885</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804</v>
      </c>
      <c r="L9" s="117">
        <f t="shared" si="2"/>
        <v>0</v>
      </c>
      <c r="M9" s="117"/>
      <c r="N9" s="248"/>
      <c r="O9" s="489" t="s">
        <v>7887</v>
      </c>
      <c r="P9" s="467"/>
      <c r="Q9" s="666"/>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0.356</v>
      </c>
      <c r="M10" s="242">
        <f>L10/H10</f>
        <v>0.89</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502"/>
      <c r="P11" s="620"/>
      <c r="Q11" s="498"/>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227</v>
      </c>
      <c r="L12" s="117">
        <f t="shared" si="3"/>
        <v>0.67</v>
      </c>
      <c r="M12" s="117"/>
      <c r="N12" s="89"/>
      <c r="O12" s="502"/>
      <c r="P12" s="489" t="s">
        <v>7888</v>
      </c>
      <c r="Q12" s="505" t="s">
        <v>7889</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502"/>
      <c r="P13" s="502"/>
      <c r="Q13" s="499" t="s">
        <v>7889</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0.4</v>
      </c>
      <c r="M14" s="242">
        <f>L14/H14</f>
        <v>0.5</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489" t="s">
        <v>7521</v>
      </c>
      <c r="P15" s="368"/>
      <c r="Q15" s="508" t="s">
        <v>7890</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227</v>
      </c>
      <c r="L16" s="117">
        <f t="shared" si="4"/>
        <v>0.5</v>
      </c>
      <c r="M16" s="117"/>
      <c r="N16" s="89"/>
      <c r="O16" s="502"/>
      <c r="P16" s="467"/>
      <c r="Q16" s="499" t="s">
        <v>7891</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227</v>
      </c>
      <c r="L17" s="117">
        <f t="shared" si="4"/>
        <v>0.5</v>
      </c>
      <c r="M17" s="117"/>
      <c r="N17" s="89"/>
      <c r="O17" s="502"/>
      <c r="P17" s="1116"/>
      <c r="Q17" s="498"/>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804</v>
      </c>
      <c r="L18" s="117">
        <f t="shared" si="4"/>
        <v>0</v>
      </c>
      <c r="M18" s="117"/>
      <c r="N18" s="89"/>
      <c r="O18" s="489" t="s">
        <v>7892</v>
      </c>
      <c r="P18" s="1014"/>
      <c r="Q18" s="498"/>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0.334</v>
      </c>
      <c r="M19" s="242">
        <f>L19/H19</f>
        <v>0.835</v>
      </c>
      <c r="N19" s="89"/>
      <c r="O19" s="243"/>
      <c r="P19" s="243"/>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227</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0.67</v>
      </c>
      <c r="M20" s="117"/>
      <c r="N20" s="89"/>
      <c r="O20" s="489" t="s">
        <v>7893</v>
      </c>
      <c r="P20" s="502"/>
      <c r="Q20" s="505" t="s">
        <v>7894</v>
      </c>
      <c r="R20" s="89"/>
      <c r="S20" s="89"/>
      <c r="T20" s="89"/>
      <c r="U20" s="89"/>
      <c r="V20" s="89"/>
      <c r="W20" s="89"/>
      <c r="X20" s="89"/>
      <c r="Y20" s="89"/>
      <c r="Z20" s="89"/>
    </row>
    <row r="21">
      <c r="A21" s="89">
        <v>21.0</v>
      </c>
      <c r="B21" s="113"/>
      <c r="C21" s="114"/>
      <c r="D21" s="114"/>
      <c r="E21" s="260"/>
      <c r="F21" s="114" t="s">
        <v>193</v>
      </c>
      <c r="G21" s="125" t="s">
        <v>7895</v>
      </c>
      <c r="H21" s="117"/>
      <c r="I21" s="191" t="s">
        <v>7896</v>
      </c>
      <c r="J21" s="117" t="s">
        <v>196</v>
      </c>
      <c r="K21" s="247" t="s">
        <v>190</v>
      </c>
      <c r="L21" s="117">
        <f t="shared" si="5"/>
        <v>1</v>
      </c>
      <c r="M21" s="117"/>
      <c r="N21" s="89"/>
      <c r="O21" s="489"/>
      <c r="P21" s="368"/>
      <c r="Q21" s="499" t="s">
        <v>7894</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1</v>
      </c>
      <c r="M22" s="37">
        <f t="shared" ref="M22:M23" si="6">L22/H22</f>
        <v>1</v>
      </c>
      <c r="N22" s="89"/>
      <c r="O22" s="262"/>
      <c r="P22" s="262"/>
      <c r="Q22" s="49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1</v>
      </c>
      <c r="M23" s="242">
        <f t="shared" si="6"/>
        <v>1</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489" t="s">
        <v>7897</v>
      </c>
      <c r="P24" s="121"/>
      <c r="Q24" s="498"/>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190</v>
      </c>
      <c r="L25" s="117">
        <f t="shared" si="7"/>
        <v>1</v>
      </c>
      <c r="M25" s="117"/>
      <c r="N25" s="89"/>
      <c r="O25" s="489" t="s">
        <v>7897</v>
      </c>
      <c r="P25" s="121"/>
      <c r="Q25" s="498"/>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489" t="s">
        <v>7898</v>
      </c>
      <c r="P28" s="502"/>
      <c r="Q28" s="499" t="s">
        <v>7899</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89" t="s">
        <v>7900</v>
      </c>
      <c r="P29" s="502"/>
      <c r="Q29" s="499" t="s">
        <v>7899</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489" t="s">
        <v>7900</v>
      </c>
      <c r="P30" s="502"/>
      <c r="Q30" s="499" t="s">
        <v>7899</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502"/>
      <c r="P31" s="502"/>
      <c r="Q31" s="499" t="s">
        <v>7899</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502"/>
      <c r="P32" s="502"/>
      <c r="Q32" s="499" t="s">
        <v>7899</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502"/>
      <c r="P33" s="502"/>
      <c r="Q33" s="499" t="s">
        <v>7899</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502"/>
      <c r="P34" s="502"/>
      <c r="Q34" s="499" t="s">
        <v>7899</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502"/>
      <c r="P35" s="502"/>
      <c r="Q35" s="499" t="s">
        <v>7899</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502"/>
      <c r="P36" s="502"/>
      <c r="Q36" s="499" t="s">
        <v>7899</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502"/>
      <c r="P37" s="502"/>
      <c r="Q37" s="499" t="s">
        <v>7899</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277" t="s">
        <v>7901</v>
      </c>
      <c r="P39" s="502"/>
      <c r="Q39" s="499" t="s">
        <v>7902</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1126" t="s">
        <v>7903</v>
      </c>
      <c r="P40" s="502"/>
      <c r="Q40" s="499" t="s">
        <v>7904</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0.9538888889</v>
      </c>
      <c r="M41" s="37">
        <f t="shared" ref="M41:M42" si="11">L41/H41</f>
        <v>0.9538888889</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0.4538888889</v>
      </c>
      <c r="M42" s="242">
        <f t="shared" si="11"/>
        <v>0.9077777778</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1127" t="s">
        <v>7905</v>
      </c>
      <c r="P43" s="649"/>
      <c r="Q43" s="498"/>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489" t="s">
        <v>7906</v>
      </c>
      <c r="P44" s="368"/>
      <c r="Q44" s="498"/>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489" t="s">
        <v>7907</v>
      </c>
      <c r="P45" s="649"/>
      <c r="Q45" s="498"/>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489" t="s">
        <v>7908</v>
      </c>
      <c r="P46" s="368"/>
      <c r="Q46" s="498"/>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502"/>
      <c r="P47" s="368"/>
      <c r="Q47" s="498"/>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190</v>
      </c>
      <c r="L48" s="117">
        <f t="shared" si="12"/>
        <v>1</v>
      </c>
      <c r="M48" s="117"/>
      <c r="N48" s="89"/>
      <c r="O48" s="502"/>
      <c r="P48" s="368"/>
      <c r="Q48" s="498"/>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502"/>
      <c r="P49" s="368"/>
      <c r="Q49" s="498"/>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227</v>
      </c>
      <c r="L50" s="117">
        <f t="shared" si="12"/>
        <v>0.67</v>
      </c>
      <c r="M50" s="117"/>
      <c r="N50" s="89"/>
      <c r="O50" s="502"/>
      <c r="P50" s="368"/>
      <c r="Q50" s="498"/>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227</v>
      </c>
      <c r="L51" s="117">
        <f t="shared" si="12"/>
        <v>0.5</v>
      </c>
      <c r="M51" s="117"/>
      <c r="N51" s="89"/>
      <c r="O51" s="502"/>
      <c r="P51" s="368"/>
      <c r="Q51" s="498"/>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49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502"/>
      <c r="P53" s="1128"/>
      <c r="Q53" s="700" t="s">
        <v>7909</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502"/>
      <c r="P54" s="639"/>
      <c r="Q54" s="639" t="s">
        <v>7910</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1.344666667</v>
      </c>
      <c r="M55" s="37">
        <f t="shared" ref="M55:M56" si="14">L55/H55</f>
        <v>0.9604761905</v>
      </c>
      <c r="N55" s="89"/>
      <c r="O55" s="262"/>
      <c r="P55" s="262"/>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9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489"/>
      <c r="P57" s="489"/>
      <c r="Q57" s="505" t="s">
        <v>7911</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489"/>
      <c r="P58" s="497"/>
      <c r="Q58" s="499" t="s">
        <v>7911</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489"/>
      <c r="P59" s="497"/>
      <c r="Q59" s="499" t="s">
        <v>7911</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0.2</v>
      </c>
      <c r="M60" s="242">
        <f>L60/H60</f>
        <v>1</v>
      </c>
      <c r="N60" s="89"/>
      <c r="O60" s="243"/>
      <c r="P60" s="243"/>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489"/>
      <c r="P61" s="497"/>
      <c r="Q61" s="505" t="s">
        <v>7912</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190</v>
      </c>
      <c r="L62" s="117">
        <f t="shared" si="16"/>
        <v>1</v>
      </c>
      <c r="M62" s="117"/>
      <c r="N62" s="89"/>
      <c r="O62" s="489"/>
      <c r="P62" s="497"/>
      <c r="Q62" s="498"/>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0.3446666667</v>
      </c>
      <c r="M63" s="242">
        <f>L63/H63</f>
        <v>0.8616666667</v>
      </c>
      <c r="N63" s="89"/>
      <c r="O63" s="243"/>
      <c r="P63" s="243"/>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489"/>
      <c r="P64" s="497"/>
      <c r="Q64" s="505" t="s">
        <v>7913</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489"/>
      <c r="P65" s="497"/>
      <c r="Q65" s="499" t="s">
        <v>7913</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227</v>
      </c>
      <c r="L66" s="117">
        <f t="shared" si="17"/>
        <v>0.67</v>
      </c>
      <c r="M66" s="117"/>
      <c r="N66" s="89"/>
      <c r="O66" s="489"/>
      <c r="P66" s="993"/>
      <c r="Q66" s="499" t="s">
        <v>7913</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227</v>
      </c>
      <c r="L67" s="117">
        <f t="shared" si="17"/>
        <v>0.75</v>
      </c>
      <c r="M67" s="117"/>
      <c r="N67" s="89"/>
      <c r="O67" s="489"/>
      <c r="P67" s="497"/>
      <c r="Q67" s="498"/>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227</v>
      </c>
      <c r="L68" s="117">
        <f t="shared" si="17"/>
        <v>0.75</v>
      </c>
      <c r="M68" s="117"/>
      <c r="N68" s="89"/>
      <c r="O68" s="489"/>
      <c r="P68" s="497"/>
      <c r="Q68" s="498"/>
      <c r="R68" s="89"/>
      <c r="S68" s="89"/>
      <c r="T68" s="89"/>
      <c r="U68" s="89"/>
      <c r="V68" s="89"/>
      <c r="W68" s="89"/>
      <c r="X68" s="89"/>
      <c r="Y68" s="89"/>
      <c r="Z68" s="89"/>
    </row>
    <row r="69">
      <c r="A69" s="89">
        <v>70.0</v>
      </c>
      <c r="B69" s="113"/>
      <c r="C69" s="114"/>
      <c r="D69" s="114"/>
      <c r="E69" s="114"/>
      <c r="F69" s="114" t="s">
        <v>249</v>
      </c>
      <c r="G69" s="266" t="s">
        <v>1186</v>
      </c>
      <c r="H69" s="117"/>
      <c r="I69" s="191" t="s">
        <v>7914</v>
      </c>
      <c r="J69" s="117" t="s">
        <v>196</v>
      </c>
      <c r="K69" s="247" t="s">
        <v>190</v>
      </c>
      <c r="L69" s="117">
        <f t="shared" si="17"/>
        <v>1</v>
      </c>
      <c r="M69" s="117"/>
      <c r="N69" s="89"/>
      <c r="O69" s="489"/>
      <c r="P69" s="467"/>
      <c r="Q69" s="505" t="s">
        <v>7913</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9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489"/>
      <c r="P71" s="489"/>
      <c r="Q71" s="498"/>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489"/>
      <c r="P72" s="277"/>
      <c r="Q72" s="498"/>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1129" t="s">
        <v>4342</v>
      </c>
      <c r="P74" s="489"/>
      <c r="Q74" s="505" t="s">
        <v>7915</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1129" t="s">
        <v>1524</v>
      </c>
      <c r="P75" s="489"/>
      <c r="Q75" s="258" t="s">
        <v>3342</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9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489"/>
      <c r="P77" s="277"/>
      <c r="Q77" s="505" t="s">
        <v>7916</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2.2525</v>
      </c>
      <c r="M78" s="37">
        <f t="shared" ref="M78:M79" si="20">L78/H78</f>
        <v>0.901</v>
      </c>
      <c r="N78" s="89"/>
      <c r="O78" s="262"/>
      <c r="P78" s="262"/>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489" t="s">
        <v>7917</v>
      </c>
      <c r="P80" s="489" t="s">
        <v>7918</v>
      </c>
      <c r="Q80" s="491" t="s">
        <v>7919</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502"/>
      <c r="P81" s="688"/>
      <c r="Q81" s="498"/>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502"/>
      <c r="P82" s="502"/>
      <c r="Q82" s="498"/>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502"/>
      <c r="P83" s="688"/>
      <c r="Q83" s="498"/>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502"/>
      <c r="P84" s="502"/>
      <c r="Q84" s="498"/>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502"/>
      <c r="P85" s="502"/>
      <c r="Q85" s="498"/>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1.2525</v>
      </c>
      <c r="M86" s="242">
        <f>L86/H86</f>
        <v>0.835</v>
      </c>
      <c r="N86" s="89"/>
      <c r="O86" s="243"/>
      <c r="P86" s="243"/>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227</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0.67</v>
      </c>
      <c r="M87" s="117"/>
      <c r="N87" s="89"/>
      <c r="O87" s="502"/>
      <c r="P87" s="620"/>
      <c r="Q87" s="505" t="s">
        <v>7920</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190</v>
      </c>
      <c r="L88" s="117">
        <f t="shared" si="22"/>
        <v>1</v>
      </c>
      <c r="M88" s="117"/>
      <c r="N88" s="89"/>
      <c r="O88" s="502"/>
      <c r="P88" s="620"/>
      <c r="Q88" s="498"/>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1.95</v>
      </c>
      <c r="M89" s="37">
        <f t="shared" ref="M89:M90" si="23">L89/H89</f>
        <v>0.8863636364</v>
      </c>
      <c r="N89" s="89"/>
      <c r="O89" s="262"/>
      <c r="P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3"/>
      <c r="P90" s="243"/>
      <c r="Q90" s="498"/>
      <c r="R90" s="89"/>
      <c r="S90" s="89"/>
      <c r="T90" s="89"/>
      <c r="U90" s="89"/>
      <c r="V90" s="89"/>
      <c r="W90" s="89"/>
      <c r="X90" s="89"/>
      <c r="Y90" s="89"/>
      <c r="Z90" s="89"/>
    </row>
    <row r="91">
      <c r="A91" s="89">
        <v>92.0</v>
      </c>
      <c r="B91" s="113"/>
      <c r="C91" s="114"/>
      <c r="D91" s="114"/>
      <c r="E91" s="114"/>
      <c r="F91" s="114" t="s">
        <v>186</v>
      </c>
      <c r="G91" s="266" t="s">
        <v>7921</v>
      </c>
      <c r="H91" s="117"/>
      <c r="I91" s="191" t="s">
        <v>7922</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620"/>
      <c r="P91" s="649"/>
      <c r="Q91" s="529" t="s">
        <v>7923</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502"/>
      <c r="P92" s="467"/>
      <c r="Q92" s="498"/>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502"/>
      <c r="P93" s="467"/>
      <c r="Q93" s="498"/>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620"/>
      <c r="P94" s="467"/>
      <c r="Q94" s="498"/>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0.3</v>
      </c>
      <c r="M95" s="242">
        <f>L95/H95</f>
        <v>1</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1130" t="s">
        <v>1339</v>
      </c>
      <c r="P96" s="249"/>
      <c r="Q96" s="691" t="s">
        <v>7924</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1130" t="s">
        <v>1341</v>
      </c>
      <c r="P97" s="277"/>
      <c r="Q97" s="1131" t="s">
        <v>7924</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502"/>
      <c r="P98" s="497"/>
      <c r="Q98" s="1131" t="s">
        <v>7924</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502"/>
      <c r="P99" s="277"/>
      <c r="Q99" s="1121" t="s">
        <v>7924</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502"/>
      <c r="P100" s="492"/>
      <c r="Q100" s="1132" t="s">
        <v>7924</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190</v>
      </c>
      <c r="L101" s="117">
        <f t="shared" si="25"/>
        <v>1</v>
      </c>
      <c r="M101" s="117"/>
      <c r="N101" s="89"/>
      <c r="O101" s="502"/>
      <c r="P101" s="492"/>
      <c r="Q101" s="1132" t="s">
        <v>7924</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0.3333333333</v>
      </c>
      <c r="M102" s="242">
        <f>L102/H102</f>
        <v>0.6666666667</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502"/>
      <c r="P103" s="649"/>
      <c r="Q103" s="498"/>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502"/>
      <c r="P104" s="649"/>
      <c r="Q104" s="498"/>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4799</v>
      </c>
      <c r="L105" s="117">
        <f t="shared" si="26"/>
        <v>0</v>
      </c>
      <c r="M105" s="117"/>
      <c r="N105" s="89"/>
      <c r="O105" s="502"/>
      <c r="P105" s="649"/>
      <c r="Q105" s="498"/>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7925</v>
      </c>
      <c r="H107" s="117"/>
      <c r="I107" s="191" t="s">
        <v>7926</v>
      </c>
      <c r="J107" s="117" t="s">
        <v>196</v>
      </c>
      <c r="K107" s="247"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502"/>
      <c r="P107" s="489"/>
      <c r="Q107" s="1120" t="s">
        <v>7927</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0.3</v>
      </c>
      <c r="M108" s="242">
        <f>L108/H108</f>
        <v>1</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502"/>
      <c r="P109" s="502"/>
      <c r="Q109" s="499" t="s">
        <v>7928</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502"/>
      <c r="P110" s="502"/>
      <c r="Q110" s="498"/>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502"/>
      <c r="P111" s="467"/>
      <c r="Q111" s="498"/>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502"/>
      <c r="P112" s="467"/>
      <c r="Q112" s="498"/>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0.4166666667</v>
      </c>
      <c r="M113" s="242">
        <f>L113/H113</f>
        <v>0.8333333333</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502"/>
      <c r="P114" s="502"/>
      <c r="Q114" s="498"/>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190</v>
      </c>
      <c r="L115" s="117">
        <f t="shared" si="28"/>
        <v>1</v>
      </c>
      <c r="M115" s="117"/>
      <c r="N115" s="89"/>
      <c r="O115" s="502"/>
      <c r="P115" s="620"/>
      <c r="Q115" s="498"/>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227</v>
      </c>
      <c r="L116" s="117">
        <f t="shared" si="28"/>
        <v>0.5</v>
      </c>
      <c r="M116" s="117"/>
      <c r="N116" s="89"/>
      <c r="O116" s="502"/>
      <c r="P116" s="620"/>
      <c r="Q116" s="498"/>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2.39</v>
      </c>
      <c r="M117" s="53">
        <f t="shared" ref="M117:M118" si="29">L117/H117</f>
        <v>0.956</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0.356</v>
      </c>
      <c r="M118" s="242">
        <f t="shared" si="29"/>
        <v>0.89</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502"/>
      <c r="P119" s="368"/>
      <c r="Q119" s="499" t="s">
        <v>7929</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227</v>
      </c>
      <c r="L120" s="117">
        <f t="shared" si="30"/>
        <v>0.67</v>
      </c>
      <c r="M120" s="117"/>
      <c r="N120" s="89"/>
      <c r="O120" s="502"/>
      <c r="P120" s="649"/>
      <c r="Q120" s="499" t="s">
        <v>7929</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190</v>
      </c>
      <c r="L121" s="117">
        <f t="shared" si="30"/>
        <v>1</v>
      </c>
      <c r="M121" s="117"/>
      <c r="N121" s="89"/>
      <c r="O121" s="502"/>
      <c r="P121" s="503"/>
      <c r="Q121" s="498"/>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0.4</v>
      </c>
      <c r="M122" s="242">
        <f>L122/H122</f>
        <v>1</v>
      </c>
      <c r="N122" s="89"/>
      <c r="O122" s="243"/>
      <c r="P122" s="243"/>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502"/>
      <c r="P123" s="620"/>
      <c r="Q123" s="498"/>
      <c r="R123" s="89"/>
      <c r="S123" s="89"/>
      <c r="T123" s="89"/>
      <c r="U123" s="89"/>
      <c r="V123" s="89"/>
      <c r="W123" s="89"/>
      <c r="X123" s="89"/>
      <c r="Y123" s="89"/>
      <c r="Z123" s="89"/>
    </row>
    <row r="124">
      <c r="A124" s="89">
        <v>125.0</v>
      </c>
      <c r="B124" s="113"/>
      <c r="C124" s="114"/>
      <c r="D124" s="114"/>
      <c r="E124" s="114"/>
      <c r="F124" s="114" t="s">
        <v>193</v>
      </c>
      <c r="G124" s="266" t="s">
        <v>766</v>
      </c>
      <c r="H124" s="117"/>
      <c r="I124" s="191" t="s">
        <v>7930</v>
      </c>
      <c r="J124" s="117" t="s">
        <v>196</v>
      </c>
      <c r="K124" s="247" t="s">
        <v>190</v>
      </c>
      <c r="L124" s="117">
        <f t="shared" si="31"/>
        <v>1</v>
      </c>
      <c r="M124" s="117"/>
      <c r="N124" s="89"/>
      <c r="O124" s="502"/>
      <c r="P124" s="502"/>
      <c r="Q124" s="499" t="s">
        <v>7931</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190</v>
      </c>
      <c r="L125" s="117">
        <f t="shared" si="31"/>
        <v>1</v>
      </c>
      <c r="M125" s="117"/>
      <c r="N125" s="89"/>
      <c r="O125" s="502"/>
      <c r="P125" s="368"/>
      <c r="Q125" s="505" t="s">
        <v>7931</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190</v>
      </c>
      <c r="L126" s="117">
        <f t="shared" si="31"/>
        <v>1</v>
      </c>
      <c r="M126" s="117"/>
      <c r="N126" s="89"/>
      <c r="O126" s="502"/>
      <c r="P126" s="502"/>
      <c r="Q126" s="498"/>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502"/>
      <c r="P127" s="502"/>
      <c r="Q127" s="498"/>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190</v>
      </c>
      <c r="L128" s="117">
        <f t="shared" si="31"/>
        <v>1</v>
      </c>
      <c r="M128" s="117"/>
      <c r="N128" s="89"/>
      <c r="O128" s="502"/>
      <c r="P128" s="368"/>
      <c r="Q128" s="498"/>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243"/>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502"/>
      <c r="P130" s="368"/>
      <c r="Q130" s="498"/>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502"/>
      <c r="P131" s="368"/>
      <c r="Q131" s="498"/>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502"/>
      <c r="P132" s="620"/>
      <c r="Q132" s="498"/>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502"/>
      <c r="P133" s="620"/>
      <c r="Q133" s="498"/>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0.7</v>
      </c>
      <c r="M134" s="242">
        <f>L134/H134</f>
        <v>1</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190</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1</v>
      </c>
      <c r="M135" s="117"/>
      <c r="N135" s="89"/>
      <c r="O135" s="502"/>
      <c r="P135" s="620"/>
      <c r="Q135" s="498"/>
      <c r="R135" s="89"/>
      <c r="S135" s="89"/>
      <c r="T135" s="89"/>
      <c r="U135" s="89"/>
      <c r="V135" s="89"/>
      <c r="W135" s="89"/>
      <c r="X135" s="89"/>
      <c r="Y135" s="89"/>
      <c r="Z135" s="89"/>
    </row>
    <row r="136">
      <c r="A136" s="89">
        <v>137.0</v>
      </c>
      <c r="B136" s="113"/>
      <c r="C136" s="114"/>
      <c r="D136" s="114"/>
      <c r="E136" s="114"/>
      <c r="F136" s="114" t="s">
        <v>193</v>
      </c>
      <c r="G136" s="266" t="s">
        <v>807</v>
      </c>
      <c r="H136" s="117"/>
      <c r="I136" s="191" t="s">
        <v>7932</v>
      </c>
      <c r="J136" s="324" t="s">
        <v>189</v>
      </c>
      <c r="K136" s="247" t="s">
        <v>190</v>
      </c>
      <c r="L136" s="117">
        <f t="shared" si="33"/>
        <v>1</v>
      </c>
      <c r="M136" s="117"/>
      <c r="N136" s="89"/>
      <c r="O136" s="502"/>
      <c r="P136" s="502"/>
      <c r="Q136" s="498"/>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190</v>
      </c>
      <c r="L137" s="117">
        <f t="shared" si="33"/>
        <v>1</v>
      </c>
      <c r="M137" s="117"/>
      <c r="N137" s="89"/>
      <c r="O137" s="502"/>
      <c r="P137" s="467"/>
      <c r="Q137" s="498"/>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0.334</v>
      </c>
      <c r="M138" s="242">
        <f>L138/H138</f>
        <v>0.835</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227</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0.67</v>
      </c>
      <c r="M139" s="117"/>
      <c r="N139" s="89"/>
      <c r="O139" s="489" t="s">
        <v>7933</v>
      </c>
      <c r="P139" s="368"/>
      <c r="Q139" s="498"/>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490" t="s">
        <v>7934</v>
      </c>
      <c r="P140" s="649"/>
      <c r="Q140" s="498"/>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18.953125</v>
      </c>
      <c r="M141" s="231">
        <f t="shared" ref="M141:M143" si="35">L141/H141</f>
        <v>0.8734158986</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2.25</v>
      </c>
      <c r="M142" s="37">
        <f t="shared" si="35"/>
        <v>0.75</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0.75</v>
      </c>
      <c r="M143" s="242">
        <f t="shared" si="35"/>
        <v>0.5</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121"/>
      <c r="P144" s="249" t="s">
        <v>1935</v>
      </c>
      <c r="Q144" s="499" t="s">
        <v>7935</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1.0</v>
      </c>
      <c r="L145" s="117" t="str">
        <f t="shared" si="36"/>
        <v/>
      </c>
      <c r="M145" s="117"/>
      <c r="N145" s="89"/>
      <c r="O145" s="121"/>
      <c r="P145" s="121"/>
      <c r="Q145" s="499" t="s">
        <v>7935</v>
      </c>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1.0</v>
      </c>
      <c r="L146" s="117" t="str">
        <f t="shared" si="36"/>
        <v/>
      </c>
      <c r="M146" s="117"/>
      <c r="N146" s="89"/>
      <c r="O146" s="121"/>
      <c r="P146" s="121"/>
      <c r="Q146" s="499" t="s">
        <v>7935</v>
      </c>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557">
        <v>0.0</v>
      </c>
      <c r="L147" s="117">
        <f t="shared" si="36"/>
        <v>0</v>
      </c>
      <c r="M147" s="117"/>
      <c r="N147" s="89"/>
      <c r="O147" s="121"/>
      <c r="P147" s="121"/>
      <c r="Q147" s="498"/>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1.0</v>
      </c>
      <c r="L148" s="117" t="str">
        <f t="shared" si="36"/>
        <v/>
      </c>
      <c r="M148" s="117"/>
      <c r="N148" s="89"/>
      <c r="O148" s="121"/>
      <c r="P148" s="467"/>
      <c r="Q148" s="498"/>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1.0</v>
      </c>
      <c r="L149" s="117" t="str">
        <f t="shared" si="36"/>
        <v/>
      </c>
      <c r="M149" s="117"/>
      <c r="N149" s="89"/>
      <c r="O149" s="121"/>
      <c r="P149" s="121"/>
      <c r="Q149" s="498"/>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502"/>
      <c r="P151" s="121"/>
      <c r="Q151" s="498"/>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502"/>
      <c r="P153" s="467"/>
      <c r="Q153" s="505" t="s">
        <v>7936</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2</v>
      </c>
      <c r="M154" s="37">
        <f t="shared" ref="M154:M155" si="37">L154/H154</f>
        <v>1</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2</v>
      </c>
      <c r="M155" s="242">
        <f t="shared" si="37"/>
        <v>1</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502"/>
      <c r="P156" s="620"/>
      <c r="Q156" s="498"/>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1</v>
      </c>
      <c r="L157" s="117">
        <f t="shared" si="38"/>
        <v>1</v>
      </c>
      <c r="M157" s="117"/>
      <c r="N157" s="89"/>
      <c r="O157" s="121"/>
      <c r="P157" s="121"/>
      <c r="Q157" s="498"/>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1.0</v>
      </c>
      <c r="L158" s="117" t="str">
        <f t="shared" si="38"/>
        <v/>
      </c>
      <c r="M158" s="117"/>
      <c r="N158" s="89"/>
      <c r="O158" s="502"/>
      <c r="P158" s="467"/>
      <c r="Q158" s="498"/>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1.0</v>
      </c>
      <c r="L159" s="117" t="str">
        <f t="shared" si="38"/>
        <v/>
      </c>
      <c r="M159" s="117"/>
      <c r="N159" s="89"/>
      <c r="O159" s="502"/>
      <c r="P159" s="467"/>
      <c r="Q159" s="498"/>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492" t="s">
        <v>2943</v>
      </c>
      <c r="P162" s="502"/>
      <c r="Q162" s="498"/>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3.75</v>
      </c>
      <c r="M163" s="37">
        <f t="shared" ref="M163:M164" si="40">L163/H163</f>
        <v>1</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502"/>
      <c r="P165" s="502"/>
      <c r="Q165" s="498"/>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502"/>
      <c r="P167" s="467"/>
      <c r="Q167" s="505" t="s">
        <v>7937</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502"/>
      <c r="P168" s="467"/>
      <c r="Q168" s="499" t="s">
        <v>7937</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2</v>
      </c>
      <c r="M169" s="242">
        <f>L169/H169</f>
        <v>1</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190</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502"/>
      <c r="P170" s="467"/>
      <c r="Q170" s="498"/>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502"/>
      <c r="P171" s="467"/>
      <c r="Q171" s="498"/>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502"/>
      <c r="P172" s="467"/>
      <c r="Q172" s="498"/>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1.25</v>
      </c>
      <c r="M173" s="37">
        <f t="shared" ref="M173:M174" si="43">L173/H173</f>
        <v>0.625</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489"/>
      <c r="P175" s="497"/>
      <c r="Q175" s="498"/>
      <c r="R175" s="89"/>
      <c r="S175" s="89"/>
      <c r="T175" s="89"/>
      <c r="U175" s="89"/>
      <c r="V175" s="89"/>
      <c r="W175" s="89"/>
      <c r="X175" s="89"/>
      <c r="Y175" s="89"/>
      <c r="Z175" s="89"/>
    </row>
    <row r="176">
      <c r="A176" s="89">
        <v>205.0</v>
      </c>
      <c r="B176" s="257"/>
      <c r="C176" s="241"/>
      <c r="D176" s="241"/>
      <c r="E176" s="241" t="s">
        <v>12</v>
      </c>
      <c r="F176" s="28" t="s">
        <v>7938</v>
      </c>
      <c r="G176" s="4"/>
      <c r="H176" s="242">
        <v>0.5</v>
      </c>
      <c r="I176" s="243"/>
      <c r="J176" s="242"/>
      <c r="K176" s="242"/>
      <c r="L176" s="242">
        <f>AVERAGE(L177)*H176</f>
        <v>0.25</v>
      </c>
      <c r="M176" s="242">
        <f>L176/H176</f>
        <v>0.5</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7939</v>
      </c>
      <c r="H177" s="117"/>
      <c r="I177" s="191" t="s">
        <v>7940</v>
      </c>
      <c r="J177" s="117" t="s">
        <v>189</v>
      </c>
      <c r="K177" s="247" t="s">
        <v>227</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0.5</v>
      </c>
      <c r="M177" s="117"/>
      <c r="N177" s="89"/>
      <c r="O177" s="489"/>
      <c r="P177" s="277"/>
      <c r="Q177" s="498"/>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v>
      </c>
      <c r="M178" s="242">
        <f>L178/H178</f>
        <v>0</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0</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v>
      </c>
      <c r="M179" s="117"/>
      <c r="N179" s="89"/>
      <c r="O179" s="249"/>
      <c r="P179" s="249"/>
      <c r="Q179" s="498"/>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1.0</v>
      </c>
      <c r="L180" s="117" t="str">
        <f t="shared" si="44"/>
        <v/>
      </c>
      <c r="M180" s="339"/>
      <c r="N180" s="89"/>
      <c r="O180" s="121"/>
      <c r="P180" s="467"/>
      <c r="Q180" s="498" t="s">
        <v>2964</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1.0</v>
      </c>
      <c r="L181" s="117" t="str">
        <f t="shared" si="44"/>
        <v/>
      </c>
      <c r="M181" s="117"/>
      <c r="N181" s="89"/>
      <c r="O181" s="121"/>
      <c r="P181" s="121"/>
      <c r="Q181" s="498" t="s">
        <v>2966</v>
      </c>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1.0</v>
      </c>
      <c r="L182" s="117" t="str">
        <f t="shared" si="44"/>
        <v/>
      </c>
      <c r="M182" s="117"/>
      <c r="N182" s="89"/>
      <c r="O182" s="121"/>
      <c r="P182" s="121"/>
      <c r="Q182" s="498"/>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3.75</v>
      </c>
      <c r="M183" s="37">
        <f t="shared" ref="M183:M184" si="45">L183/H183</f>
        <v>1</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1</v>
      </c>
      <c r="M184" s="242">
        <f t="shared" si="45"/>
        <v>1</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98"/>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498"/>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3.0</v>
      </c>
      <c r="L187" s="117" t="str">
        <f t="shared" si="46"/>
        <v/>
      </c>
      <c r="M187" s="117"/>
      <c r="N187" s="89"/>
      <c r="O187" s="249" t="s">
        <v>3215</v>
      </c>
      <c r="P187" s="121"/>
      <c r="Q187" s="499" t="s">
        <v>7941</v>
      </c>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11.0</v>
      </c>
      <c r="L188" s="117" t="str">
        <f t="shared" si="46"/>
        <v/>
      </c>
      <c r="M188" s="117"/>
      <c r="N188" s="89"/>
      <c r="O188" s="249" t="s">
        <v>3215</v>
      </c>
      <c r="P188" s="121"/>
      <c r="Q188" s="499" t="s">
        <v>7941</v>
      </c>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498"/>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3.0</v>
      </c>
      <c r="L190" s="117" t="str">
        <f t="shared" si="46"/>
        <v/>
      </c>
      <c r="M190" s="117"/>
      <c r="N190" s="89"/>
      <c r="O190" s="121"/>
      <c r="P190" s="249" t="s">
        <v>7013</v>
      </c>
      <c r="Q190" s="499" t="s">
        <v>7941</v>
      </c>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11.0</v>
      </c>
      <c r="L191" s="117" t="str">
        <f t="shared" si="46"/>
        <v/>
      </c>
      <c r="M191" s="117"/>
      <c r="N191" s="89"/>
      <c r="O191" s="121"/>
      <c r="P191" s="249" t="s">
        <v>7013</v>
      </c>
      <c r="Q191" s="499" t="s">
        <v>7941</v>
      </c>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193">
        <f>IF(OR(K193="",K194=""),"Blm Diisi",IF(K193=0,0,IF(K194/K193&gt;1,1,K194/K193)))</f>
        <v>1</v>
      </c>
      <c r="L192" s="117">
        <f t="shared" si="46"/>
        <v>1</v>
      </c>
      <c r="M192" s="117"/>
      <c r="N192" s="89"/>
      <c r="O192" s="121"/>
      <c r="P192" s="121"/>
      <c r="Q192" s="498"/>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100.0</v>
      </c>
      <c r="L193" s="117" t="str">
        <f t="shared" si="46"/>
        <v/>
      </c>
      <c r="M193" s="117"/>
      <c r="N193" s="89"/>
      <c r="O193" s="121"/>
      <c r="P193" s="1130" t="s">
        <v>1409</v>
      </c>
      <c r="Q193" s="499" t="s">
        <v>7941</v>
      </c>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100.0</v>
      </c>
      <c r="L194" s="117" t="str">
        <f t="shared" si="46"/>
        <v/>
      </c>
      <c r="M194" s="117"/>
      <c r="N194" s="89"/>
      <c r="O194" s="121"/>
      <c r="P194" s="1130" t="s">
        <v>1409</v>
      </c>
      <c r="Q194" s="499" t="s">
        <v>7941</v>
      </c>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506">
        <f>IF(OR(K196="",K197=""),"Blm Diisi",IF(K196=0,0,IF(K197/K196&gt;1,1,K197/K196)))</f>
        <v>1</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1</v>
      </c>
      <c r="M195" s="117"/>
      <c r="N195" s="89"/>
      <c r="O195" s="121"/>
      <c r="P195" s="121"/>
      <c r="Q195" s="498"/>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5.7889188477E10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121"/>
      <c r="P196" s="121"/>
      <c r="Q196" s="498"/>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1.46154544162E11</v>
      </c>
      <c r="L197" s="117" t="str">
        <f t="shared" si="47"/>
        <v/>
      </c>
      <c r="M197" s="117"/>
      <c r="N197" s="89"/>
      <c r="O197" s="121"/>
      <c r="P197" s="121"/>
      <c r="Q197" s="498"/>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277" t="s">
        <v>7020</v>
      </c>
      <c r="P199" s="1130" t="s">
        <v>1414</v>
      </c>
      <c r="Q199" s="491" t="s">
        <v>7942</v>
      </c>
      <c r="R199" s="89"/>
      <c r="S199" s="89"/>
      <c r="T199" s="89"/>
      <c r="U199" s="89"/>
      <c r="V199" s="89"/>
      <c r="W199" s="89"/>
      <c r="X199" s="89"/>
      <c r="Y199" s="89"/>
      <c r="Z199" s="89"/>
    </row>
    <row r="200">
      <c r="A200" s="89">
        <v>229.0</v>
      </c>
      <c r="B200" s="257"/>
      <c r="C200" s="241"/>
      <c r="D200" s="241"/>
      <c r="E200" s="241" t="s">
        <v>14</v>
      </c>
      <c r="F200" s="28" t="s">
        <v>7943</v>
      </c>
      <c r="G200" s="4"/>
      <c r="H200" s="242">
        <v>1.0</v>
      </c>
      <c r="I200" s="243"/>
      <c r="J200" s="242"/>
      <c r="K200" s="242"/>
      <c r="L200" s="242">
        <f>AVERAGE(L201)*H200</f>
        <v>1</v>
      </c>
      <c r="M200" s="242">
        <f>L200/H200</f>
        <v>1</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7944</v>
      </c>
      <c r="H201" s="117"/>
      <c r="I201" s="191" t="s">
        <v>7945</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368"/>
      <c r="P201" s="502"/>
      <c r="Q201" s="498"/>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368"/>
      <c r="P203" s="467"/>
      <c r="Q203" s="498"/>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1.528125</v>
      </c>
      <c r="M204" s="37">
        <f t="shared" ref="M204:M205" si="48">L204/H204</f>
        <v>0.7836538462</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0.515625</v>
      </c>
      <c r="M205" s="242">
        <f t="shared" si="48"/>
        <v>0.6875</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30">
        <f>IF(OR(K207="",K210=""),"Blm Diisi",IF(AND(K207=0,K210=0),0,IF(K210/K207&gt;1,1,K210/K207)))</f>
        <v>1</v>
      </c>
      <c r="L206" s="50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0.6875</v>
      </c>
      <c r="M206" s="117"/>
      <c r="N206" s="89"/>
      <c r="O206" s="368"/>
      <c r="P206" s="649"/>
      <c r="Q206" s="505" t="s">
        <v>7946</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9">
        <v>24.0</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121"/>
      <c r="P207" s="121"/>
      <c r="Q207" s="498"/>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0.0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498"/>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24.0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121"/>
      <c r="P209" s="121"/>
      <c r="Q209" s="498"/>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24.0</v>
      </c>
      <c r="L210" s="117" t="str">
        <f t="shared" si="49"/>
        <v/>
      </c>
      <c r="M210" s="117"/>
      <c r="N210" s="89"/>
      <c r="O210" s="121"/>
      <c r="P210" s="121"/>
      <c r="Q210" s="498"/>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0.4125</v>
      </c>
      <c r="M211" s="242">
        <f>L211/H211</f>
        <v>0.6875</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193">
        <f>IF(OR(K214="",K217=""),"Blm Diisi",IF(AND(K213=0,K217=0),0,IF(K217/K213&gt;1,1,K217/K213)))</f>
        <v>0.6875</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0.6875</v>
      </c>
      <c r="M212" s="117"/>
      <c r="N212" s="89"/>
      <c r="O212" s="649"/>
      <c r="P212" s="649"/>
      <c r="Q212" s="505" t="s">
        <v>7947</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16</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98"/>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98"/>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498"/>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16.0</v>
      </c>
      <c r="L216" s="117" t="str">
        <f t="shared" si="50"/>
        <v/>
      </c>
      <c r="M216" s="117"/>
      <c r="N216" s="89"/>
      <c r="O216" s="121"/>
      <c r="P216" s="121"/>
      <c r="Q216" s="498"/>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11.0</v>
      </c>
      <c r="L217" s="117" t="str">
        <f t="shared" si="50"/>
        <v/>
      </c>
      <c r="M217" s="117"/>
      <c r="N217" s="89"/>
      <c r="O217" s="121"/>
      <c r="P217" s="121"/>
      <c r="Q217" s="498"/>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121"/>
      <c r="P219" s="467"/>
      <c r="Q219" s="498"/>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10.0</v>
      </c>
      <c r="L220" s="117" t="str">
        <f t="shared" si="51"/>
        <v/>
      </c>
      <c r="M220" s="117"/>
      <c r="N220" s="89"/>
      <c r="O220" s="121"/>
      <c r="P220" s="503"/>
      <c r="Q220" s="498"/>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121"/>
      <c r="P221" s="121"/>
      <c r="Q221" s="498"/>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10.0</v>
      </c>
      <c r="L222" s="117" t="str">
        <f t="shared" si="51"/>
        <v/>
      </c>
      <c r="M222" s="117"/>
      <c r="N222" s="89"/>
      <c r="O222" s="121"/>
      <c r="P222" s="121"/>
      <c r="Q222" s="498"/>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2.925</v>
      </c>
      <c r="M223" s="37">
        <f t="shared" ref="M223:M224" si="52">L223/H223</f>
        <v>0.78</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2.0875</v>
      </c>
      <c r="M224" s="242">
        <f t="shared" si="52"/>
        <v>0.835</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227</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0.67</v>
      </c>
      <c r="M225" s="117"/>
      <c r="N225" s="89"/>
      <c r="O225" s="277" t="s">
        <v>7948</v>
      </c>
      <c r="P225" s="277" t="s">
        <v>7949</v>
      </c>
      <c r="Q225" s="488" t="s">
        <v>7950</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557">
        <v>1.0</v>
      </c>
      <c r="L226" s="117">
        <f t="shared" si="53"/>
        <v>1</v>
      </c>
      <c r="M226" s="117"/>
      <c r="N226" s="89"/>
      <c r="O226" s="489" t="s">
        <v>7951</v>
      </c>
      <c r="P226" s="467"/>
      <c r="Q226" s="498"/>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36.0</v>
      </c>
      <c r="L227" s="117" t="str">
        <f t="shared" si="53"/>
        <v/>
      </c>
      <c r="M227" s="117"/>
      <c r="N227" s="89"/>
      <c r="O227" s="249" t="s">
        <v>7952</v>
      </c>
      <c r="P227" s="467"/>
      <c r="Q227" s="498"/>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36.0</v>
      </c>
      <c r="L228" s="117" t="str">
        <f t="shared" si="53"/>
        <v/>
      </c>
      <c r="M228" s="117"/>
      <c r="N228" s="89"/>
      <c r="O228" s="249" t="s">
        <v>7952</v>
      </c>
      <c r="P228" s="467"/>
      <c r="Q228" s="498"/>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0.8375</v>
      </c>
      <c r="M229" s="242">
        <f>L229/H229</f>
        <v>0.67</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227</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0.67</v>
      </c>
      <c r="M230" s="117"/>
      <c r="N230" s="89"/>
      <c r="O230" s="489" t="s">
        <v>7953</v>
      </c>
      <c r="P230" s="121"/>
      <c r="Q230" s="498"/>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0.515625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F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12"/>
    <hyperlink r:id="rId4" ref="Q13"/>
    <hyperlink r:id="rId5" ref="Q15"/>
    <hyperlink r:id="rId6" ref="Q16"/>
    <hyperlink r:id="rId7" ref="Q20"/>
    <hyperlink r:id="rId8" ref="Q21"/>
    <hyperlink r:id="rId9" ref="Q28"/>
    <hyperlink r:id="rId10" ref="Q29"/>
    <hyperlink r:id="rId11" ref="Q30"/>
    <hyperlink r:id="rId12" ref="Q31"/>
    <hyperlink r:id="rId13" ref="Q32"/>
    <hyperlink r:id="rId14" ref="Q33"/>
    <hyperlink r:id="rId15" ref="Q34"/>
    <hyperlink r:id="rId16" ref="Q35"/>
    <hyperlink r:id="rId17" ref="Q36"/>
    <hyperlink r:id="rId18" ref="Q37"/>
    <hyperlink r:id="rId19" ref="Q39"/>
    <hyperlink r:id="rId20" ref="Q40"/>
    <hyperlink r:id="rId21" ref="Q53"/>
    <hyperlink r:id="rId22" ref="Q54"/>
    <hyperlink r:id="rId23" ref="Q57"/>
    <hyperlink r:id="rId24" ref="Q58"/>
    <hyperlink r:id="rId25" ref="Q59"/>
    <hyperlink r:id="rId26" ref="Q61"/>
    <hyperlink r:id="rId27" ref="Q64"/>
    <hyperlink r:id="rId28" ref="Q65"/>
    <hyperlink r:id="rId29" ref="Q66"/>
    <hyperlink r:id="rId30" ref="Q69"/>
    <hyperlink r:id="rId31" ref="Q74"/>
    <hyperlink r:id="rId32" ref="Q77"/>
    <hyperlink r:id="rId33" ref="Q80"/>
    <hyperlink r:id="rId34" ref="Q87"/>
    <hyperlink r:id="rId35" ref="Q91"/>
    <hyperlink r:id="rId36" ref="Q96"/>
    <hyperlink r:id="rId37" ref="Q97"/>
    <hyperlink r:id="rId38" ref="Q98"/>
    <hyperlink r:id="rId39" ref="Q99"/>
    <hyperlink r:id="rId40" ref="Q100"/>
    <hyperlink r:id="rId41" ref="Q101"/>
    <hyperlink r:id="rId42" ref="Q107"/>
    <hyperlink r:id="rId43" ref="Q109"/>
    <hyperlink r:id="rId44" ref="Q119"/>
    <hyperlink r:id="rId45" ref="Q120"/>
    <hyperlink r:id="rId46" ref="Q124"/>
    <hyperlink r:id="rId47" ref="Q125"/>
    <hyperlink r:id="rId48" ref="Q144"/>
    <hyperlink r:id="rId49" ref="Q145"/>
    <hyperlink r:id="rId50" ref="Q146"/>
    <hyperlink r:id="rId51" ref="Q153"/>
    <hyperlink r:id="rId52" ref="Q167"/>
    <hyperlink r:id="rId53" ref="Q168"/>
    <hyperlink r:id="rId54" ref="Q187"/>
    <hyperlink r:id="rId55" ref="Q188"/>
    <hyperlink r:id="rId56" ref="Q190"/>
    <hyperlink r:id="rId57" ref="Q191"/>
    <hyperlink r:id="rId58" ref="Q193"/>
    <hyperlink r:id="rId59" ref="Q194"/>
    <hyperlink r:id="rId60" ref="Q199"/>
    <hyperlink r:id="rId61" ref="Q206"/>
    <hyperlink r:id="rId62" ref="Q212"/>
    <hyperlink r:id="rId63" ref="Q225"/>
  </hyperlinks>
  <printOptions/>
  <pageMargins bottom="0.7480314960629921" footer="0.0" header="0.0" left="0.7086614173228347" right="0.7086614173228347" top="0.7480314960629921"/>
  <pageSetup fitToHeight="0" paperSize="9" orientation="portrait"/>
  <drawing r:id="rId64"/>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1" width="13.43"/>
    <col customWidth="1" min="12" max="12" width="7.86"/>
    <col customWidth="1" min="13" max="13" width="7.71"/>
    <col customWidth="1" min="14" max="14" width="8.86"/>
    <col customWidth="1" min="15" max="16" width="41.0"/>
    <col customWidth="1" min="17" max="17" width="54.43"/>
    <col customWidth="1" min="18" max="26" width="8.86"/>
  </cols>
  <sheetData>
    <row r="1">
      <c r="A1" s="89">
        <v>1.0</v>
      </c>
      <c r="B1" s="1133" t="s">
        <v>7954</v>
      </c>
      <c r="C1" s="11"/>
      <c r="D1" s="11"/>
      <c r="E1" s="11"/>
      <c r="F1" s="11"/>
      <c r="G1" s="749" t="s">
        <v>4482</v>
      </c>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29.40910694</v>
      </c>
      <c r="M3" s="451">
        <f t="shared" ref="M3:M6" si="1">L3/H3</f>
        <v>0.8101682354</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12.56616667</v>
      </c>
      <c r="M4" s="231">
        <f t="shared" si="1"/>
        <v>0.860696347</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1.666666667</v>
      </c>
      <c r="M5" s="37">
        <f t="shared" si="1"/>
        <v>0.8333333333</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0.2666666667</v>
      </c>
      <c r="M6" s="242">
        <f t="shared" si="1"/>
        <v>0.6666666667</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489" t="s">
        <v>7955</v>
      </c>
      <c r="P7" s="492" t="s">
        <v>7956</v>
      </c>
      <c r="Q7" s="1134" t="s">
        <v>7957</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489" t="s">
        <v>7958</v>
      </c>
      <c r="P8" s="489" t="s">
        <v>7959</v>
      </c>
      <c r="Q8" s="1134" t="s">
        <v>7960</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804</v>
      </c>
      <c r="L9" s="117">
        <f t="shared" si="2"/>
        <v>0</v>
      </c>
      <c r="M9" s="117"/>
      <c r="N9" s="248"/>
      <c r="O9" s="489" t="s">
        <v>7961</v>
      </c>
      <c r="P9" s="492" t="s">
        <v>7962</v>
      </c>
      <c r="Q9" s="834" t="s">
        <v>7963</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89" t="s">
        <v>7964</v>
      </c>
      <c r="P11" s="489" t="s">
        <v>7965</v>
      </c>
      <c r="Q11" s="529" t="s">
        <v>7966</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489" t="s">
        <v>7967</v>
      </c>
      <c r="P12" s="489" t="s">
        <v>7968</v>
      </c>
      <c r="Q12" s="529" t="s">
        <v>7969</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489" t="s">
        <v>7970</v>
      </c>
      <c r="P13" s="489" t="s">
        <v>7971</v>
      </c>
      <c r="Q13" s="529" t="s">
        <v>7972</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0.6</v>
      </c>
      <c r="M14" s="242">
        <f>L14/H14</f>
        <v>0.75</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489" t="s">
        <v>7973</v>
      </c>
      <c r="P15" s="277" t="s">
        <v>7974</v>
      </c>
      <c r="Q15" s="499" t="s">
        <v>7975</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89" t="s">
        <v>7976</v>
      </c>
      <c r="P16" s="492" t="s">
        <v>7977</v>
      </c>
      <c r="Q16" s="1135" t="s">
        <v>7978</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489" t="s">
        <v>7979</v>
      </c>
      <c r="P17" s="493" t="s">
        <v>7959</v>
      </c>
      <c r="Q17" s="1135" t="s">
        <v>7980</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804</v>
      </c>
      <c r="L18" s="117">
        <f t="shared" si="4"/>
        <v>0</v>
      </c>
      <c r="M18" s="117"/>
      <c r="N18" s="89"/>
      <c r="O18" s="489" t="s">
        <v>7981</v>
      </c>
      <c r="P18" s="1014"/>
      <c r="Q18" s="834" t="s">
        <v>7982</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489" t="s">
        <v>7983</v>
      </c>
      <c r="P20" s="489" t="s">
        <v>7984</v>
      </c>
      <c r="Q20" s="529" t="s">
        <v>7985</v>
      </c>
      <c r="R20" s="89"/>
      <c r="S20" s="89"/>
      <c r="T20" s="89"/>
      <c r="U20" s="89"/>
      <c r="V20" s="89"/>
      <c r="W20" s="89"/>
      <c r="X20" s="89"/>
      <c r="Y20" s="89"/>
      <c r="Z20" s="89"/>
    </row>
    <row r="21">
      <c r="A21" s="89">
        <v>21.0</v>
      </c>
      <c r="B21" s="113"/>
      <c r="C21" s="114"/>
      <c r="D21" s="114"/>
      <c r="E21" s="260"/>
      <c r="F21" s="114" t="s">
        <v>193</v>
      </c>
      <c r="G21" s="125" t="s">
        <v>7986</v>
      </c>
      <c r="H21" s="117"/>
      <c r="I21" s="191" t="s">
        <v>7987</v>
      </c>
      <c r="J21" s="117" t="s">
        <v>196</v>
      </c>
      <c r="K21" s="247" t="s">
        <v>190</v>
      </c>
      <c r="L21" s="117">
        <f t="shared" si="5"/>
        <v>1</v>
      </c>
      <c r="M21" s="117"/>
      <c r="N21" s="89"/>
      <c r="O21" s="489" t="s">
        <v>7988</v>
      </c>
      <c r="P21" s="277" t="s">
        <v>7989</v>
      </c>
      <c r="Q21" s="529" t="s">
        <v>7990</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0.75</v>
      </c>
      <c r="M22" s="37">
        <f t="shared" ref="M22:M23" si="6">L22/H22</f>
        <v>0.75</v>
      </c>
      <c r="N22" s="89"/>
      <c r="O22" s="262"/>
      <c r="P22" s="262"/>
      <c r="Q22" s="49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0.75</v>
      </c>
      <c r="M23" s="242">
        <f t="shared" si="6"/>
        <v>0.75</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489" t="s">
        <v>7991</v>
      </c>
      <c r="P24" s="249" t="s">
        <v>7992</v>
      </c>
      <c r="Q24" s="529" t="s">
        <v>7993</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227</v>
      </c>
      <c r="L25" s="117">
        <f t="shared" si="7"/>
        <v>0.5</v>
      </c>
      <c r="M25" s="117"/>
      <c r="N25" s="89"/>
      <c r="O25" s="489" t="s">
        <v>7994</v>
      </c>
      <c r="P25" s="121"/>
      <c r="Q25" s="834" t="s">
        <v>7995</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489" t="s">
        <v>7996</v>
      </c>
      <c r="P28" s="489" t="s">
        <v>7997</v>
      </c>
      <c r="Q28" s="529" t="s">
        <v>7998</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89" t="s">
        <v>7996</v>
      </c>
      <c r="P29" s="489" t="s">
        <v>7997</v>
      </c>
      <c r="Q29" s="529" t="s">
        <v>7999</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489" t="s">
        <v>7996</v>
      </c>
      <c r="P30" s="489" t="s">
        <v>7997</v>
      </c>
      <c r="Q30" s="529" t="s">
        <v>8000</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489" t="s">
        <v>7996</v>
      </c>
      <c r="P31" s="489" t="s">
        <v>7997</v>
      </c>
      <c r="Q31" s="529" t="s">
        <v>8001</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489" t="s">
        <v>7996</v>
      </c>
      <c r="P32" s="489" t="s">
        <v>7997</v>
      </c>
      <c r="Q32" s="529" t="s">
        <v>8002</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489" t="s">
        <v>7996</v>
      </c>
      <c r="P33" s="489" t="s">
        <v>7997</v>
      </c>
      <c r="Q33" s="529" t="s">
        <v>8003</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489" t="s">
        <v>7996</v>
      </c>
      <c r="P34" s="489" t="s">
        <v>7997</v>
      </c>
      <c r="Q34" s="529" t="s">
        <v>8004</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489" t="s">
        <v>7996</v>
      </c>
      <c r="P35" s="489" t="s">
        <v>7997</v>
      </c>
      <c r="Q35" s="529" t="s">
        <v>8005</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489" t="s">
        <v>7996</v>
      </c>
      <c r="P36" s="489" t="s">
        <v>7997</v>
      </c>
      <c r="Q36" s="529" t="s">
        <v>8006</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489" t="s">
        <v>7996</v>
      </c>
      <c r="P37" s="489" t="s">
        <v>7997</v>
      </c>
      <c r="Q37" s="529" t="s">
        <v>8007</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489" t="s">
        <v>7996</v>
      </c>
      <c r="P39" s="489" t="s">
        <v>8008</v>
      </c>
      <c r="Q39" s="529" t="s">
        <v>8009</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489" t="s">
        <v>7996</v>
      </c>
      <c r="P40" s="489" t="s">
        <v>8008</v>
      </c>
      <c r="Q40" s="529" t="s">
        <v>8010</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0.4116666667</v>
      </c>
      <c r="M41" s="37">
        <f t="shared" ref="M41:M42" si="11">L41/H41</f>
        <v>0.4116666667</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0.03666666667</v>
      </c>
      <c r="M42" s="242">
        <f t="shared" si="11"/>
        <v>0.07333333333</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386</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0</v>
      </c>
      <c r="M43" s="117"/>
      <c r="N43" s="89"/>
      <c r="O43" s="502"/>
      <c r="P43" s="649"/>
      <c r="Q43" s="834" t="s">
        <v>8011</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386</v>
      </c>
      <c r="L44" s="117">
        <f t="shared" si="12"/>
        <v>0</v>
      </c>
      <c r="M44" s="117"/>
      <c r="N44" s="89"/>
      <c r="O44" s="502"/>
      <c r="P44" s="368"/>
      <c r="Q44" s="834" t="s">
        <v>8012</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386</v>
      </c>
      <c r="L45" s="117">
        <f t="shared" si="12"/>
        <v>0</v>
      </c>
      <c r="M45" s="117"/>
      <c r="N45" s="89"/>
      <c r="O45" s="502"/>
      <c r="P45" s="649"/>
      <c r="Q45" s="834" t="s">
        <v>8013</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804</v>
      </c>
      <c r="L46" s="117">
        <f t="shared" si="12"/>
        <v>0</v>
      </c>
      <c r="M46" s="117"/>
      <c r="N46" s="89"/>
      <c r="O46" s="502"/>
      <c r="P46" s="368"/>
      <c r="Q46" s="834" t="s">
        <v>8014</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804</v>
      </c>
      <c r="L47" s="117">
        <f t="shared" si="12"/>
        <v>0</v>
      </c>
      <c r="M47" s="117"/>
      <c r="N47" s="89"/>
      <c r="O47" s="502"/>
      <c r="P47" s="368"/>
      <c r="Q47" s="834" t="s">
        <v>8015</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386</v>
      </c>
      <c r="L48" s="117">
        <f t="shared" si="12"/>
        <v>0</v>
      </c>
      <c r="M48" s="117"/>
      <c r="N48" s="89"/>
      <c r="O48" s="502"/>
      <c r="P48" s="368"/>
      <c r="Q48" s="834" t="s">
        <v>8016</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386</v>
      </c>
      <c r="L49" s="117">
        <f t="shared" si="12"/>
        <v>0.33</v>
      </c>
      <c r="M49" s="117"/>
      <c r="N49" s="89"/>
      <c r="O49" s="489" t="s">
        <v>8017</v>
      </c>
      <c r="P49" s="277" t="s">
        <v>8018</v>
      </c>
      <c r="Q49" s="529" t="s">
        <v>8019</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386</v>
      </c>
      <c r="L50" s="117">
        <f t="shared" si="12"/>
        <v>0.33</v>
      </c>
      <c r="M50" s="117"/>
      <c r="N50" s="89"/>
      <c r="O50" s="489" t="s">
        <v>8017</v>
      </c>
      <c r="P50" s="277" t="s">
        <v>8018</v>
      </c>
      <c r="Q50" s="529" t="s">
        <v>8020</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386</v>
      </c>
      <c r="L51" s="117">
        <f t="shared" si="12"/>
        <v>0</v>
      </c>
      <c r="M51" s="117"/>
      <c r="N51" s="89"/>
      <c r="O51" s="502"/>
      <c r="P51" s="368"/>
      <c r="Q51" s="834" t="s">
        <v>8021</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0.375</v>
      </c>
      <c r="M52" s="242">
        <f>L52/H52</f>
        <v>0.75</v>
      </c>
      <c r="N52" s="89"/>
      <c r="O52" s="243"/>
      <c r="P52" s="243"/>
      <c r="Q52" s="49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489" t="s">
        <v>8022</v>
      </c>
      <c r="P53" s="489" t="s">
        <v>8023</v>
      </c>
      <c r="Q53" s="529" t="s">
        <v>8024</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227</v>
      </c>
      <c r="L54" s="117">
        <f t="shared" si="13"/>
        <v>0.5</v>
      </c>
      <c r="M54" s="117"/>
      <c r="N54" s="89"/>
      <c r="O54" s="489" t="s">
        <v>8025</v>
      </c>
      <c r="P54" s="490" t="s">
        <v>8026</v>
      </c>
      <c r="Q54" s="529" t="s">
        <v>8027</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1.278333333</v>
      </c>
      <c r="M55" s="37">
        <f t="shared" ref="M55:M56" si="14">L55/H55</f>
        <v>0.9130952381</v>
      </c>
      <c r="N55" s="89"/>
      <c r="O55" s="262"/>
      <c r="P55" s="262"/>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9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489" t="s">
        <v>8028</v>
      </c>
      <c r="P57" s="490" t="s">
        <v>8029</v>
      </c>
      <c r="Q57" s="529" t="s">
        <v>8030</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489" t="s">
        <v>8031</v>
      </c>
      <c r="P58" s="497" t="s">
        <v>8032</v>
      </c>
      <c r="Q58" s="529" t="s">
        <v>8033</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489" t="s">
        <v>8034</v>
      </c>
      <c r="P59" s="497" t="s">
        <v>8032</v>
      </c>
      <c r="Q59" s="529" t="s">
        <v>8035</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0.167</v>
      </c>
      <c r="M60" s="242">
        <f>L60/H60</f>
        <v>0.835</v>
      </c>
      <c r="N60" s="89"/>
      <c r="O60" s="243"/>
      <c r="P60" s="243"/>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489" t="s">
        <v>8036</v>
      </c>
      <c r="P61" s="489" t="s">
        <v>8037</v>
      </c>
      <c r="Q61" s="529" t="s">
        <v>8038</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227</v>
      </c>
      <c r="L62" s="117">
        <f t="shared" si="16"/>
        <v>0.67</v>
      </c>
      <c r="M62" s="117"/>
      <c r="N62" s="89"/>
      <c r="O62" s="489" t="s">
        <v>8039</v>
      </c>
      <c r="P62" s="489" t="s">
        <v>8040</v>
      </c>
      <c r="Q62" s="529" t="s">
        <v>8041</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0.3113333333</v>
      </c>
      <c r="M63" s="242">
        <f>L63/H63</f>
        <v>0.7783333333</v>
      </c>
      <c r="N63" s="89"/>
      <c r="O63" s="243"/>
      <c r="P63" s="243"/>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227</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0.67</v>
      </c>
      <c r="M64" s="117"/>
      <c r="N64" s="89"/>
      <c r="O64" s="489" t="s">
        <v>8042</v>
      </c>
      <c r="P64" s="497" t="s">
        <v>8043</v>
      </c>
      <c r="Q64" s="529" t="s">
        <v>8044</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489" t="s">
        <v>8045</v>
      </c>
      <c r="P65" s="497" t="s">
        <v>8043</v>
      </c>
      <c r="Q65" s="529" t="s">
        <v>8046</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489" t="s">
        <v>8047</v>
      </c>
      <c r="P66" s="497" t="s">
        <v>8043</v>
      </c>
      <c r="Q66" s="529" t="s">
        <v>8048</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386</v>
      </c>
      <c r="L67" s="117">
        <f t="shared" si="17"/>
        <v>0.5</v>
      </c>
      <c r="M67" s="117"/>
      <c r="N67" s="89"/>
      <c r="O67" s="489" t="s">
        <v>8049</v>
      </c>
      <c r="P67" s="497" t="s">
        <v>8043</v>
      </c>
      <c r="Q67" s="529" t="s">
        <v>8050</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386</v>
      </c>
      <c r="L68" s="117">
        <f t="shared" si="17"/>
        <v>0.5</v>
      </c>
      <c r="M68" s="117"/>
      <c r="N68" s="89"/>
      <c r="O68" s="489" t="s">
        <v>8051</v>
      </c>
      <c r="P68" s="497" t="s">
        <v>8052</v>
      </c>
      <c r="Q68" s="529" t="s">
        <v>8053</v>
      </c>
      <c r="R68" s="89"/>
      <c r="S68" s="89"/>
      <c r="T68" s="89"/>
      <c r="U68" s="89"/>
      <c r="V68" s="89"/>
      <c r="W68" s="89"/>
      <c r="X68" s="89"/>
      <c r="Y68" s="89"/>
      <c r="Z68" s="89"/>
    </row>
    <row r="69">
      <c r="A69" s="89">
        <v>70.0</v>
      </c>
      <c r="B69" s="113"/>
      <c r="C69" s="114"/>
      <c r="D69" s="114"/>
      <c r="E69" s="114"/>
      <c r="F69" s="114" t="s">
        <v>249</v>
      </c>
      <c r="G69" s="266" t="s">
        <v>1186</v>
      </c>
      <c r="H69" s="117"/>
      <c r="I69" s="191" t="s">
        <v>8054</v>
      </c>
      <c r="J69" s="117" t="s">
        <v>196</v>
      </c>
      <c r="K69" s="247" t="s">
        <v>190</v>
      </c>
      <c r="L69" s="117">
        <f t="shared" si="17"/>
        <v>1</v>
      </c>
      <c r="M69" s="117"/>
      <c r="N69" s="89"/>
      <c r="O69" s="489" t="s">
        <v>8055</v>
      </c>
      <c r="P69" s="492" t="s">
        <v>8056</v>
      </c>
      <c r="Q69" s="529" t="s">
        <v>8057</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9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489" t="s">
        <v>8058</v>
      </c>
      <c r="P71" s="489" t="s">
        <v>8059</v>
      </c>
      <c r="Q71" s="529" t="s">
        <v>8060</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489" t="s">
        <v>8061</v>
      </c>
      <c r="P72" s="277" t="s">
        <v>8062</v>
      </c>
      <c r="Q72" s="529" t="s">
        <v>8063</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489" t="s">
        <v>8064</v>
      </c>
      <c r="P74" s="489" t="s">
        <v>8065</v>
      </c>
      <c r="Q74" s="529" t="s">
        <v>8066</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489" t="s">
        <v>8067</v>
      </c>
      <c r="P75" s="489" t="s">
        <v>8068</v>
      </c>
      <c r="Q75" s="529" t="s">
        <v>8069</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9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489" t="s">
        <v>8070</v>
      </c>
      <c r="P77" s="277" t="s">
        <v>8071</v>
      </c>
      <c r="Q77" s="529" t="s">
        <v>8072</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2.3125</v>
      </c>
      <c r="M78" s="37">
        <f t="shared" ref="M78:M79" si="20">L78/H78</f>
        <v>0.925</v>
      </c>
      <c r="N78" s="89"/>
      <c r="O78" s="262"/>
      <c r="P78" s="262"/>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489" t="s">
        <v>8073</v>
      </c>
      <c r="P80" s="489" t="s">
        <v>8074</v>
      </c>
      <c r="Q80" s="529" t="s">
        <v>8075</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489" t="s">
        <v>8076</v>
      </c>
      <c r="P81" s="489" t="s">
        <v>8074</v>
      </c>
      <c r="Q81" s="529" t="s">
        <v>8077</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489" t="s">
        <v>8078</v>
      </c>
      <c r="P82" s="489" t="s">
        <v>8079</v>
      </c>
      <c r="Q82" s="529" t="s">
        <v>8080</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489" t="s">
        <v>8081</v>
      </c>
      <c r="P83" s="277" t="s">
        <v>8082</v>
      </c>
      <c r="Q83" s="529" t="s">
        <v>8083</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489" t="s">
        <v>8084</v>
      </c>
      <c r="P84" s="489" t="s">
        <v>8085</v>
      </c>
      <c r="Q84" s="529" t="s">
        <v>8086</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489" t="s">
        <v>8087</v>
      </c>
      <c r="P85" s="489" t="s">
        <v>8088</v>
      </c>
      <c r="Q85" s="529" t="s">
        <v>8089</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1.3125</v>
      </c>
      <c r="M86" s="242">
        <f>L86/H86</f>
        <v>0.875</v>
      </c>
      <c r="N86" s="89"/>
      <c r="O86" s="243"/>
      <c r="P86" s="243"/>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489" t="s">
        <v>8090</v>
      </c>
      <c r="P87" s="489" t="s">
        <v>8091</v>
      </c>
      <c r="Q87" s="529" t="s">
        <v>8092</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227</v>
      </c>
      <c r="L88" s="117">
        <f t="shared" si="22"/>
        <v>0.75</v>
      </c>
      <c r="M88" s="117"/>
      <c r="N88" s="89"/>
      <c r="O88" s="489" t="s">
        <v>8093</v>
      </c>
      <c r="P88" s="489" t="s">
        <v>8094</v>
      </c>
      <c r="Q88" s="529" t="s">
        <v>8095</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1.966666667</v>
      </c>
      <c r="M89" s="37">
        <f t="shared" ref="M89:M90" si="23">L89/H89</f>
        <v>0.8939393939</v>
      </c>
      <c r="N89" s="89"/>
      <c r="O89" s="262"/>
      <c r="P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3"/>
      <c r="P90" s="243"/>
      <c r="Q90" s="498"/>
      <c r="R90" s="89"/>
      <c r="S90" s="89"/>
      <c r="T90" s="89"/>
      <c r="U90" s="89"/>
      <c r="V90" s="89"/>
      <c r="W90" s="89"/>
      <c r="X90" s="89"/>
      <c r="Y90" s="89"/>
      <c r="Z90" s="89"/>
    </row>
    <row r="91">
      <c r="A91" s="89">
        <v>92.0</v>
      </c>
      <c r="B91" s="113"/>
      <c r="C91" s="114"/>
      <c r="D91" s="114"/>
      <c r="E91" s="114"/>
      <c r="F91" s="114" t="s">
        <v>186</v>
      </c>
      <c r="G91" s="266" t="s">
        <v>8096</v>
      </c>
      <c r="H91" s="117"/>
      <c r="I91" s="191" t="s">
        <v>8097</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492" t="s">
        <v>8098</v>
      </c>
      <c r="P91" s="497" t="s">
        <v>8099</v>
      </c>
      <c r="Q91" s="529" t="s">
        <v>8100</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489" t="s">
        <v>8101</v>
      </c>
      <c r="P92" s="492" t="s">
        <v>8102</v>
      </c>
      <c r="Q92" s="529" t="s">
        <v>8103</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489" t="s">
        <v>8101</v>
      </c>
      <c r="P93" s="492" t="s">
        <v>8102</v>
      </c>
      <c r="Q93" s="529" t="s">
        <v>8104</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489" t="s">
        <v>8101</v>
      </c>
      <c r="P94" s="492" t="s">
        <v>8102</v>
      </c>
      <c r="Q94" s="529" t="s">
        <v>8105</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0.15</v>
      </c>
      <c r="M95" s="242">
        <f>L95/H95</f>
        <v>0.5</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489" t="s">
        <v>8106</v>
      </c>
      <c r="P96" s="249" t="s">
        <v>8107</v>
      </c>
      <c r="Q96" s="529" t="s">
        <v>8108</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490" t="s">
        <v>8109</v>
      </c>
      <c r="P97" s="497" t="s">
        <v>8110</v>
      </c>
      <c r="Q97" s="529" t="s">
        <v>8111</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227</v>
      </c>
      <c r="L98" s="117">
        <f t="shared" si="25"/>
        <v>0.67</v>
      </c>
      <c r="M98" s="117"/>
      <c r="N98" s="89"/>
      <c r="O98" s="489" t="s">
        <v>8112</v>
      </c>
      <c r="P98" s="489" t="s">
        <v>8113</v>
      </c>
      <c r="Q98" s="529" t="s">
        <v>8114</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386</v>
      </c>
      <c r="L99" s="117">
        <f t="shared" si="25"/>
        <v>0.33</v>
      </c>
      <c r="M99" s="117"/>
      <c r="N99" s="89"/>
      <c r="O99" s="489"/>
      <c r="P99" s="277"/>
      <c r="Q99" s="834" t="s">
        <v>8115</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386</v>
      </c>
      <c r="L100" s="117">
        <f t="shared" si="25"/>
        <v>0</v>
      </c>
      <c r="M100" s="117"/>
      <c r="N100" s="89"/>
      <c r="O100" s="489"/>
      <c r="P100" s="467"/>
      <c r="Q100" s="834" t="s">
        <v>8116</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1136" t="s">
        <v>804</v>
      </c>
      <c r="L101" s="117">
        <f t="shared" si="25"/>
        <v>0</v>
      </c>
      <c r="M101" s="117"/>
      <c r="N101" s="89"/>
      <c r="O101" s="489" t="s">
        <v>8117</v>
      </c>
      <c r="P101" s="467"/>
      <c r="Q101" s="1137"/>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489" t="s">
        <v>8118</v>
      </c>
      <c r="P103" s="489"/>
      <c r="Q103" s="834" t="s">
        <v>8119</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489" t="s">
        <v>8120</v>
      </c>
      <c r="P104" s="489"/>
      <c r="Q104" s="834" t="s">
        <v>8121</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489" t="s">
        <v>8122</v>
      </c>
      <c r="P105" s="489"/>
      <c r="Q105" s="834" t="s">
        <v>8123</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8124</v>
      </c>
      <c r="H107" s="117"/>
      <c r="I107" s="191" t="s">
        <v>8125</v>
      </c>
      <c r="J107" s="117" t="s">
        <v>196</v>
      </c>
      <c r="K107" s="247"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489" t="s">
        <v>8126</v>
      </c>
      <c r="P107" s="489" t="s">
        <v>7984</v>
      </c>
      <c r="Q107" s="529" t="s">
        <v>8127</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0.3</v>
      </c>
      <c r="M108" s="242">
        <f>L108/H108</f>
        <v>1</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489" t="s">
        <v>8128</v>
      </c>
      <c r="P109" s="489" t="s">
        <v>7984</v>
      </c>
      <c r="Q109" s="529" t="s">
        <v>8129</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489" t="s">
        <v>8130</v>
      </c>
      <c r="P110" s="489" t="s">
        <v>8131</v>
      </c>
      <c r="Q110" s="529" t="s">
        <v>8132</v>
      </c>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489" t="s">
        <v>8133</v>
      </c>
      <c r="P111" s="492" t="s">
        <v>3641</v>
      </c>
      <c r="Q111" s="529" t="s">
        <v>8134</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489" t="s">
        <v>8135</v>
      </c>
      <c r="P112" s="492" t="s">
        <v>3641</v>
      </c>
      <c r="Q112" s="529" t="s">
        <v>8136</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0.4166666667</v>
      </c>
      <c r="M113" s="242">
        <f>L113/H113</f>
        <v>0.8333333333</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489" t="s">
        <v>8137</v>
      </c>
      <c r="P114" s="489" t="s">
        <v>3642</v>
      </c>
      <c r="Q114" s="529" t="s">
        <v>8138</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190</v>
      </c>
      <c r="L115" s="117">
        <f t="shared" si="28"/>
        <v>1</v>
      </c>
      <c r="M115" s="117"/>
      <c r="N115" s="89"/>
      <c r="O115" s="489" t="s">
        <v>8139</v>
      </c>
      <c r="P115" s="490" t="s">
        <v>8140</v>
      </c>
      <c r="Q115" s="529" t="s">
        <v>8141</v>
      </c>
      <c r="R115" s="89"/>
      <c r="S115" s="89"/>
      <c r="T115" s="89"/>
      <c r="U115" s="89"/>
      <c r="V115" s="89"/>
      <c r="W115" s="89"/>
      <c r="X115" s="89"/>
      <c r="Y115" s="89"/>
      <c r="Z115" s="89"/>
    </row>
    <row r="116" ht="90.75" customHeight="1">
      <c r="A116" s="89">
        <v>117.0</v>
      </c>
      <c r="B116" s="113"/>
      <c r="C116" s="114"/>
      <c r="D116" s="114"/>
      <c r="E116" s="114"/>
      <c r="F116" s="114" t="s">
        <v>199</v>
      </c>
      <c r="G116" s="266" t="s">
        <v>1200</v>
      </c>
      <c r="H116" s="117"/>
      <c r="I116" s="191" t="s">
        <v>1362</v>
      </c>
      <c r="J116" s="117" t="s">
        <v>189</v>
      </c>
      <c r="K116" s="247" t="s">
        <v>227</v>
      </c>
      <c r="L116" s="117">
        <f t="shared" si="28"/>
        <v>0.5</v>
      </c>
      <c r="M116" s="117"/>
      <c r="N116" s="89"/>
      <c r="O116" s="489" t="s">
        <v>8142</v>
      </c>
      <c r="P116" s="490" t="s">
        <v>8140</v>
      </c>
      <c r="Q116" s="529" t="s">
        <v>8143</v>
      </c>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2.180333333</v>
      </c>
      <c r="M117" s="53">
        <f t="shared" ref="M117:M118" si="29">L117/H117</f>
        <v>0.8721333333</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0.4</v>
      </c>
      <c r="M118" s="242">
        <f t="shared" si="29"/>
        <v>1</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489" t="s">
        <v>8144</v>
      </c>
      <c r="P119" s="277" t="s">
        <v>8145</v>
      </c>
      <c r="Q119" s="529" t="s">
        <v>8146</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489" t="s">
        <v>754</v>
      </c>
      <c r="P120" s="497" t="s">
        <v>8147</v>
      </c>
      <c r="Q120" s="529" t="s">
        <v>8148</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190</v>
      </c>
      <c r="L121" s="117">
        <f t="shared" si="30"/>
        <v>1</v>
      </c>
      <c r="M121" s="117"/>
      <c r="N121" s="89"/>
      <c r="O121" s="489" t="s">
        <v>8149</v>
      </c>
      <c r="P121" s="249" t="s">
        <v>8150</v>
      </c>
      <c r="Q121" s="529" t="s">
        <v>8151</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0.3553333333</v>
      </c>
      <c r="M122" s="242">
        <f>L122/H122</f>
        <v>0.8883333333</v>
      </c>
      <c r="N122" s="89"/>
      <c r="O122" s="243"/>
      <c r="P122" s="243"/>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489" t="s">
        <v>8152</v>
      </c>
      <c r="P123" s="490" t="s">
        <v>7968</v>
      </c>
      <c r="Q123" s="529" t="s">
        <v>8153</v>
      </c>
      <c r="R123" s="89"/>
      <c r="S123" s="89"/>
      <c r="T123" s="89"/>
      <c r="U123" s="89"/>
      <c r="V123" s="89"/>
      <c r="W123" s="89"/>
      <c r="X123" s="89"/>
      <c r="Y123" s="89"/>
      <c r="Z123" s="89"/>
    </row>
    <row r="124">
      <c r="A124" s="89">
        <v>125.0</v>
      </c>
      <c r="B124" s="113"/>
      <c r="C124" s="114"/>
      <c r="D124" s="114"/>
      <c r="E124" s="114"/>
      <c r="F124" s="114" t="s">
        <v>193</v>
      </c>
      <c r="G124" s="266" t="s">
        <v>766</v>
      </c>
      <c r="H124" s="117"/>
      <c r="I124" s="191" t="s">
        <v>8154</v>
      </c>
      <c r="J124" s="117" t="s">
        <v>196</v>
      </c>
      <c r="K124" s="247" t="s">
        <v>190</v>
      </c>
      <c r="L124" s="117">
        <f t="shared" si="31"/>
        <v>1</v>
      </c>
      <c r="M124" s="117"/>
      <c r="N124" s="89"/>
      <c r="O124" s="489" t="s">
        <v>8155</v>
      </c>
      <c r="P124" s="489" t="s">
        <v>8156</v>
      </c>
      <c r="Q124" s="625" t="s">
        <v>8157</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190</v>
      </c>
      <c r="L125" s="117">
        <f t="shared" si="31"/>
        <v>1</v>
      </c>
      <c r="M125" s="117"/>
      <c r="N125" s="89"/>
      <c r="O125" s="489" t="s">
        <v>8158</v>
      </c>
      <c r="P125" s="277" t="s">
        <v>8159</v>
      </c>
      <c r="Q125" s="625" t="s">
        <v>8157</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190</v>
      </c>
      <c r="L126" s="117">
        <f t="shared" si="31"/>
        <v>1</v>
      </c>
      <c r="M126" s="117"/>
      <c r="N126" s="89"/>
      <c r="O126" s="489" t="s">
        <v>8158</v>
      </c>
      <c r="P126" s="277" t="s">
        <v>8159</v>
      </c>
      <c r="Q126" s="625" t="s">
        <v>8157</v>
      </c>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489" t="s">
        <v>8160</v>
      </c>
      <c r="P127" s="489" t="s">
        <v>8161</v>
      </c>
      <c r="Q127" s="625" t="s">
        <v>8157</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386</v>
      </c>
      <c r="L128" s="117">
        <f t="shared" si="31"/>
        <v>0.33</v>
      </c>
      <c r="M128" s="117"/>
      <c r="N128" s="89"/>
      <c r="O128" s="489" t="s">
        <v>8162</v>
      </c>
      <c r="P128" s="277" t="s">
        <v>8163</v>
      </c>
      <c r="Q128" s="625" t="s">
        <v>8157</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243"/>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489" t="s">
        <v>8164</v>
      </c>
      <c r="P130" s="277" t="s">
        <v>8165</v>
      </c>
      <c r="Q130" s="529" t="s">
        <v>8166</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489" t="s">
        <v>8167</v>
      </c>
      <c r="P131" s="489" t="s">
        <v>8168</v>
      </c>
      <c r="Q131" s="529" t="s">
        <v>8169</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489" t="s">
        <v>8118</v>
      </c>
      <c r="P132" s="277" t="s">
        <v>8165</v>
      </c>
      <c r="Q132" s="625" t="s">
        <v>8170</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489" t="s">
        <v>8171</v>
      </c>
      <c r="P133" s="277" t="s">
        <v>8172</v>
      </c>
      <c r="Q133" s="625" t="s">
        <v>8170</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0.525</v>
      </c>
      <c r="M134" s="242">
        <f>L134/H134</f>
        <v>0.75</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804</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0.25</v>
      </c>
      <c r="M135" s="117"/>
      <c r="N135" s="89"/>
      <c r="O135" s="489" t="s">
        <v>8173</v>
      </c>
      <c r="P135" s="490" t="s">
        <v>8174</v>
      </c>
      <c r="Q135" s="529" t="s">
        <v>8175</v>
      </c>
      <c r="R135" s="89"/>
      <c r="S135" s="89"/>
      <c r="T135" s="89"/>
      <c r="U135" s="89"/>
      <c r="V135" s="89"/>
      <c r="W135" s="89"/>
      <c r="X135" s="89"/>
      <c r="Y135" s="89"/>
      <c r="Z135" s="89"/>
    </row>
    <row r="136">
      <c r="A136" s="89">
        <v>137.0</v>
      </c>
      <c r="B136" s="113"/>
      <c r="C136" s="114"/>
      <c r="D136" s="114"/>
      <c r="E136" s="114"/>
      <c r="F136" s="114" t="s">
        <v>193</v>
      </c>
      <c r="G136" s="266" t="s">
        <v>807</v>
      </c>
      <c r="H136" s="117"/>
      <c r="I136" s="191" t="s">
        <v>8176</v>
      </c>
      <c r="J136" s="324" t="s">
        <v>189</v>
      </c>
      <c r="K136" s="247" t="s">
        <v>190</v>
      </c>
      <c r="L136" s="117">
        <f t="shared" si="33"/>
        <v>1</v>
      </c>
      <c r="M136" s="117"/>
      <c r="N136" s="89"/>
      <c r="O136" s="489" t="s">
        <v>8177</v>
      </c>
      <c r="P136" s="489" t="s">
        <v>8178</v>
      </c>
      <c r="Q136" s="625" t="s">
        <v>8179</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190</v>
      </c>
      <c r="L137" s="117">
        <f t="shared" si="33"/>
        <v>1</v>
      </c>
      <c r="M137" s="117"/>
      <c r="N137" s="89"/>
      <c r="O137" s="489" t="s">
        <v>8180</v>
      </c>
      <c r="P137" s="492" t="s">
        <v>8181</v>
      </c>
      <c r="Q137" s="625" t="s">
        <v>8179</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0.3</v>
      </c>
      <c r="M138" s="242">
        <f>L138/H138</f>
        <v>0.75</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489" t="s">
        <v>8182</v>
      </c>
      <c r="P139" s="277" t="s">
        <v>8183</v>
      </c>
      <c r="Q139" s="529" t="s">
        <v>8184</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227</v>
      </c>
      <c r="L140" s="117">
        <f t="shared" si="34"/>
        <v>0.5</v>
      </c>
      <c r="M140" s="324"/>
      <c r="N140" s="89"/>
      <c r="O140" s="489" t="s">
        <v>8185</v>
      </c>
      <c r="P140" s="497" t="s">
        <v>8186</v>
      </c>
      <c r="Q140" s="625" t="s">
        <v>8187</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16.84294028</v>
      </c>
      <c r="M141" s="231">
        <f t="shared" ref="M141:M143" si="35">L141/H141</f>
        <v>0.776172363</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2.585</v>
      </c>
      <c r="M142" s="37">
        <f t="shared" si="35"/>
        <v>0.8616666667</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121"/>
      <c r="P144" s="121"/>
      <c r="Q144" s="834" t="s">
        <v>8188</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1.0</v>
      </c>
      <c r="L145" s="117" t="str">
        <f t="shared" si="36"/>
        <v/>
      </c>
      <c r="M145" s="117"/>
      <c r="N145" s="89"/>
      <c r="O145" s="249" t="s">
        <v>8189</v>
      </c>
      <c r="P145" s="249" t="s">
        <v>8190</v>
      </c>
      <c r="Q145" s="529" t="s">
        <v>8191</v>
      </c>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1.0</v>
      </c>
      <c r="L146" s="117" t="str">
        <f t="shared" si="36"/>
        <v/>
      </c>
      <c r="M146" s="117"/>
      <c r="N146" s="89"/>
      <c r="O146" s="121"/>
      <c r="P146" s="121"/>
      <c r="Q146" s="834" t="s">
        <v>8192</v>
      </c>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121"/>
      <c r="P147" s="121"/>
      <c r="Q147" s="834" t="s">
        <v>8193</v>
      </c>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1.0</v>
      </c>
      <c r="L148" s="117" t="str">
        <f t="shared" si="36"/>
        <v/>
      </c>
      <c r="M148" s="117"/>
      <c r="N148" s="89"/>
      <c r="O148" s="121"/>
      <c r="P148" s="467"/>
      <c r="Q148" s="834" t="s">
        <v>8194</v>
      </c>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1.0</v>
      </c>
      <c r="L149" s="117" t="str">
        <f t="shared" si="36"/>
        <v/>
      </c>
      <c r="M149" s="117"/>
      <c r="N149" s="89"/>
      <c r="O149" s="121"/>
      <c r="P149" s="121"/>
      <c r="Q149" s="834" t="s">
        <v>8195</v>
      </c>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0.75</v>
      </c>
      <c r="M150" s="242">
        <f>L150/H150</f>
        <v>0.75</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227</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0.75</v>
      </c>
      <c r="M151" s="117"/>
      <c r="N151" s="89"/>
      <c r="O151" s="489" t="s">
        <v>8196</v>
      </c>
      <c r="P151" s="249" t="s">
        <v>8197</v>
      </c>
      <c r="Q151" s="508" t="s">
        <v>8198</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0.335</v>
      </c>
      <c r="M152" s="242">
        <f>L152/H152</f>
        <v>0.67</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227</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0.67</v>
      </c>
      <c r="M153" s="117"/>
      <c r="N153" s="89"/>
      <c r="O153" s="489" t="s">
        <v>8199</v>
      </c>
      <c r="P153" s="492" t="s">
        <v>8200</v>
      </c>
      <c r="Q153" s="505" t="s">
        <v>8201</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2</v>
      </c>
      <c r="M154" s="37">
        <f t="shared" ref="M154:M155" si="37">L154/H154</f>
        <v>1</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2</v>
      </c>
      <c r="M155" s="242">
        <f t="shared" si="37"/>
        <v>1</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489" t="s">
        <v>8202</v>
      </c>
      <c r="P156" s="490" t="s">
        <v>8203</v>
      </c>
      <c r="Q156" s="529" t="s">
        <v>8204</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1</v>
      </c>
      <c r="L157" s="117">
        <f t="shared" si="38"/>
        <v>1</v>
      </c>
      <c r="M157" s="117"/>
      <c r="N157" s="89"/>
      <c r="O157" s="121"/>
      <c r="P157" s="249"/>
      <c r="Q157" s="834" t="s">
        <v>8205</v>
      </c>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708.0</v>
      </c>
      <c r="L158" s="117" t="str">
        <f t="shared" si="38"/>
        <v/>
      </c>
      <c r="M158" s="117"/>
      <c r="N158" s="89"/>
      <c r="O158" s="502"/>
      <c r="P158" s="467"/>
      <c r="Q158" s="1137"/>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708.0</v>
      </c>
      <c r="L159" s="117" t="str">
        <f t="shared" si="38"/>
        <v/>
      </c>
      <c r="M159" s="117"/>
      <c r="N159" s="89"/>
      <c r="O159" s="502"/>
      <c r="P159" s="467"/>
      <c r="Q159" s="1138"/>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0</v>
      </c>
      <c r="M160" s="37">
        <f t="shared" ref="M160:M161" si="39">L160/H160</f>
        <v>0</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0</v>
      </c>
      <c r="M161" s="242">
        <f t="shared" si="39"/>
        <v>0</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386</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0</v>
      </c>
      <c r="M162" s="117"/>
      <c r="N162" s="89"/>
      <c r="O162" s="502"/>
      <c r="P162" s="502"/>
      <c r="Q162" s="834" t="s">
        <v>8206</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3.25</v>
      </c>
      <c r="M163" s="37">
        <f t="shared" ref="M163:M164" si="40">L163/H163</f>
        <v>0.8666666667</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v>
      </c>
      <c r="M164" s="242">
        <f t="shared" si="40"/>
        <v>0</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804</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0</v>
      </c>
      <c r="M165" s="117"/>
      <c r="N165" s="89"/>
      <c r="O165" s="502"/>
      <c r="P165" s="502"/>
      <c r="Q165" s="1137"/>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489" t="s">
        <v>8207</v>
      </c>
      <c r="P167" s="492" t="s">
        <v>8208</v>
      </c>
      <c r="Q167" s="625" t="s">
        <v>8209</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489" t="s">
        <v>8210</v>
      </c>
      <c r="P168" s="492" t="s">
        <v>8211</v>
      </c>
      <c r="Q168" s="529" t="s">
        <v>8212</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2</v>
      </c>
      <c r="M169" s="242">
        <f>L169/H169</f>
        <v>1</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190</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489" t="s">
        <v>8213</v>
      </c>
      <c r="P170" s="492" t="s">
        <v>8214</v>
      </c>
      <c r="Q170" s="529" t="s">
        <v>8215</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489" t="s">
        <v>8216</v>
      </c>
      <c r="P171" s="492" t="s">
        <v>8217</v>
      </c>
      <c r="Q171" s="625" t="s">
        <v>8218</v>
      </c>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489" t="s">
        <v>8216</v>
      </c>
      <c r="P172" s="492" t="s">
        <v>8219</v>
      </c>
      <c r="Q172" s="625" t="s">
        <v>8218</v>
      </c>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1.5</v>
      </c>
      <c r="M173" s="37">
        <f t="shared" ref="M173:M174" si="43">L173/H173</f>
        <v>0.75</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0.5</v>
      </c>
      <c r="M174" s="242">
        <f t="shared" si="43"/>
        <v>0.5</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227</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0.5</v>
      </c>
      <c r="M175" s="117"/>
      <c r="N175" s="89"/>
      <c r="O175" s="489" t="s">
        <v>8220</v>
      </c>
      <c r="P175" s="497" t="s">
        <v>8221</v>
      </c>
      <c r="Q175" s="529" t="s">
        <v>8222</v>
      </c>
      <c r="R175" s="89"/>
      <c r="S175" s="89"/>
      <c r="T175" s="89"/>
      <c r="U175" s="89"/>
      <c r="V175" s="89"/>
      <c r="W175" s="89"/>
      <c r="X175" s="89"/>
      <c r="Y175" s="89"/>
      <c r="Z175" s="89"/>
    </row>
    <row r="176">
      <c r="A176" s="89">
        <v>205.0</v>
      </c>
      <c r="B176" s="257"/>
      <c r="C176" s="241"/>
      <c r="D176" s="241"/>
      <c r="E176" s="241" t="s">
        <v>12</v>
      </c>
      <c r="F176" s="28" t="s">
        <v>8223</v>
      </c>
      <c r="G176" s="4"/>
      <c r="H176" s="242">
        <v>0.5</v>
      </c>
      <c r="I176" s="243"/>
      <c r="J176" s="242"/>
      <c r="K176" s="242"/>
      <c r="L176" s="242">
        <f>AVERAGE(L177)*H176</f>
        <v>0.5</v>
      </c>
      <c r="M176" s="242">
        <f>L176/H176</f>
        <v>1</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8224</v>
      </c>
      <c r="H177" s="117"/>
      <c r="I177" s="191" t="s">
        <v>8225</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489" t="s">
        <v>8226</v>
      </c>
      <c r="P177" s="277" t="s">
        <v>8227</v>
      </c>
      <c r="Q177" s="529" t="s">
        <v>8228</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0.5</v>
      </c>
      <c r="M178" s="242">
        <f>L178/H178</f>
        <v>1</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1</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1</v>
      </c>
      <c r="M179" s="117"/>
      <c r="N179" s="89"/>
      <c r="O179" s="121"/>
      <c r="P179" s="121"/>
      <c r="Q179" s="1137"/>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1.0</v>
      </c>
      <c r="L180" s="117" t="str">
        <f t="shared" si="44"/>
        <v/>
      </c>
      <c r="M180" s="339"/>
      <c r="N180" s="89"/>
      <c r="O180" s="249" t="s">
        <v>8229</v>
      </c>
      <c r="P180" s="492" t="s">
        <v>8230</v>
      </c>
      <c r="Q180" s="834" t="s">
        <v>8231</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0.0</v>
      </c>
      <c r="L181" s="117" t="str">
        <f t="shared" si="44"/>
        <v/>
      </c>
      <c r="M181" s="117"/>
      <c r="N181" s="89"/>
      <c r="O181" s="121"/>
      <c r="P181" s="249"/>
      <c r="Q181" s="1138"/>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1.0</v>
      </c>
      <c r="L182" s="117" t="str">
        <f t="shared" si="44"/>
        <v/>
      </c>
      <c r="M182" s="117"/>
      <c r="N182" s="89"/>
      <c r="O182" s="121"/>
      <c r="P182" s="121"/>
      <c r="Q182" s="1137"/>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2.427336829</v>
      </c>
      <c r="M183" s="37">
        <f t="shared" ref="M183:M184" si="45">L183/H183</f>
        <v>0.647289821</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0.3473368288</v>
      </c>
      <c r="M184" s="242">
        <f t="shared" si="45"/>
        <v>0.3473368288</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249" t="s">
        <v>8232</v>
      </c>
      <c r="P185" s="492" t="s">
        <v>8233</v>
      </c>
      <c r="Q185" s="529" t="s">
        <v>8234</v>
      </c>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498"/>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4.0</v>
      </c>
      <c r="L187" s="117" t="str">
        <f t="shared" si="46"/>
        <v/>
      </c>
      <c r="M187" s="117"/>
      <c r="N187" s="89"/>
      <c r="O187" s="121"/>
      <c r="P187" s="121"/>
      <c r="Q187" s="1138"/>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12.0</v>
      </c>
      <c r="L188" s="117" t="str">
        <f t="shared" si="46"/>
        <v/>
      </c>
      <c r="M188" s="117"/>
      <c r="N188" s="89"/>
      <c r="O188" s="121"/>
      <c r="P188" s="121"/>
      <c r="Q188" s="1137"/>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1137"/>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4.0</v>
      </c>
      <c r="L190" s="117" t="str">
        <f t="shared" si="46"/>
        <v/>
      </c>
      <c r="M190" s="117"/>
      <c r="N190" s="89"/>
      <c r="O190" s="121"/>
      <c r="P190" s="121"/>
      <c r="Q190" s="1137"/>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12.0</v>
      </c>
      <c r="L191" s="117" t="str">
        <f t="shared" si="46"/>
        <v/>
      </c>
      <c r="M191" s="117"/>
      <c r="N191" s="89"/>
      <c r="O191" s="121"/>
      <c r="P191" s="121"/>
      <c r="Q191" s="1138"/>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340">
        <f>IF(OR(K193="",K194=""),"Blm Diisi",IF(K193=0,0,IF(K194/K193&gt;1,1,K194/K193)))</f>
        <v>0.6666666667</v>
      </c>
      <c r="L192" s="117">
        <f t="shared" si="46"/>
        <v>0.6666666667</v>
      </c>
      <c r="M192" s="117"/>
      <c r="N192" s="89"/>
      <c r="O192" s="121"/>
      <c r="P192" s="121"/>
      <c r="Q192" s="1137"/>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1139">
        <v>3.0</v>
      </c>
      <c r="L193" s="117" t="str">
        <f t="shared" si="46"/>
        <v/>
      </c>
      <c r="M193" s="117"/>
      <c r="N193" s="89"/>
      <c r="O193" s="121"/>
      <c r="P193" s="121"/>
      <c r="Q193" s="1138"/>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1139">
        <v>2.0</v>
      </c>
      <c r="L194" s="117" t="str">
        <f t="shared" si="46"/>
        <v/>
      </c>
      <c r="M194" s="117"/>
      <c r="N194" s="89"/>
      <c r="O194" s="121"/>
      <c r="P194" s="121"/>
      <c r="Q194" s="1137"/>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630">
        <f>IF(OR(K196="",K197=""),"Blm Diisi",IF(K196=0,0,IF(K197/K196&gt;1,1,K197/K196)))</f>
        <v>0.02800699089</v>
      </c>
      <c r="L195" s="631">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0.02800699089</v>
      </c>
      <c r="M195" s="117"/>
      <c r="N195" s="89"/>
      <c r="O195" s="121"/>
      <c r="P195" s="121"/>
      <c r="Q195" s="1138"/>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1140">
        <v>2.4834513737E10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121"/>
      <c r="P196" s="121"/>
      <c r="Q196" s="498"/>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1140">
        <v>6.9554E8</v>
      </c>
      <c r="L197" s="117" t="str">
        <f t="shared" si="47"/>
        <v/>
      </c>
      <c r="M197" s="117"/>
      <c r="N197" s="89"/>
      <c r="O197" s="121"/>
      <c r="P197" s="121"/>
      <c r="Q197" s="498"/>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0.33</v>
      </c>
      <c r="M198" s="242">
        <f>L198/H198</f>
        <v>0.33</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386</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0.33</v>
      </c>
      <c r="M199" s="117"/>
      <c r="N199" s="89"/>
      <c r="O199" s="277" t="s">
        <v>8235</v>
      </c>
      <c r="P199" s="492" t="s">
        <v>8236</v>
      </c>
      <c r="Q199" s="529" t="s">
        <v>8237</v>
      </c>
      <c r="R199" s="89"/>
      <c r="S199" s="89"/>
      <c r="T199" s="89"/>
      <c r="U199" s="89"/>
      <c r="V199" s="89"/>
      <c r="W199" s="89"/>
      <c r="X199" s="89"/>
      <c r="Y199" s="89"/>
      <c r="Z199" s="89"/>
    </row>
    <row r="200">
      <c r="A200" s="89">
        <v>229.0</v>
      </c>
      <c r="B200" s="257"/>
      <c r="C200" s="241"/>
      <c r="D200" s="241"/>
      <c r="E200" s="241" t="s">
        <v>14</v>
      </c>
      <c r="F200" s="28" t="s">
        <v>8238</v>
      </c>
      <c r="G200" s="4"/>
      <c r="H200" s="242">
        <v>1.0</v>
      </c>
      <c r="I200" s="243"/>
      <c r="J200" s="242"/>
      <c r="K200" s="242"/>
      <c r="L200" s="242">
        <f>AVERAGE(L201)*H200</f>
        <v>1</v>
      </c>
      <c r="M200" s="242">
        <f>L200/H200</f>
        <v>1</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8239</v>
      </c>
      <c r="H201" s="117"/>
      <c r="I201" s="191" t="s">
        <v>8240</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277" t="s">
        <v>8241</v>
      </c>
      <c r="P201" s="489" t="s">
        <v>8242</v>
      </c>
      <c r="Q201" s="529" t="s">
        <v>8243</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277" t="s">
        <v>8244</v>
      </c>
      <c r="P203" s="492" t="s">
        <v>8245</v>
      </c>
      <c r="Q203" s="529" t="s">
        <v>8246</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1.743103448</v>
      </c>
      <c r="M204" s="37">
        <f t="shared" ref="M204:M205" si="48">L204/H204</f>
        <v>0.8938992042</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30">
        <f>IF(OR(K207="",K210=""),"Blm Diisi",IF(AND(K207=0,K210=0),0,IF(K210/K207&gt;1,1,K210/K207)))</f>
        <v>1</v>
      </c>
      <c r="L206" s="631">
        <f>IF(J206="Ya/Tidak",IF(K206="Ya",1,IF(K206="Tidak",0,"Blm Diisi")),IF(J206="A/B/C",IF(K206="A",1,IF(K206="B",0,5,IF(K206="C",0,"Blm Diisi"))),IF(J206="A/B/C/D",IF(K206="A",1,IF(K206="B",0,67,IF(K206="C",0,33,IF(K206="D",0,"Blm Diisi")))),IF(J206="A/B/C/D/E",IF(K206="A",1,IF(K206="B",0,75,IF(K206="C",0,5,IF(K206="D",0,25,IF(K206="E",0,"Blm Diisi"))))),IF(J206="%",IF(K206="","Blm Diisi",K206),IF(J212="Jumlah",IF(K206="","Blm Diisi",""),IF(J206="Rupiah",IF(K206="","Blm Diisi",""),IF(J206="","","-"))))))))</f>
        <v>1</v>
      </c>
      <c r="M206" s="117"/>
      <c r="N206" s="89"/>
      <c r="O206" s="277" t="s">
        <v>8247</v>
      </c>
      <c r="P206" s="497" t="s">
        <v>8248</v>
      </c>
      <c r="Q206" s="529" t="s">
        <v>8249</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6">
        <f>IF(OR(K208="",K209=""),"Blm Diisi",K208+K209)</f>
        <v>36</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121"/>
      <c r="P207" s="121"/>
      <c r="Q207" s="1137"/>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0.0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1137"/>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36.0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121"/>
      <c r="P209" s="121"/>
      <c r="Q209" s="1137"/>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36.0</v>
      </c>
      <c r="L210" s="117" t="str">
        <f t="shared" si="49"/>
        <v/>
      </c>
      <c r="M210" s="117"/>
      <c r="N210" s="89"/>
      <c r="O210" s="121"/>
      <c r="P210" s="121"/>
      <c r="Q210" s="1137"/>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0.3931034483</v>
      </c>
      <c r="M211" s="242">
        <f>L211/H211</f>
        <v>0.6551724138</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IF(OR(K214="",K217=""),"Blm Diisi",IF(AND(K213=0,K217=0),0,IF(K217/K213&gt;1,1,K217/K213)))</f>
        <v>0.6551724138</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0.6551724138</v>
      </c>
      <c r="M212" s="117"/>
      <c r="N212" s="89"/>
      <c r="O212" s="497" t="s">
        <v>8250</v>
      </c>
      <c r="P212" s="497" t="s">
        <v>8251</v>
      </c>
      <c r="Q212" s="529" t="s">
        <v>8252</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29</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1137"/>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1137"/>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1137"/>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29.0</v>
      </c>
      <c r="L216" s="117" t="str">
        <f t="shared" si="50"/>
        <v/>
      </c>
      <c r="M216" s="117"/>
      <c r="N216" s="89"/>
      <c r="O216" s="121"/>
      <c r="P216" s="121"/>
      <c r="Q216" s="1137"/>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19.0</v>
      </c>
      <c r="L217" s="117" t="str">
        <f t="shared" si="50"/>
        <v/>
      </c>
      <c r="M217" s="117"/>
      <c r="N217" s="89"/>
      <c r="O217" s="121"/>
      <c r="P217" s="121"/>
      <c r="Q217" s="1137"/>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121"/>
      <c r="P219" s="467"/>
      <c r="Q219" s="1137"/>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2.0</v>
      </c>
      <c r="L220" s="117" t="str">
        <f t="shared" si="51"/>
        <v/>
      </c>
      <c r="M220" s="117"/>
      <c r="N220" s="89"/>
      <c r="O220" s="249" t="s">
        <v>8253</v>
      </c>
      <c r="P220" s="249" t="s">
        <v>8254</v>
      </c>
      <c r="Q220" s="529" t="s">
        <v>8255</v>
      </c>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121"/>
      <c r="P221" s="121"/>
      <c r="Q221" s="1137"/>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2.0</v>
      </c>
      <c r="L222" s="117" t="str">
        <f t="shared" si="51"/>
        <v/>
      </c>
      <c r="M222" s="117"/>
      <c r="N222" s="89"/>
      <c r="O222" s="121"/>
      <c r="P222" s="121"/>
      <c r="Q222" s="1137"/>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3.3375</v>
      </c>
      <c r="M223" s="37">
        <f t="shared" ref="M223:M224" si="52">L223/H223</f>
        <v>0.89</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2.0875</v>
      </c>
      <c r="M224" s="242">
        <f t="shared" si="52"/>
        <v>0.835</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227</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0.67</v>
      </c>
      <c r="M225" s="117"/>
      <c r="N225" s="89"/>
      <c r="O225" s="489" t="s">
        <v>8256</v>
      </c>
      <c r="P225" s="277" t="s">
        <v>8163</v>
      </c>
      <c r="Q225" s="529" t="s">
        <v>8257</v>
      </c>
      <c r="R225" s="89"/>
      <c r="S225" s="89"/>
      <c r="T225" s="89"/>
      <c r="U225" s="89"/>
      <c r="V225" s="89"/>
      <c r="W225" s="89"/>
      <c r="X225" s="89"/>
      <c r="Y225" s="89"/>
      <c r="Z225" s="89"/>
    </row>
    <row r="226" ht="73.5" customHeight="1">
      <c r="A226" s="89">
        <v>255.0</v>
      </c>
      <c r="B226" s="113"/>
      <c r="C226" s="114"/>
      <c r="D226" s="114"/>
      <c r="E226" s="114"/>
      <c r="F226" s="114" t="s">
        <v>193</v>
      </c>
      <c r="G226" s="266" t="s">
        <v>1126</v>
      </c>
      <c r="H226" s="117"/>
      <c r="I226" s="191" t="s">
        <v>1127</v>
      </c>
      <c r="J226" s="117" t="s">
        <v>861</v>
      </c>
      <c r="K226" s="340">
        <f>IF(OR(K227="",K228=""),"Blm Diisi",IF(K227=0,0,IF(K228/K227&gt;1,1,K228/K227)))</f>
        <v>1</v>
      </c>
      <c r="L226" s="117">
        <f t="shared" si="53"/>
        <v>1</v>
      </c>
      <c r="M226" s="117"/>
      <c r="N226" s="89"/>
      <c r="O226" s="502"/>
      <c r="P226" s="467"/>
      <c r="Q226" s="1137"/>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1141">
        <v>10.0</v>
      </c>
      <c r="L227" s="117" t="str">
        <f t="shared" si="53"/>
        <v/>
      </c>
      <c r="M227" s="117"/>
      <c r="N227" s="89"/>
      <c r="O227" s="249" t="s">
        <v>8258</v>
      </c>
      <c r="P227" s="467"/>
      <c r="Q227" s="1138"/>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1141">
        <v>10.0</v>
      </c>
      <c r="L228" s="117" t="str">
        <f t="shared" si="53"/>
        <v/>
      </c>
      <c r="M228" s="117"/>
      <c r="N228" s="89"/>
      <c r="O228" s="249" t="s">
        <v>8259</v>
      </c>
      <c r="P228" s="277" t="s">
        <v>8163</v>
      </c>
      <c r="Q228" s="508" t="s">
        <v>8260</v>
      </c>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489" t="s">
        <v>8261</v>
      </c>
      <c r="P230" s="277" t="s">
        <v>8262</v>
      </c>
      <c r="Q230" s="508" t="s">
        <v>8263</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1</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F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1"/>
    <hyperlink r:id="rId5" ref="Q12"/>
    <hyperlink r:id="rId6" ref="Q13"/>
    <hyperlink r:id="rId7" ref="Q15"/>
    <hyperlink r:id="rId8" ref="Q16"/>
    <hyperlink r:id="rId9" ref="Q17"/>
    <hyperlink r:id="rId10" ref="Q18"/>
    <hyperlink r:id="rId11" ref="Q20"/>
    <hyperlink r:id="rId12" ref="Q21"/>
    <hyperlink r:id="rId13" ref="Q24"/>
    <hyperlink r:id="rId14" ref="Q25"/>
    <hyperlink r:id="rId15" ref="Q28"/>
    <hyperlink r:id="rId16" ref="Q29"/>
    <hyperlink r:id="rId17" ref="Q30"/>
    <hyperlink r:id="rId18" ref="Q31"/>
    <hyperlink r:id="rId19" ref="Q32"/>
    <hyperlink r:id="rId20" ref="Q33"/>
    <hyperlink r:id="rId21" ref="Q34"/>
    <hyperlink r:id="rId22" ref="Q35"/>
    <hyperlink r:id="rId23" ref="Q36"/>
    <hyperlink r:id="rId24" ref="Q37"/>
    <hyperlink r:id="rId25" ref="Q39"/>
    <hyperlink r:id="rId26" ref="Q40"/>
    <hyperlink r:id="rId27" ref="Q43"/>
    <hyperlink r:id="rId28" ref="Q44"/>
    <hyperlink r:id="rId29" ref="Q45"/>
    <hyperlink r:id="rId30" ref="Q46"/>
    <hyperlink r:id="rId31" ref="Q47"/>
    <hyperlink r:id="rId32" ref="Q48"/>
    <hyperlink r:id="rId33" ref="Q49"/>
    <hyperlink r:id="rId34" ref="Q50"/>
    <hyperlink r:id="rId35" ref="Q51"/>
    <hyperlink r:id="rId36" ref="Q53"/>
    <hyperlink r:id="rId37" ref="Q54"/>
    <hyperlink r:id="rId38" ref="Q57"/>
    <hyperlink r:id="rId39" ref="Q58"/>
    <hyperlink r:id="rId40" ref="Q59"/>
    <hyperlink r:id="rId41" ref="Q61"/>
    <hyperlink r:id="rId42" ref="Q62"/>
    <hyperlink r:id="rId43" ref="Q64"/>
    <hyperlink r:id="rId44" ref="Q65"/>
    <hyperlink r:id="rId45" ref="Q66"/>
    <hyperlink r:id="rId46" ref="Q67"/>
    <hyperlink r:id="rId47" ref="Q68"/>
    <hyperlink r:id="rId48" ref="Q69"/>
    <hyperlink r:id="rId49" ref="Q71"/>
    <hyperlink r:id="rId50" ref="Q72"/>
    <hyperlink r:id="rId51" ref="Q74"/>
    <hyperlink r:id="rId52" ref="Q75"/>
    <hyperlink r:id="rId53" ref="Q77"/>
    <hyperlink r:id="rId54" ref="Q80"/>
    <hyperlink r:id="rId55" ref="Q81"/>
    <hyperlink r:id="rId56" ref="Q82"/>
    <hyperlink r:id="rId57" ref="Q83"/>
    <hyperlink r:id="rId58" ref="Q84"/>
    <hyperlink r:id="rId59" ref="Q85"/>
    <hyperlink r:id="rId60" ref="Q87"/>
    <hyperlink r:id="rId61" ref="Q88"/>
    <hyperlink r:id="rId62" ref="Q91"/>
    <hyperlink r:id="rId63" ref="Q92"/>
    <hyperlink r:id="rId64" ref="Q93"/>
    <hyperlink r:id="rId65" ref="Q94"/>
    <hyperlink r:id="rId66" ref="Q96"/>
    <hyperlink r:id="rId67" ref="Q97"/>
    <hyperlink r:id="rId68" ref="Q98"/>
    <hyperlink r:id="rId69" ref="Q99"/>
    <hyperlink r:id="rId70" ref="Q100"/>
    <hyperlink r:id="rId71" ref="Q103"/>
    <hyperlink r:id="rId72" ref="Q104"/>
    <hyperlink r:id="rId73" ref="Q105"/>
    <hyperlink r:id="rId74" ref="Q107"/>
    <hyperlink r:id="rId75" ref="Q109"/>
    <hyperlink r:id="rId76" ref="Q110"/>
    <hyperlink r:id="rId77" ref="Q111"/>
    <hyperlink r:id="rId78" ref="Q112"/>
    <hyperlink r:id="rId79" ref="Q114"/>
    <hyperlink r:id="rId80" ref="Q115"/>
    <hyperlink r:id="rId81" ref="Q116"/>
    <hyperlink r:id="rId82" ref="Q119"/>
    <hyperlink r:id="rId83" ref="Q120"/>
    <hyperlink r:id="rId84" ref="Q121"/>
    <hyperlink r:id="rId85" ref="Q123"/>
    <hyperlink r:id="rId86" ref="Q130"/>
    <hyperlink r:id="rId87" ref="Q131"/>
    <hyperlink r:id="rId88" ref="Q135"/>
    <hyperlink r:id="rId89" ref="Q139"/>
    <hyperlink r:id="rId90" ref="Q144"/>
    <hyperlink r:id="rId91" ref="Q145"/>
    <hyperlink r:id="rId92" ref="Q146"/>
    <hyperlink r:id="rId93" ref="Q147"/>
    <hyperlink r:id="rId94" ref="Q148"/>
    <hyperlink r:id="rId95" ref="Q149"/>
    <hyperlink r:id="rId96" ref="Q151"/>
    <hyperlink r:id="rId97" ref="Q153"/>
    <hyperlink r:id="rId98" ref="Q156"/>
    <hyperlink r:id="rId99" ref="Q157"/>
    <hyperlink r:id="rId100" ref="Q162"/>
    <hyperlink r:id="rId101" ref="Q168"/>
    <hyperlink r:id="rId102" ref="Q170"/>
    <hyperlink r:id="rId103" ref="Q175"/>
    <hyperlink r:id="rId104" ref="Q177"/>
    <hyperlink r:id="rId105" ref="Q180"/>
    <hyperlink r:id="rId106" ref="Q185"/>
    <hyperlink r:id="rId107" ref="Q199"/>
    <hyperlink r:id="rId108" ref="Q201"/>
    <hyperlink r:id="rId109" ref="Q203"/>
    <hyperlink r:id="rId110" ref="Q206"/>
    <hyperlink r:id="rId111" ref="Q212"/>
    <hyperlink r:id="rId112" ref="Q220"/>
    <hyperlink r:id="rId113" ref="Q225"/>
    <hyperlink r:id="rId114" ref="Q228"/>
    <hyperlink r:id="rId115" ref="Q230"/>
  </hyperlinks>
  <printOptions/>
  <pageMargins bottom="0.7480314960629921" footer="0.0" header="0.0" left="0.7086614173228347" right="0.7086614173228347" top="0.7480314960629921"/>
  <pageSetup fitToHeight="0" paperSize="9" orientation="portrait"/>
  <drawing r:id="rId116"/>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6.71"/>
    <col customWidth="1" min="2" max="2" width="4.14"/>
    <col customWidth="1" min="3" max="3" width="12.57"/>
    <col customWidth="1" min="4" max="4" width="11.57"/>
    <col customWidth="1" min="5" max="5" width="11.71"/>
    <col customWidth="1" min="6" max="6" width="10.43"/>
    <col customWidth="1" min="7" max="7" width="7.71"/>
    <col customWidth="1" min="8" max="8" width="4.86"/>
    <col customWidth="1" min="9" max="9" width="14.14"/>
    <col customWidth="1" min="10" max="10" width="12.29"/>
    <col customWidth="1" min="11" max="11" width="11.0"/>
    <col customWidth="1" min="12" max="12" width="10.71"/>
    <col customWidth="1" min="13" max="13" width="8.86"/>
  </cols>
  <sheetData>
    <row r="2">
      <c r="B2" s="160" t="s">
        <v>126</v>
      </c>
    </row>
    <row r="4">
      <c r="B4" s="161" t="s">
        <v>127</v>
      </c>
      <c r="C4" s="162" t="s">
        <v>128</v>
      </c>
      <c r="D4" s="162" t="s">
        <v>129</v>
      </c>
      <c r="E4" s="162" t="s">
        <v>130</v>
      </c>
      <c r="F4" s="162" t="s">
        <v>131</v>
      </c>
      <c r="G4" s="163"/>
      <c r="H4" s="161" t="s">
        <v>127</v>
      </c>
      <c r="I4" s="162" t="s">
        <v>128</v>
      </c>
      <c r="J4" s="162" t="s">
        <v>129</v>
      </c>
      <c r="K4" s="162" t="s">
        <v>130</v>
      </c>
      <c r="L4" s="162" t="s">
        <v>131</v>
      </c>
    </row>
    <row r="5">
      <c r="B5" s="164">
        <v>1.0</v>
      </c>
      <c r="C5" s="165" t="s">
        <v>132</v>
      </c>
      <c r="D5" s="166">
        <f>'Rekap Unit'!J251</f>
        <v>1</v>
      </c>
      <c r="E5" s="167">
        <f>'Rekap Unit'!K251</f>
        <v>32.17402886</v>
      </c>
      <c r="F5" s="168">
        <f>'Rekap Unit'!J$232</f>
        <v>1.015625</v>
      </c>
      <c r="G5" s="169"/>
      <c r="H5" s="164">
        <v>21.0</v>
      </c>
      <c r="I5" s="170" t="s">
        <v>133</v>
      </c>
      <c r="J5" s="166">
        <f>'Rekap Unit'!N251</f>
        <v>1</v>
      </c>
      <c r="K5" s="167">
        <f>'Rekap Unit'!O251</f>
        <v>31.67016249</v>
      </c>
      <c r="L5" s="168">
        <f>'Rekap Unit'!AD$232</f>
        <v>1.1015625</v>
      </c>
    </row>
    <row r="6">
      <c r="B6" s="164">
        <v>2.0</v>
      </c>
      <c r="C6" s="171" t="s">
        <v>134</v>
      </c>
      <c r="D6" s="166">
        <f>'Rekap Unit'!J252</f>
        <v>1</v>
      </c>
      <c r="E6" s="167">
        <f>'Rekap Unit'!K252</f>
        <v>33.16243464</v>
      </c>
      <c r="F6" s="168">
        <f>'Rekap Unit'!K$232</f>
        <v>0.9921875</v>
      </c>
      <c r="H6" s="164">
        <v>22.0</v>
      </c>
      <c r="I6" s="170" t="s">
        <v>135</v>
      </c>
      <c r="J6" s="166">
        <f>'Rekap Unit'!N252</f>
        <v>1</v>
      </c>
      <c r="K6" s="167">
        <f>'Rekap Unit'!O252</f>
        <v>33.46014519</v>
      </c>
      <c r="L6" s="168">
        <f>'Rekap Unit'!AE$232</f>
        <v>0.796875</v>
      </c>
    </row>
    <row r="7">
      <c r="B7" s="164">
        <v>3.0</v>
      </c>
      <c r="C7" s="171" t="s">
        <v>136</v>
      </c>
      <c r="D7" s="166">
        <f>'Rekap Unit'!J253</f>
        <v>1</v>
      </c>
      <c r="E7" s="167">
        <f>'Rekap Unit'!K253</f>
        <v>35.66024098</v>
      </c>
      <c r="F7" s="168">
        <f>'Rekap Unit'!L$232</f>
        <v>1.0625</v>
      </c>
      <c r="H7" s="164">
        <v>23.0</v>
      </c>
      <c r="I7" s="170" t="s">
        <v>137</v>
      </c>
      <c r="J7" s="166">
        <f>'Rekap Unit'!N253</f>
        <v>1</v>
      </c>
      <c r="K7" s="167">
        <f>'Rekap Unit'!O253</f>
        <v>30.41371338</v>
      </c>
      <c r="L7" s="168">
        <f>'Rekap Unit'!AF$232</f>
        <v>1</v>
      </c>
    </row>
    <row r="8">
      <c r="B8" s="164">
        <v>4.0</v>
      </c>
      <c r="C8" s="171" t="s">
        <v>138</v>
      </c>
      <c r="D8" s="166">
        <f>'Rekap Unit'!J254</f>
        <v>1</v>
      </c>
      <c r="E8" s="167">
        <f>'Rekap Unit'!K254</f>
        <v>35.5795</v>
      </c>
      <c r="F8" s="168">
        <f>'Rekap Unit'!M$232</f>
        <v>1.109375</v>
      </c>
      <c r="H8" s="164">
        <v>24.0</v>
      </c>
      <c r="I8" s="170" t="s">
        <v>139</v>
      </c>
      <c r="J8" s="166">
        <f>'Rekap Unit'!N254</f>
        <v>1</v>
      </c>
      <c r="K8" s="167">
        <f>'Rekap Unit'!O254</f>
        <v>35.19054762</v>
      </c>
      <c r="L8" s="168">
        <f>'Rekap Unit'!AG$232</f>
        <v>1.0546875</v>
      </c>
    </row>
    <row r="9">
      <c r="B9" s="164">
        <v>5.0</v>
      </c>
      <c r="C9" s="171" t="s">
        <v>140</v>
      </c>
      <c r="D9" s="166">
        <f>'Rekap Unit'!J255</f>
        <v>1</v>
      </c>
      <c r="E9" s="167">
        <f>'Rekap Unit'!K255</f>
        <v>34.25137537</v>
      </c>
      <c r="F9" s="168">
        <f>'Rekap Unit'!N$232</f>
        <v>0.9921875</v>
      </c>
      <c r="H9" s="164">
        <v>25.0</v>
      </c>
      <c r="I9" s="170" t="s">
        <v>141</v>
      </c>
      <c r="J9" s="166">
        <f>'Rekap Unit'!N255</f>
        <v>1</v>
      </c>
      <c r="K9" s="167">
        <f>'Rekap Unit'!O255</f>
        <v>27.40590058</v>
      </c>
      <c r="L9" s="168">
        <f>'Rekap Unit'!AH$232</f>
        <v>0.7734375</v>
      </c>
    </row>
    <row r="10">
      <c r="B10" s="164">
        <v>6.0</v>
      </c>
      <c r="C10" s="171" t="s">
        <v>142</v>
      </c>
      <c r="D10" s="166">
        <f>'Rekap Unit'!J256</f>
        <v>1</v>
      </c>
      <c r="E10" s="167">
        <f>'Rekap Unit'!K256</f>
        <v>33.59184848</v>
      </c>
      <c r="F10" s="168">
        <f>'Rekap Unit'!O$232</f>
        <v>1.171875</v>
      </c>
      <c r="H10" s="164">
        <v>26.0</v>
      </c>
      <c r="I10" s="170" t="s">
        <v>143</v>
      </c>
      <c r="J10" s="166">
        <f>'Rekap Unit'!N256</f>
        <v>1</v>
      </c>
      <c r="K10" s="167">
        <f>'Rekap Unit'!O256</f>
        <v>32.88907958</v>
      </c>
      <c r="L10" s="168">
        <f>'Rekap Unit'!AI$232</f>
        <v>0.765625</v>
      </c>
    </row>
    <row r="11">
      <c r="B11" s="164">
        <v>7.0</v>
      </c>
      <c r="C11" s="171" t="s">
        <v>144</v>
      </c>
      <c r="D11" s="166">
        <f>'Rekap Unit'!J257</f>
        <v>1</v>
      </c>
      <c r="E11" s="167">
        <f>'Rekap Unit'!K257</f>
        <v>34.05979395</v>
      </c>
      <c r="F11" s="168">
        <f>'Rekap Unit'!P$232</f>
        <v>1.15625</v>
      </c>
      <c r="H11" s="164">
        <v>27.0</v>
      </c>
      <c r="I11" s="170" t="s">
        <v>145</v>
      </c>
      <c r="J11" s="166">
        <f>'Rekap Unit'!N257</f>
        <v>1</v>
      </c>
      <c r="K11" s="167">
        <f>'Rekap Unit'!O257</f>
        <v>32.15684722</v>
      </c>
      <c r="L11" s="168">
        <f>'Rekap Unit'!AJ$232</f>
        <v>0.515625</v>
      </c>
    </row>
    <row r="12">
      <c r="B12" s="164">
        <v>8.0</v>
      </c>
      <c r="C12" s="171" t="s">
        <v>146</v>
      </c>
      <c r="D12" s="166">
        <f>'Rekap Unit'!J258</f>
        <v>1</v>
      </c>
      <c r="E12" s="167">
        <f>'Rekap Unit'!K258</f>
        <v>34.6383418</v>
      </c>
      <c r="F12" s="168">
        <f>'Rekap Unit'!Q$232</f>
        <v>0.96875</v>
      </c>
      <c r="H12" s="164">
        <v>28.0</v>
      </c>
      <c r="I12" s="170" t="s">
        <v>147</v>
      </c>
      <c r="J12" s="166">
        <f>'Rekap Unit'!N258</f>
        <v>1</v>
      </c>
      <c r="K12" s="167">
        <f>'Rekap Unit'!O258</f>
        <v>30.7155</v>
      </c>
      <c r="L12" s="168">
        <f>'Rekap Unit'!AK$232</f>
        <v>0.9296875</v>
      </c>
    </row>
    <row r="13">
      <c r="B13" s="164">
        <v>9.0</v>
      </c>
      <c r="C13" s="171" t="s">
        <v>148</v>
      </c>
      <c r="D13" s="166">
        <f>'Rekap Unit'!J259</f>
        <v>1</v>
      </c>
      <c r="E13" s="167">
        <f>'Rekap Unit'!K259</f>
        <v>35.46666667</v>
      </c>
      <c r="F13" s="168">
        <f>'Rekap Unit'!R$232</f>
        <v>0.984375</v>
      </c>
      <c r="H13" s="164">
        <v>29.0</v>
      </c>
      <c r="I13" s="170" t="s">
        <v>149</v>
      </c>
      <c r="J13" s="166">
        <f>'Rekap Unit'!N259</f>
        <v>1</v>
      </c>
      <c r="K13" s="167">
        <f>'Rekap Unit'!O259</f>
        <v>33.32881678</v>
      </c>
      <c r="L13" s="168">
        <f>'Rekap Unit'!AL$232</f>
        <v>0.890625</v>
      </c>
    </row>
    <row r="14">
      <c r="B14" s="164">
        <v>10.0</v>
      </c>
      <c r="C14" s="172" t="s">
        <v>150</v>
      </c>
      <c r="D14" s="166">
        <f>'Rekap Unit'!J260</f>
        <v>1</v>
      </c>
      <c r="E14" s="167">
        <f>'Rekap Unit'!K260</f>
        <v>31.40138889</v>
      </c>
      <c r="F14" s="168">
        <f>'Rekap Unit'!S$232</f>
        <v>0.96875</v>
      </c>
      <c r="H14" s="164">
        <v>30.0</v>
      </c>
      <c r="I14" s="170" t="s">
        <v>151</v>
      </c>
      <c r="J14" s="166">
        <f>'Rekap Unit'!N260</f>
        <v>1</v>
      </c>
      <c r="K14" s="167">
        <f>'Rekap Unit'!O260</f>
        <v>27.00827778</v>
      </c>
      <c r="L14" s="168">
        <f>'Rekap Unit'!AM$232</f>
        <v>0.5390625</v>
      </c>
    </row>
    <row r="15">
      <c r="A15" s="173"/>
      <c r="B15" s="173"/>
      <c r="C15" s="174"/>
      <c r="D15" s="175" t="str">
        <f>'Rekap Unit'!J261</f>
        <v/>
      </c>
      <c r="E15" s="175" t="str">
        <f>'Rekap Unit'!K261</f>
        <v/>
      </c>
      <c r="F15" s="176"/>
      <c r="G15" s="173"/>
      <c r="H15" s="173"/>
      <c r="I15" s="174"/>
      <c r="J15" s="177" t="str">
        <f>'Rekap Unit'!N261</f>
        <v/>
      </c>
      <c r="K15" s="177" t="str">
        <f>'Rekap Unit'!O261</f>
        <v/>
      </c>
      <c r="L15" s="173"/>
      <c r="M15" s="173"/>
      <c r="N15" s="173"/>
      <c r="O15" s="173"/>
      <c r="P15" s="173"/>
      <c r="Q15" s="173"/>
      <c r="R15" s="173"/>
      <c r="S15" s="173"/>
      <c r="T15" s="173"/>
      <c r="U15" s="173"/>
      <c r="V15" s="173"/>
      <c r="W15" s="173"/>
      <c r="X15" s="173"/>
      <c r="Y15" s="173"/>
      <c r="Z15" s="173"/>
      <c r="AA15" s="173"/>
      <c r="AB15" s="173"/>
    </row>
    <row r="16">
      <c r="B16" s="164">
        <v>11.0</v>
      </c>
      <c r="C16" s="165" t="s">
        <v>152</v>
      </c>
      <c r="D16" s="166">
        <f>'Rekap Unit'!J262</f>
        <v>1</v>
      </c>
      <c r="E16" s="167">
        <f>'Rekap Unit'!K262</f>
        <v>29.65471717</v>
      </c>
      <c r="F16" s="168">
        <f>'Rekap Unit'!T$232</f>
        <v>1.021276596</v>
      </c>
      <c r="H16" s="164">
        <v>31.0</v>
      </c>
      <c r="I16" s="170" t="s">
        <v>153</v>
      </c>
      <c r="J16" s="166">
        <f>'Rekap Unit'!N262</f>
        <v>1</v>
      </c>
      <c r="K16" s="167">
        <f>'Rekap Unit'!O262</f>
        <v>27.6379923</v>
      </c>
      <c r="L16" s="168">
        <f>'Rekap Unit'!AN$232</f>
        <v>0.5234375</v>
      </c>
    </row>
    <row r="17">
      <c r="B17" s="164">
        <v>12.0</v>
      </c>
      <c r="C17" s="170" t="s">
        <v>154</v>
      </c>
      <c r="D17" s="166">
        <f>'Rekap Unit'!J263</f>
        <v>1</v>
      </c>
      <c r="E17" s="167">
        <f>'Rekap Unit'!K263</f>
        <v>29.63686</v>
      </c>
      <c r="F17" s="168">
        <f>'Rekap Unit'!U$232</f>
        <v>1.0625</v>
      </c>
      <c r="H17" s="164">
        <v>32.0</v>
      </c>
      <c r="I17" s="170" t="s">
        <v>155</v>
      </c>
      <c r="J17" s="166">
        <f>'Rekap Unit'!N263</f>
        <v>1</v>
      </c>
      <c r="K17" s="167">
        <f>'Rekap Unit'!O263</f>
        <v>29.8214094</v>
      </c>
      <c r="L17" s="168">
        <f>'Rekap Unit'!AO$232</f>
        <v>0.796875</v>
      </c>
    </row>
    <row r="18">
      <c r="B18" s="164">
        <v>13.0</v>
      </c>
      <c r="C18" s="170" t="s">
        <v>156</v>
      </c>
      <c r="D18" s="166">
        <f>'Rekap Unit'!J264</f>
        <v>1</v>
      </c>
      <c r="E18" s="167">
        <f>'Rekap Unit'!K264</f>
        <v>31.19199768</v>
      </c>
      <c r="F18" s="168">
        <f>'Rekap Unit'!V$232</f>
        <v>0.9765625</v>
      </c>
      <c r="H18" s="164">
        <v>33.0</v>
      </c>
      <c r="I18" s="170" t="s">
        <v>157</v>
      </c>
      <c r="J18" s="166">
        <f>'Rekap Unit'!N264</f>
        <v>1</v>
      </c>
      <c r="K18" s="167">
        <f>'Rekap Unit'!O264</f>
        <v>31.76117991</v>
      </c>
      <c r="L18" s="168">
        <f>'Rekap Unit'!AP$232</f>
        <v>0.90625</v>
      </c>
    </row>
    <row r="19">
      <c r="B19" s="164">
        <v>14.0</v>
      </c>
      <c r="C19" s="170" t="s">
        <v>158</v>
      </c>
      <c r="D19" s="166">
        <f>'Rekap Unit'!J265</f>
        <v>1</v>
      </c>
      <c r="E19" s="167">
        <f>'Rekap Unit'!K265</f>
        <v>28.44470471</v>
      </c>
      <c r="F19" s="168">
        <f>'Rekap Unit'!W$232</f>
        <v>0.953125</v>
      </c>
      <c r="H19" s="164">
        <v>34.0</v>
      </c>
      <c r="I19" s="170" t="s">
        <v>159</v>
      </c>
      <c r="J19" s="166">
        <f>'Rekap Unit'!N265</f>
        <v>1</v>
      </c>
      <c r="K19" s="167">
        <f>'Rekap Unit'!O265</f>
        <v>29.52151719</v>
      </c>
      <c r="L19" s="168">
        <f>'Rekap Unit'!AQ$232</f>
        <v>0.9375</v>
      </c>
    </row>
    <row r="20">
      <c r="B20" s="164">
        <v>15.0</v>
      </c>
      <c r="C20" s="170" t="s">
        <v>160</v>
      </c>
      <c r="D20" s="166">
        <f>'Rekap Unit'!J266</f>
        <v>1</v>
      </c>
      <c r="E20" s="167">
        <f>'Rekap Unit'!K266</f>
        <v>31.52581843</v>
      </c>
      <c r="F20" s="168">
        <f>'Rekap Unit'!X$232</f>
        <v>1.1796875</v>
      </c>
      <c r="H20" s="164">
        <v>35.0</v>
      </c>
      <c r="I20" s="170" t="s">
        <v>161</v>
      </c>
      <c r="J20" s="166">
        <f>'Rekap Unit'!N266</f>
        <v>1</v>
      </c>
      <c r="K20" s="167">
        <f>'Rekap Unit'!O266</f>
        <v>29.40910694</v>
      </c>
      <c r="L20" s="168">
        <f>'Rekap Unit'!AR$232</f>
        <v>1</v>
      </c>
    </row>
    <row r="21">
      <c r="B21" s="164">
        <v>16.0</v>
      </c>
      <c r="C21" s="170" t="s">
        <v>162</v>
      </c>
      <c r="D21" s="166">
        <f>'Rekap Unit'!J267</f>
        <v>1</v>
      </c>
      <c r="E21" s="167">
        <f>'Rekap Unit'!K267</f>
        <v>30.76758081</v>
      </c>
      <c r="F21" s="168">
        <f>'Rekap Unit'!Y$232</f>
        <v>1.078125</v>
      </c>
      <c r="H21" s="164">
        <v>36.0</v>
      </c>
      <c r="I21" s="170" t="s">
        <v>163</v>
      </c>
      <c r="J21" s="166">
        <f>'Rekap Unit'!N267</f>
        <v>1</v>
      </c>
      <c r="K21" s="167">
        <f>'Rekap Unit'!O267</f>
        <v>27.45569055</v>
      </c>
      <c r="L21" s="168">
        <f>'Rekap Unit'!AS$232</f>
        <v>1.078125</v>
      </c>
    </row>
    <row r="22">
      <c r="B22" s="164">
        <v>17.0</v>
      </c>
      <c r="C22" s="170" t="s">
        <v>164</v>
      </c>
      <c r="D22" s="166">
        <f>'Rekap Unit'!J268</f>
        <v>1</v>
      </c>
      <c r="E22" s="167">
        <f>'Rekap Unit'!K268</f>
        <v>29.06669107</v>
      </c>
      <c r="F22" s="168">
        <f>'Rekap Unit'!Z$232</f>
        <v>0.9140625</v>
      </c>
      <c r="G22" s="163"/>
      <c r="H22" s="163"/>
      <c r="I22" s="163"/>
      <c r="J22" s="163"/>
      <c r="K22" s="163"/>
    </row>
    <row r="23">
      <c r="B23" s="164">
        <v>18.0</v>
      </c>
      <c r="C23" s="170" t="s">
        <v>165</v>
      </c>
      <c r="D23" s="166">
        <f>'Rekap Unit'!J269</f>
        <v>1</v>
      </c>
      <c r="E23" s="167">
        <f>'Rekap Unit'!K269</f>
        <v>30.28666252</v>
      </c>
      <c r="F23" s="168">
        <f>'Rekap Unit'!AA$232</f>
        <v>1.0234375</v>
      </c>
      <c r="G23" s="163"/>
      <c r="H23" s="178" t="s">
        <v>166</v>
      </c>
      <c r="I23" s="82"/>
      <c r="J23" s="82"/>
      <c r="K23" s="83"/>
    </row>
    <row r="24">
      <c r="B24" s="164">
        <v>19.0</v>
      </c>
      <c r="C24" s="170" t="s">
        <v>167</v>
      </c>
      <c r="D24" s="166">
        <f>'Rekap Unit'!J270</f>
        <v>1</v>
      </c>
      <c r="E24" s="167">
        <f>'Rekap Unit'!K270</f>
        <v>32.99455556</v>
      </c>
      <c r="F24" s="168">
        <f>'Rekap Unit'!AB$232</f>
        <v>0.9344262295</v>
      </c>
      <c r="H24" s="84"/>
      <c r="K24" s="85"/>
      <c r="L24" s="179"/>
    </row>
    <row r="25">
      <c r="B25" s="164">
        <v>20.0</v>
      </c>
      <c r="C25" s="170" t="s">
        <v>168</v>
      </c>
      <c r="D25" s="166">
        <f>'Rekap Unit'!J271</f>
        <v>1</v>
      </c>
      <c r="E25" s="167">
        <f>'Rekap Unit'!K271</f>
        <v>29.37521466</v>
      </c>
      <c r="F25" s="168">
        <f>'Rekap Unit'!AC$232</f>
        <v>1.0234375</v>
      </c>
      <c r="H25" s="84"/>
      <c r="K25" s="85"/>
      <c r="L25" s="180"/>
    </row>
    <row r="26">
      <c r="H26" s="84"/>
      <c r="K26" s="85"/>
    </row>
    <row r="27">
      <c r="C27" s="181" t="s">
        <v>169</v>
      </c>
      <c r="D27" s="181"/>
      <c r="E27" s="181"/>
      <c r="H27" s="84"/>
      <c r="K27" s="85"/>
    </row>
    <row r="28">
      <c r="C28" s="182">
        <f>'Rekap Unit'!Q251</f>
        <v>1</v>
      </c>
      <c r="H28" s="86"/>
      <c r="I28" s="87"/>
      <c r="J28" s="87"/>
      <c r="K28" s="88"/>
    </row>
    <row r="29">
      <c r="C29" s="94"/>
      <c r="H29" s="183" t="s">
        <v>170</v>
      </c>
      <c r="I29" s="4"/>
      <c r="J29" s="184">
        <f>now()</f>
        <v>44817.05176</v>
      </c>
      <c r="K29" s="4"/>
    </row>
    <row r="33">
      <c r="E33" s="185">
        <v>31.670162493262097</v>
      </c>
      <c r="F33" s="186"/>
    </row>
    <row r="34">
      <c r="E34" s="185">
        <v>33.460145189003434</v>
      </c>
      <c r="F34" s="186"/>
    </row>
    <row r="35">
      <c r="E35" s="185">
        <v>30.41371337600631</v>
      </c>
      <c r="F35" s="186"/>
    </row>
    <row r="36">
      <c r="E36" s="185">
        <v>35.19054761904762</v>
      </c>
      <c r="F36" s="186"/>
    </row>
    <row r="37">
      <c r="E37" s="185">
        <v>27.405900579332016</v>
      </c>
      <c r="F37" s="186"/>
    </row>
    <row r="38">
      <c r="E38" s="185">
        <v>32.88907957957958</v>
      </c>
      <c r="F38" s="186"/>
    </row>
    <row r="39">
      <c r="E39" s="185">
        <v>32.156847222222225</v>
      </c>
      <c r="F39" s="186"/>
    </row>
    <row r="40">
      <c r="E40" s="185">
        <v>30.7155</v>
      </c>
      <c r="F40" s="186"/>
    </row>
    <row r="41">
      <c r="E41" s="185">
        <v>33.32881678449258</v>
      </c>
      <c r="F41" s="186"/>
    </row>
    <row r="42">
      <c r="E42" s="185">
        <v>27.008277777777778</v>
      </c>
      <c r="F42" s="186"/>
    </row>
    <row r="43">
      <c r="E43" s="185"/>
      <c r="F43" s="186"/>
    </row>
    <row r="44">
      <c r="E44" s="185">
        <v>27.63799229743791</v>
      </c>
      <c r="F44" s="186"/>
    </row>
    <row r="45">
      <c r="E45" s="185">
        <v>29.821409398333884</v>
      </c>
      <c r="F45" s="186"/>
    </row>
    <row r="46">
      <c r="E46" s="185">
        <v>31.761179913863728</v>
      </c>
      <c r="F46" s="186"/>
    </row>
    <row r="47">
      <c r="E47" s="185">
        <v>29.521517193965437</v>
      </c>
      <c r="F47" s="186"/>
    </row>
    <row r="48">
      <c r="E48" s="185">
        <v>29.40910694372107</v>
      </c>
      <c r="F48" s="186"/>
    </row>
    <row r="49">
      <c r="E49" s="185">
        <v>27.455690554527443</v>
      </c>
      <c r="F49" s="186"/>
    </row>
  </sheetData>
  <mergeCells count="5">
    <mergeCell ref="B2:L2"/>
    <mergeCell ref="H23:K28"/>
    <mergeCell ref="C28:C29"/>
    <mergeCell ref="H29:I29"/>
    <mergeCell ref="J29:K29"/>
  </mergeCells>
  <drawing r:id="rId1"/>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2" width="7.86"/>
    <col customWidth="1" min="13" max="13" width="7.71"/>
    <col customWidth="1" min="14" max="14" width="8.86"/>
    <col customWidth="1" min="15" max="16" width="41.0"/>
    <col customWidth="1" min="17" max="17" width="54.43"/>
    <col customWidth="1" min="18" max="26" width="8.86"/>
  </cols>
  <sheetData>
    <row r="1">
      <c r="A1" s="89">
        <v>1.0</v>
      </c>
      <c r="B1" s="612" t="s">
        <v>8264</v>
      </c>
      <c r="C1" s="11"/>
      <c r="D1" s="11"/>
      <c r="E1" s="11"/>
      <c r="F1" s="11"/>
      <c r="G1" s="749" t="s">
        <v>4482</v>
      </c>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29.8214094</v>
      </c>
      <c r="M3" s="451">
        <f t="shared" ref="M3:M6" si="1">L3/H3</f>
        <v>0.8215264297</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12.02488889</v>
      </c>
      <c r="M4" s="231">
        <f t="shared" si="1"/>
        <v>0.8236225266</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1.666666667</v>
      </c>
      <c r="M5" s="37">
        <f t="shared" si="1"/>
        <v>0.8333333333</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0.2666666667</v>
      </c>
      <c r="M6" s="242">
        <f t="shared" si="1"/>
        <v>0.6666666667</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489" t="s">
        <v>8265</v>
      </c>
      <c r="P7" s="277" t="s">
        <v>8266</v>
      </c>
      <c r="Q7" s="615" t="s">
        <v>8267</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489" t="s">
        <v>7958</v>
      </c>
      <c r="P8" s="489" t="s">
        <v>8268</v>
      </c>
      <c r="Q8" s="616" t="s">
        <v>7975</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804</v>
      </c>
      <c r="L9" s="117">
        <f t="shared" si="2"/>
        <v>0</v>
      </c>
      <c r="M9" s="117"/>
      <c r="N9" s="248"/>
      <c r="O9" s="489" t="s">
        <v>7961</v>
      </c>
      <c r="P9" s="467"/>
      <c r="Q9" s="666"/>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89" t="s">
        <v>8269</v>
      </c>
      <c r="P11" s="489" t="s">
        <v>8270</v>
      </c>
      <c r="Q11" s="499" t="s">
        <v>7975</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1142" t="s">
        <v>7967</v>
      </c>
      <c r="P12" s="489" t="s">
        <v>7968</v>
      </c>
      <c r="Q12" s="499" t="s">
        <v>7975</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489" t="s">
        <v>8271</v>
      </c>
      <c r="P13" s="489" t="s">
        <v>8272</v>
      </c>
      <c r="Q13" s="499" t="s">
        <v>7975</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0.6</v>
      </c>
      <c r="M14" s="242">
        <f>L14/H14</f>
        <v>0.75</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489" t="s">
        <v>7973</v>
      </c>
      <c r="P15" s="277" t="s">
        <v>7974</v>
      </c>
      <c r="Q15" s="499" t="s">
        <v>7975</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89" t="s">
        <v>8273</v>
      </c>
      <c r="P16" s="492" t="s">
        <v>8274</v>
      </c>
      <c r="Q16" s="499" t="s">
        <v>8275</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489" t="s">
        <v>7979</v>
      </c>
      <c r="P17" s="493" t="s">
        <v>8276</v>
      </c>
      <c r="Q17" s="499" t="s">
        <v>7975</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804</v>
      </c>
      <c r="L18" s="117">
        <f t="shared" si="4"/>
        <v>0</v>
      </c>
      <c r="M18" s="117"/>
      <c r="N18" s="89"/>
      <c r="O18" s="489" t="s">
        <v>8277</v>
      </c>
      <c r="P18" s="1014"/>
      <c r="Q18" s="498"/>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489" t="s">
        <v>8278</v>
      </c>
      <c r="P20" s="489" t="s">
        <v>7984</v>
      </c>
      <c r="Q20" s="498"/>
      <c r="R20" s="89"/>
      <c r="S20" s="89"/>
      <c r="T20" s="89"/>
      <c r="U20" s="89"/>
      <c r="V20" s="89"/>
      <c r="W20" s="89"/>
      <c r="X20" s="89"/>
      <c r="Y20" s="89"/>
      <c r="Z20" s="89"/>
    </row>
    <row r="21">
      <c r="A21" s="89">
        <v>21.0</v>
      </c>
      <c r="B21" s="113"/>
      <c r="C21" s="114"/>
      <c r="D21" s="114"/>
      <c r="E21" s="260"/>
      <c r="F21" s="114" t="s">
        <v>193</v>
      </c>
      <c r="G21" s="125" t="s">
        <v>8279</v>
      </c>
      <c r="H21" s="117"/>
      <c r="I21" s="191" t="s">
        <v>8280</v>
      </c>
      <c r="J21" s="117" t="s">
        <v>196</v>
      </c>
      <c r="K21" s="247" t="s">
        <v>190</v>
      </c>
      <c r="L21" s="117">
        <f t="shared" si="5"/>
        <v>1</v>
      </c>
      <c r="M21" s="117"/>
      <c r="N21" s="89"/>
      <c r="O21" s="489" t="s">
        <v>7988</v>
      </c>
      <c r="P21" s="277" t="s">
        <v>8281</v>
      </c>
      <c r="Q21" s="499" t="s">
        <v>8282</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0</v>
      </c>
      <c r="M22" s="37">
        <f t="shared" ref="M22:M23" si="6">L22/H22</f>
        <v>0</v>
      </c>
      <c r="N22" s="89"/>
      <c r="O22" s="262"/>
      <c r="P22" s="262"/>
      <c r="Q22" s="49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0</v>
      </c>
      <c r="M23" s="242">
        <f t="shared" si="6"/>
        <v>0</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386</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0</v>
      </c>
      <c r="M24" s="117"/>
      <c r="N24" s="89"/>
      <c r="O24" s="489"/>
      <c r="P24" s="249"/>
      <c r="Q24" s="498"/>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386</v>
      </c>
      <c r="L25" s="117">
        <f t="shared" si="7"/>
        <v>0</v>
      </c>
      <c r="M25" s="117"/>
      <c r="N25" s="89"/>
      <c r="O25" s="502"/>
      <c r="P25" s="249"/>
      <c r="Q25" s="498"/>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489" t="s">
        <v>8283</v>
      </c>
      <c r="P28" s="489" t="s">
        <v>8284</v>
      </c>
      <c r="Q28" s="508" t="s">
        <v>8285</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89" t="s">
        <v>8283</v>
      </c>
      <c r="P29" s="489" t="s">
        <v>8284</v>
      </c>
      <c r="Q29" s="499" t="s">
        <v>8285</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489" t="s">
        <v>8283</v>
      </c>
      <c r="P30" s="489" t="s">
        <v>8284</v>
      </c>
      <c r="Q30" s="499" t="s">
        <v>8285</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489" t="s">
        <v>8283</v>
      </c>
      <c r="P31" s="489" t="s">
        <v>8284</v>
      </c>
      <c r="Q31" s="499" t="s">
        <v>8285</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489" t="s">
        <v>8283</v>
      </c>
      <c r="P32" s="489" t="s">
        <v>8284</v>
      </c>
      <c r="Q32" s="499" t="s">
        <v>8285</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489" t="s">
        <v>8283</v>
      </c>
      <c r="P33" s="489" t="s">
        <v>8284</v>
      </c>
      <c r="Q33" s="499" t="s">
        <v>8285</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489" t="s">
        <v>8283</v>
      </c>
      <c r="P34" s="489" t="s">
        <v>8284</v>
      </c>
      <c r="Q34" s="499" t="s">
        <v>8285</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489" t="s">
        <v>8283</v>
      </c>
      <c r="P35" s="489" t="s">
        <v>8284</v>
      </c>
      <c r="Q35" s="499" t="s">
        <v>8285</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489" t="s">
        <v>8283</v>
      </c>
      <c r="P36" s="489" t="s">
        <v>8284</v>
      </c>
      <c r="Q36" s="499" t="s">
        <v>8285</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489" t="s">
        <v>8283</v>
      </c>
      <c r="P37" s="489" t="s">
        <v>8284</v>
      </c>
      <c r="Q37" s="499" t="s">
        <v>8285</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561" t="s">
        <v>8286</v>
      </c>
      <c r="P39" s="489" t="s">
        <v>8287</v>
      </c>
      <c r="Q39" s="499" t="s">
        <v>8288</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536" t="s">
        <v>8289</v>
      </c>
      <c r="P40" s="489" t="s">
        <v>8287</v>
      </c>
      <c r="Q40" s="499" t="s">
        <v>8288</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0.8888888889</v>
      </c>
      <c r="M41" s="37">
        <f t="shared" ref="M41:M42" si="11">L41/H41</f>
        <v>0.8888888889</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0.3888888889</v>
      </c>
      <c r="M42" s="242">
        <f t="shared" si="11"/>
        <v>0.7777777778</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492" t="s">
        <v>8290</v>
      </c>
      <c r="P43" s="277"/>
      <c r="Q43" s="498"/>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532" t="s">
        <v>8291</v>
      </c>
      <c r="P44" s="277"/>
      <c r="Q44" s="498"/>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561" t="s">
        <v>8292</v>
      </c>
      <c r="P45" s="277" t="s">
        <v>8293</v>
      </c>
      <c r="Q45" s="499" t="s">
        <v>8294</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561" t="s">
        <v>8295</v>
      </c>
      <c r="P46" s="277" t="s">
        <v>4947</v>
      </c>
      <c r="Q46" s="499" t="s">
        <v>8296</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502"/>
      <c r="P47" s="277" t="s">
        <v>8297</v>
      </c>
      <c r="Q47" s="505" t="s">
        <v>8298</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190</v>
      </c>
      <c r="L48" s="117">
        <f t="shared" si="12"/>
        <v>1</v>
      </c>
      <c r="M48" s="117"/>
      <c r="N48" s="89"/>
      <c r="O48" s="502"/>
      <c r="P48" s="277" t="s">
        <v>8297</v>
      </c>
      <c r="Q48" s="499" t="s">
        <v>8298</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502"/>
      <c r="P49" s="277" t="s">
        <v>8299</v>
      </c>
      <c r="Q49" s="499" t="s">
        <v>8298</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804</v>
      </c>
      <c r="L50" s="117">
        <f t="shared" si="12"/>
        <v>0</v>
      </c>
      <c r="M50" s="117"/>
      <c r="N50" s="89"/>
      <c r="O50" s="489" t="s">
        <v>8300</v>
      </c>
      <c r="P50" s="368"/>
      <c r="Q50" s="498"/>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386</v>
      </c>
      <c r="L51" s="117">
        <f t="shared" si="12"/>
        <v>0</v>
      </c>
      <c r="M51" s="117"/>
      <c r="N51" s="89"/>
      <c r="O51" s="489" t="s">
        <v>8301</v>
      </c>
      <c r="P51" s="368"/>
      <c r="Q51" s="498"/>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49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489" t="s">
        <v>8302</v>
      </c>
      <c r="P53" s="277" t="s">
        <v>8303</v>
      </c>
      <c r="Q53" s="499" t="s">
        <v>8304</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489"/>
      <c r="P54" s="121"/>
      <c r="Q54" s="499" t="s">
        <v>8304</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1.333666667</v>
      </c>
      <c r="M55" s="37">
        <f t="shared" ref="M55:M56" si="14">L55/H55</f>
        <v>0.9526190476</v>
      </c>
      <c r="N55" s="89"/>
      <c r="O55" s="262"/>
      <c r="P55" s="262"/>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9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489"/>
      <c r="P57" s="489" t="s">
        <v>8305</v>
      </c>
      <c r="Q57" s="505" t="s">
        <v>8306</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489"/>
      <c r="P58" s="497" t="s">
        <v>8307</v>
      </c>
      <c r="Q58" s="508" t="s">
        <v>8306</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489"/>
      <c r="P59" s="497" t="s">
        <v>8307</v>
      </c>
      <c r="Q59" s="499" t="s">
        <v>8306</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0.167</v>
      </c>
      <c r="M60" s="242">
        <f>L60/H60</f>
        <v>0.835</v>
      </c>
      <c r="N60" s="89"/>
      <c r="O60" s="243"/>
      <c r="P60" s="243"/>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502"/>
      <c r="P61" s="497"/>
      <c r="Q61" s="499" t="s">
        <v>8308</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227</v>
      </c>
      <c r="L62" s="117">
        <f t="shared" si="16"/>
        <v>0.67</v>
      </c>
      <c r="M62" s="117"/>
      <c r="N62" s="89"/>
      <c r="O62" s="502"/>
      <c r="P62" s="277" t="s">
        <v>8309</v>
      </c>
      <c r="Q62" s="499" t="s">
        <v>8310</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0.3666666667</v>
      </c>
      <c r="M63" s="242">
        <f>L63/H63</f>
        <v>0.9166666667</v>
      </c>
      <c r="N63" s="89"/>
      <c r="O63" s="243"/>
      <c r="P63" s="243"/>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502"/>
      <c r="P64" s="277" t="s">
        <v>8311</v>
      </c>
      <c r="Q64" s="691" t="s">
        <v>8312</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502"/>
      <c r="P65" s="277" t="s">
        <v>8311</v>
      </c>
      <c r="Q65" s="499" t="s">
        <v>8312</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502"/>
      <c r="P66" s="497" t="s">
        <v>8313</v>
      </c>
      <c r="Q66" s="499" t="s">
        <v>8312</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227</v>
      </c>
      <c r="L67" s="117">
        <f t="shared" si="17"/>
        <v>0.75</v>
      </c>
      <c r="M67" s="117"/>
      <c r="N67" s="89"/>
      <c r="O67" s="277"/>
      <c r="P67" s="277" t="s">
        <v>8314</v>
      </c>
      <c r="Q67" s="508" t="s">
        <v>8312</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227</v>
      </c>
      <c r="L68" s="117">
        <f t="shared" si="17"/>
        <v>0.75</v>
      </c>
      <c r="M68" s="117"/>
      <c r="N68" s="89"/>
      <c r="O68" s="277"/>
      <c r="P68" s="277" t="s">
        <v>8314</v>
      </c>
      <c r="Q68" s="499" t="s">
        <v>8312</v>
      </c>
      <c r="R68" s="89"/>
      <c r="S68" s="89"/>
      <c r="T68" s="89"/>
      <c r="U68" s="89"/>
      <c r="V68" s="89"/>
      <c r="W68" s="89"/>
      <c r="X68" s="89"/>
      <c r="Y68" s="89"/>
      <c r="Z68" s="89"/>
    </row>
    <row r="69">
      <c r="A69" s="89">
        <v>70.0</v>
      </c>
      <c r="B69" s="113"/>
      <c r="C69" s="114"/>
      <c r="D69" s="114"/>
      <c r="E69" s="114"/>
      <c r="F69" s="114" t="s">
        <v>249</v>
      </c>
      <c r="G69" s="266" t="s">
        <v>1186</v>
      </c>
      <c r="H69" s="117"/>
      <c r="I69" s="191" t="s">
        <v>8315</v>
      </c>
      <c r="J69" s="117" t="s">
        <v>196</v>
      </c>
      <c r="K69" s="247" t="s">
        <v>190</v>
      </c>
      <c r="L69" s="117">
        <f t="shared" si="17"/>
        <v>1</v>
      </c>
      <c r="M69" s="117"/>
      <c r="N69" s="89"/>
      <c r="O69" s="502"/>
      <c r="P69" s="492"/>
      <c r="Q69" s="691" t="s">
        <v>8312</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9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502"/>
      <c r="P71" s="489" t="s">
        <v>8316</v>
      </c>
      <c r="Q71" s="300" t="s">
        <v>8317</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249"/>
      <c r="P72" s="249" t="s">
        <v>8318</v>
      </c>
      <c r="Q72" s="499" t="s">
        <v>8317</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249" t="s">
        <v>1521</v>
      </c>
      <c r="P74" s="249" t="s">
        <v>4985</v>
      </c>
      <c r="Q74" s="499" t="s">
        <v>8319</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249" t="s">
        <v>1524</v>
      </c>
      <c r="P75" s="489" t="s">
        <v>8320</v>
      </c>
      <c r="Q75" s="530" t="s">
        <v>8319</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9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489" t="s">
        <v>8321</v>
      </c>
      <c r="P77" s="686" t="s">
        <v>8322</v>
      </c>
      <c r="Q77" s="499" t="s">
        <v>8323</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2.2575</v>
      </c>
      <c r="M78" s="37">
        <f t="shared" ref="M78:M79" si="20">L78/H78</f>
        <v>0.903</v>
      </c>
      <c r="N78" s="89"/>
      <c r="O78" s="262"/>
      <c r="P78" s="262"/>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0.945</v>
      </c>
      <c r="M79" s="242">
        <f t="shared" si="20"/>
        <v>0.945</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489"/>
      <c r="P80" s="249" t="s">
        <v>8324</v>
      </c>
      <c r="Q80" s="499" t="s">
        <v>8325</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502"/>
      <c r="P81" s="249" t="s">
        <v>1321</v>
      </c>
      <c r="Q81" s="499" t="s">
        <v>8325</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502"/>
      <c r="P82" s="489" t="s">
        <v>1333</v>
      </c>
      <c r="Q82" s="499" t="s">
        <v>8325</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489" t="s">
        <v>8326</v>
      </c>
      <c r="P83" s="688"/>
      <c r="Q83" s="498"/>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489" t="s">
        <v>8327</v>
      </c>
      <c r="P84" s="489" t="s">
        <v>8328</v>
      </c>
      <c r="Q84" s="499" t="s">
        <v>8325</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227</v>
      </c>
      <c r="L85" s="117">
        <f t="shared" si="21"/>
        <v>0.67</v>
      </c>
      <c r="M85" s="117"/>
      <c r="N85" s="89"/>
      <c r="O85" s="489" t="s">
        <v>1286</v>
      </c>
      <c r="P85" s="249" t="s">
        <v>8329</v>
      </c>
      <c r="Q85" s="499" t="s">
        <v>8325</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1.3125</v>
      </c>
      <c r="M86" s="242">
        <f>L86/H86</f>
        <v>0.875</v>
      </c>
      <c r="N86" s="89"/>
      <c r="O86" s="243"/>
      <c r="P86" s="243"/>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489" t="s">
        <v>8330</v>
      </c>
      <c r="P87" s="489" t="s">
        <v>8331</v>
      </c>
      <c r="Q87" s="686" t="s">
        <v>8332</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227</v>
      </c>
      <c r="L88" s="117">
        <f t="shared" si="22"/>
        <v>0.75</v>
      </c>
      <c r="M88" s="117"/>
      <c r="N88" s="89"/>
      <c r="O88" s="489" t="s">
        <v>8333</v>
      </c>
      <c r="P88" s="249" t="s">
        <v>8334</v>
      </c>
      <c r="Q88" s="691" t="s">
        <v>8332</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1.650166667</v>
      </c>
      <c r="M89" s="37">
        <f t="shared" ref="M89:M90" si="23">L89/H89</f>
        <v>0.7500757576</v>
      </c>
      <c r="N89" s="89"/>
      <c r="O89" s="262"/>
      <c r="P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0.225</v>
      </c>
      <c r="M90" s="242">
        <f t="shared" si="23"/>
        <v>0.75</v>
      </c>
      <c r="N90" s="89"/>
      <c r="O90" s="243"/>
      <c r="P90" s="243"/>
      <c r="Q90" s="498"/>
      <c r="R90" s="89"/>
      <c r="S90" s="89"/>
      <c r="T90" s="89"/>
      <c r="U90" s="89"/>
      <c r="V90" s="89"/>
      <c r="W90" s="89"/>
      <c r="X90" s="89"/>
      <c r="Y90" s="89"/>
      <c r="Z90" s="89"/>
    </row>
    <row r="91">
      <c r="A91" s="89">
        <v>92.0</v>
      </c>
      <c r="B91" s="113"/>
      <c r="C91" s="114"/>
      <c r="D91" s="114"/>
      <c r="E91" s="114"/>
      <c r="F91" s="114" t="s">
        <v>186</v>
      </c>
      <c r="G91" s="266" t="s">
        <v>8335</v>
      </c>
      <c r="H91" s="117"/>
      <c r="I91" s="191" t="s">
        <v>8336</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620"/>
      <c r="P91" s="277" t="s">
        <v>8337</v>
      </c>
      <c r="Q91" s="314"/>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4799</v>
      </c>
      <c r="L92" s="117">
        <f t="shared" si="24"/>
        <v>0</v>
      </c>
      <c r="M92" s="117"/>
      <c r="N92" s="89"/>
      <c r="O92" s="502"/>
      <c r="P92" s="492"/>
      <c r="Q92" s="1143" t="s">
        <v>8338</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502"/>
      <c r="P93" s="492" t="s">
        <v>8339</v>
      </c>
      <c r="Q93" s="498"/>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620"/>
      <c r="P94" s="492" t="s">
        <v>8339</v>
      </c>
      <c r="Q94" s="498"/>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0.1585</v>
      </c>
      <c r="M95" s="242">
        <f>L95/H95</f>
        <v>0.5283333333</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227</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0.5</v>
      </c>
      <c r="M96" s="117"/>
      <c r="N96" s="89"/>
      <c r="O96" s="489"/>
      <c r="P96" s="121" t="s">
        <v>1339</v>
      </c>
      <c r="Q96" s="499" t="s">
        <v>8340</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489"/>
      <c r="P97" s="121" t="s">
        <v>1341</v>
      </c>
      <c r="Q97" s="499" t="s">
        <v>8340</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227</v>
      </c>
      <c r="L98" s="117">
        <f t="shared" si="25"/>
        <v>0.67</v>
      </c>
      <c r="M98" s="117"/>
      <c r="N98" s="89"/>
      <c r="O98" s="502"/>
      <c r="P98" s="121" t="s">
        <v>1343</v>
      </c>
      <c r="Q98" s="508" t="s">
        <v>8340</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502"/>
      <c r="P99" s="368"/>
      <c r="Q99" s="300" t="s">
        <v>8340</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386</v>
      </c>
      <c r="L100" s="117">
        <f t="shared" si="25"/>
        <v>0</v>
      </c>
      <c r="M100" s="117"/>
      <c r="N100" s="89"/>
      <c r="O100" s="489" t="s">
        <v>8341</v>
      </c>
      <c r="P100" s="467"/>
      <c r="Q100" s="498"/>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804</v>
      </c>
      <c r="L101" s="117">
        <f t="shared" si="25"/>
        <v>0</v>
      </c>
      <c r="M101" s="117"/>
      <c r="N101" s="89"/>
      <c r="O101" s="489" t="s">
        <v>8341</v>
      </c>
      <c r="P101" s="467"/>
      <c r="Q101" s="498"/>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249" t="s">
        <v>7120</v>
      </c>
      <c r="P103" s="277" t="s">
        <v>8342</v>
      </c>
      <c r="Q103" s="505" t="s">
        <v>8343</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502"/>
      <c r="P104" s="277" t="s">
        <v>8344</v>
      </c>
      <c r="Q104" s="1144" t="s">
        <v>8343</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502"/>
      <c r="P105" s="277" t="s">
        <v>8342</v>
      </c>
      <c r="Q105" s="499" t="s">
        <v>8343</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8345</v>
      </c>
      <c r="H107" s="117"/>
      <c r="I107" s="191" t="s">
        <v>8346</v>
      </c>
      <c r="J107" s="117" t="s">
        <v>196</v>
      </c>
      <c r="K107" s="247"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502"/>
      <c r="P107" s="489" t="s">
        <v>8347</v>
      </c>
      <c r="Q107" s="499" t="s">
        <v>8348</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0.3</v>
      </c>
      <c r="M108" s="242">
        <f>L108/H108</f>
        <v>1</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502"/>
      <c r="P109" s="686" t="s">
        <v>5220</v>
      </c>
      <c r="Q109" s="499" t="s">
        <v>8349</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489"/>
      <c r="P110" s="502"/>
      <c r="Q110" s="498"/>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502"/>
      <c r="P111" s="467"/>
      <c r="Q111" s="498"/>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502"/>
      <c r="P112" s="467"/>
      <c r="Q112" s="498"/>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0.1666666667</v>
      </c>
      <c r="M113" s="242">
        <f>L113/H113</f>
        <v>0.3333333333</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489"/>
      <c r="P114" s="489" t="s">
        <v>3892</v>
      </c>
      <c r="Q114" s="498"/>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386</v>
      </c>
      <c r="L115" s="117">
        <f t="shared" si="28"/>
        <v>0</v>
      </c>
      <c r="M115" s="117"/>
      <c r="N115" s="89"/>
      <c r="O115" s="489" t="s">
        <v>8350</v>
      </c>
      <c r="P115" s="620"/>
      <c r="Q115" s="498"/>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386</v>
      </c>
      <c r="L116" s="117">
        <f t="shared" si="28"/>
        <v>0</v>
      </c>
      <c r="M116" s="117"/>
      <c r="N116" s="89"/>
      <c r="O116" s="502"/>
      <c r="P116" s="620"/>
      <c r="Q116" s="498"/>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2.228</v>
      </c>
      <c r="M117" s="53">
        <f t="shared" ref="M117:M118" si="29">L117/H117</f>
        <v>0.8912</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0.4</v>
      </c>
      <c r="M118" s="242">
        <f t="shared" si="29"/>
        <v>1</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489" t="s">
        <v>8144</v>
      </c>
      <c r="P119" s="277" t="s">
        <v>8351</v>
      </c>
      <c r="Q119" s="317" t="s">
        <v>8352</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489" t="s">
        <v>8353</v>
      </c>
      <c r="P120" s="497" t="s">
        <v>8354</v>
      </c>
      <c r="Q120" s="516" t="s">
        <v>8352</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190</v>
      </c>
      <c r="L121" s="117">
        <f t="shared" si="30"/>
        <v>1</v>
      </c>
      <c r="M121" s="117"/>
      <c r="N121" s="89"/>
      <c r="O121" s="489"/>
      <c r="P121" s="501" t="s">
        <v>8355</v>
      </c>
      <c r="Q121" s="516" t="s">
        <v>8352</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0.2446666667</v>
      </c>
      <c r="M122" s="242">
        <f>L122/H122</f>
        <v>0.6116666667</v>
      </c>
      <c r="N122" s="89"/>
      <c r="O122" s="243"/>
      <c r="P122" s="243"/>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502"/>
      <c r="P123" s="121" t="s">
        <v>1367</v>
      </c>
      <c r="Q123" s="499" t="s">
        <v>8356</v>
      </c>
      <c r="R123" s="89"/>
      <c r="S123" s="89"/>
      <c r="T123" s="89"/>
      <c r="U123" s="89"/>
      <c r="V123" s="89"/>
      <c r="W123" s="89"/>
      <c r="X123" s="89"/>
      <c r="Y123" s="89"/>
      <c r="Z123" s="89"/>
    </row>
    <row r="124">
      <c r="A124" s="89">
        <v>125.0</v>
      </c>
      <c r="B124" s="113"/>
      <c r="C124" s="114"/>
      <c r="D124" s="114"/>
      <c r="E124" s="114"/>
      <c r="F124" s="114" t="s">
        <v>193</v>
      </c>
      <c r="G124" s="266" t="s">
        <v>766</v>
      </c>
      <c r="H124" s="117"/>
      <c r="I124" s="191" t="s">
        <v>8357</v>
      </c>
      <c r="J124" s="117" t="s">
        <v>196</v>
      </c>
      <c r="K124" s="247" t="s">
        <v>227</v>
      </c>
      <c r="L124" s="117">
        <f t="shared" si="31"/>
        <v>0.67</v>
      </c>
      <c r="M124" s="117"/>
      <c r="N124" s="89"/>
      <c r="O124" s="502"/>
      <c r="P124" s="121" t="s">
        <v>1369</v>
      </c>
      <c r="Q124" s="499" t="s">
        <v>8356</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804</v>
      </c>
      <c r="L125" s="117">
        <f t="shared" si="31"/>
        <v>0</v>
      </c>
      <c r="M125" s="117"/>
      <c r="N125" s="89"/>
      <c r="O125" s="489"/>
      <c r="P125" s="368"/>
      <c r="Q125" s="498"/>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804</v>
      </c>
      <c r="L126" s="117">
        <f t="shared" si="31"/>
        <v>0</v>
      </c>
      <c r="M126" s="117"/>
      <c r="N126" s="89"/>
      <c r="O126" s="502"/>
      <c r="P126" s="502"/>
      <c r="Q126" s="498"/>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489" t="s">
        <v>8358</v>
      </c>
      <c r="P127" s="489" t="s">
        <v>8359</v>
      </c>
      <c r="Q127" s="499" t="s">
        <v>8356</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190</v>
      </c>
      <c r="L128" s="117">
        <f t="shared" si="31"/>
        <v>1</v>
      </c>
      <c r="M128" s="117"/>
      <c r="N128" s="89"/>
      <c r="O128" s="489" t="s">
        <v>8360</v>
      </c>
      <c r="P128" s="277" t="s">
        <v>8361</v>
      </c>
      <c r="Q128" s="499" t="s">
        <v>8356</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243"/>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489" t="s">
        <v>8362</v>
      </c>
      <c r="P130" s="121" t="s">
        <v>1375</v>
      </c>
      <c r="Q130" s="499" t="s">
        <v>8363</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489" t="s">
        <v>8362</v>
      </c>
      <c r="P131" s="277" t="s">
        <v>8364</v>
      </c>
      <c r="Q131" s="508" t="s">
        <v>8363</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489"/>
      <c r="P132" s="489" t="s">
        <v>8365</v>
      </c>
      <c r="Q132" s="505" t="s">
        <v>8363</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489"/>
      <c r="P133" s="489" t="s">
        <v>8365</v>
      </c>
      <c r="Q133" s="529" t="s">
        <v>8366</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0.5833333333</v>
      </c>
      <c r="M134" s="242">
        <f>L134/H134</f>
        <v>0.8333333333</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386</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0.5</v>
      </c>
      <c r="M135" s="117"/>
      <c r="N135" s="89"/>
      <c r="O135" s="489"/>
      <c r="P135" s="490" t="s">
        <v>8367</v>
      </c>
      <c r="Q135" s="505" t="s">
        <v>8368</v>
      </c>
      <c r="R135" s="89"/>
      <c r="S135" s="89"/>
      <c r="T135" s="89"/>
      <c r="U135" s="89"/>
      <c r="V135" s="89"/>
      <c r="W135" s="89"/>
      <c r="X135" s="89"/>
      <c r="Y135" s="89"/>
      <c r="Z135" s="89"/>
    </row>
    <row r="136">
      <c r="A136" s="89">
        <v>137.0</v>
      </c>
      <c r="B136" s="113"/>
      <c r="C136" s="114"/>
      <c r="D136" s="114"/>
      <c r="E136" s="114"/>
      <c r="F136" s="114" t="s">
        <v>193</v>
      </c>
      <c r="G136" s="266" t="s">
        <v>807</v>
      </c>
      <c r="H136" s="117"/>
      <c r="I136" s="191" t="s">
        <v>8369</v>
      </c>
      <c r="J136" s="324" t="s">
        <v>189</v>
      </c>
      <c r="K136" s="247" t="s">
        <v>190</v>
      </c>
      <c r="L136" s="117">
        <f t="shared" si="33"/>
        <v>1</v>
      </c>
      <c r="M136" s="117"/>
      <c r="N136" s="89"/>
      <c r="O136" s="489"/>
      <c r="P136" s="489" t="s">
        <v>8370</v>
      </c>
      <c r="Q136" s="505" t="s">
        <v>8368</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190</v>
      </c>
      <c r="L137" s="117">
        <f t="shared" si="33"/>
        <v>1</v>
      </c>
      <c r="M137" s="117"/>
      <c r="N137" s="89"/>
      <c r="O137" s="489"/>
      <c r="P137" s="489" t="s">
        <v>8371</v>
      </c>
      <c r="Q137" s="529" t="s">
        <v>8372</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489" t="s">
        <v>8373</v>
      </c>
      <c r="P139" s="1020" t="s">
        <v>1382</v>
      </c>
      <c r="Q139" s="505" t="s">
        <v>8374</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620"/>
      <c r="P140" s="1020" t="s">
        <v>1382</v>
      </c>
      <c r="Q140" s="505" t="s">
        <v>8374</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17.79652051</v>
      </c>
      <c r="M141" s="231">
        <f t="shared" ref="M141:M143" si="35">L141/H141</f>
        <v>0.8201161525</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3</v>
      </c>
      <c r="M142" s="37">
        <f t="shared" si="35"/>
        <v>1</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121"/>
      <c r="P144" s="121"/>
      <c r="Q144" s="498"/>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2.0</v>
      </c>
      <c r="L145" s="117" t="str">
        <f t="shared" si="36"/>
        <v/>
      </c>
      <c r="M145" s="117"/>
      <c r="N145" s="89"/>
      <c r="O145" s="121"/>
      <c r="P145" s="121"/>
      <c r="Q145" s="498"/>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11.0</v>
      </c>
      <c r="L146" s="117" t="str">
        <f t="shared" si="36"/>
        <v/>
      </c>
      <c r="M146" s="117"/>
      <c r="N146" s="89"/>
      <c r="O146" s="249" t="s">
        <v>8375</v>
      </c>
      <c r="P146" s="121"/>
      <c r="Q146" s="498"/>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249"/>
      <c r="P147" s="121"/>
      <c r="Q147" s="498"/>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9.0</v>
      </c>
      <c r="L148" s="117" t="str">
        <f t="shared" si="36"/>
        <v/>
      </c>
      <c r="M148" s="117"/>
      <c r="N148" s="89"/>
      <c r="O148" s="121"/>
      <c r="P148" s="467"/>
      <c r="Q148" s="498"/>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9.0</v>
      </c>
      <c r="L149" s="117" t="str">
        <f t="shared" si="36"/>
        <v/>
      </c>
      <c r="M149" s="117"/>
      <c r="N149" s="89"/>
      <c r="O149" s="121"/>
      <c r="P149" s="121"/>
      <c r="Q149" s="498"/>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502"/>
      <c r="P151" s="249" t="s">
        <v>1386</v>
      </c>
      <c r="Q151" s="499" t="s">
        <v>8376</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502"/>
      <c r="P153" s="686" t="s">
        <v>8377</v>
      </c>
      <c r="Q153" s="499" t="s">
        <v>8378</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0</v>
      </c>
      <c r="M154" s="37">
        <f t="shared" ref="M154:M155" si="37">L154/H154</f>
        <v>0</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0</v>
      </c>
      <c r="M155" s="242">
        <f t="shared" si="37"/>
        <v>0</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386</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0</v>
      </c>
      <c r="M156" s="117"/>
      <c r="N156" s="89"/>
      <c r="O156" s="502"/>
      <c r="P156" s="620"/>
      <c r="Q156" s="498"/>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0</v>
      </c>
      <c r="L157" s="117">
        <f t="shared" si="38"/>
        <v>0</v>
      </c>
      <c r="M157" s="117"/>
      <c r="N157" s="89"/>
      <c r="O157" s="121"/>
      <c r="P157" s="121"/>
      <c r="Q157" s="498"/>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0.0</v>
      </c>
      <c r="L158" s="117" t="str">
        <f t="shared" si="38"/>
        <v/>
      </c>
      <c r="M158" s="117"/>
      <c r="N158" s="89"/>
      <c r="O158" s="502"/>
      <c r="P158" s="467"/>
      <c r="Q158" s="498"/>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0.0</v>
      </c>
      <c r="L159" s="117" t="str">
        <f t="shared" si="38"/>
        <v/>
      </c>
      <c r="M159" s="117"/>
      <c r="N159" s="89"/>
      <c r="O159" s="502"/>
      <c r="P159" s="467"/>
      <c r="Q159" s="498"/>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249" t="s">
        <v>1391</v>
      </c>
      <c r="P162" s="249"/>
      <c r="Q162" s="249"/>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3.104166667</v>
      </c>
      <c r="M163" s="37">
        <f t="shared" ref="M163:M164" si="40">L163/H163</f>
        <v>0.8277777778</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249" t="s">
        <v>2743</v>
      </c>
      <c r="P165" s="249"/>
      <c r="Q165" s="314"/>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0.9375</v>
      </c>
      <c r="M166" s="242">
        <f>L166/H166</f>
        <v>0.75</v>
      </c>
      <c r="N166" s="89"/>
      <c r="O166" s="243"/>
      <c r="P166" s="243"/>
      <c r="Q166" s="505"/>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502"/>
      <c r="P167" s="1020" t="s">
        <v>4427</v>
      </c>
      <c r="Q167" s="505" t="s">
        <v>8374</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227</v>
      </c>
      <c r="L168" s="117">
        <f t="shared" si="41"/>
        <v>0.5</v>
      </c>
      <c r="M168" s="117"/>
      <c r="N168" s="89"/>
      <c r="O168" s="502"/>
      <c r="P168" s="467"/>
      <c r="Q168" s="498"/>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1.666666667</v>
      </c>
      <c r="M169" s="242">
        <f>L169/H169</f>
        <v>0.8333333333</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227</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0.75</v>
      </c>
      <c r="M170" s="117"/>
      <c r="N170" s="89"/>
      <c r="O170" s="502"/>
      <c r="P170" s="467"/>
      <c r="Q170" s="498"/>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502"/>
      <c r="P171" s="467"/>
      <c r="Q171" s="498"/>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227</v>
      </c>
      <c r="L172" s="117">
        <f t="shared" si="42"/>
        <v>0.75</v>
      </c>
      <c r="M172" s="117"/>
      <c r="N172" s="89"/>
      <c r="O172" s="502"/>
      <c r="P172" s="467"/>
      <c r="Q172" s="498"/>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1.633333333</v>
      </c>
      <c r="M173" s="37">
        <f t="shared" ref="M173:M174" si="43">L173/H173</f>
        <v>0.8166666667</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502"/>
      <c r="P175" s="686" t="s">
        <v>8379</v>
      </c>
      <c r="Q175" s="499" t="s">
        <v>8380</v>
      </c>
      <c r="R175" s="89"/>
      <c r="S175" s="89"/>
      <c r="T175" s="89"/>
      <c r="U175" s="89"/>
      <c r="V175" s="89"/>
      <c r="W175" s="89"/>
      <c r="X175" s="89"/>
      <c r="Y175" s="89"/>
      <c r="Z175" s="89"/>
    </row>
    <row r="176">
      <c r="A176" s="89">
        <v>205.0</v>
      </c>
      <c r="B176" s="257"/>
      <c r="C176" s="241"/>
      <c r="D176" s="241"/>
      <c r="E176" s="241" t="s">
        <v>12</v>
      </c>
      <c r="F176" s="28" t="s">
        <v>8381</v>
      </c>
      <c r="G176" s="4"/>
      <c r="H176" s="242">
        <v>0.5</v>
      </c>
      <c r="I176" s="243"/>
      <c r="J176" s="242"/>
      <c r="K176" s="242"/>
      <c r="L176" s="242">
        <f>AVERAGE(L177)*H176</f>
        <v>0.5</v>
      </c>
      <c r="M176" s="242">
        <f>L176/H176</f>
        <v>1</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8382</v>
      </c>
      <c r="H177" s="117"/>
      <c r="I177" s="191" t="s">
        <v>8383</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502"/>
      <c r="P177" s="121" t="s">
        <v>1405</v>
      </c>
      <c r="Q177" s="499" t="s">
        <v>8384</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0.1333333333</v>
      </c>
      <c r="M178" s="242">
        <f>L178/H178</f>
        <v>0.2666666667</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0.2666666667</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0.2666666667</v>
      </c>
      <c r="M179" s="117"/>
      <c r="N179" s="89"/>
      <c r="O179" s="121"/>
      <c r="P179" s="121"/>
      <c r="Q179" s="498"/>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15.0</v>
      </c>
      <c r="L180" s="117" t="str">
        <f t="shared" si="44"/>
        <v/>
      </c>
      <c r="M180" s="339"/>
      <c r="N180" s="89"/>
      <c r="O180" s="249">
        <v>2020.0</v>
      </c>
      <c r="P180" s="625" t="s">
        <v>8385</v>
      </c>
      <c r="Q180" s="499" t="s">
        <v>8386</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11.0</v>
      </c>
      <c r="L181" s="117" t="str">
        <f t="shared" si="44"/>
        <v/>
      </c>
      <c r="M181" s="117"/>
      <c r="N181" s="89"/>
      <c r="O181" s="249">
        <v>2021.0</v>
      </c>
      <c r="P181" s="121"/>
      <c r="Q181" s="499" t="s">
        <v>8386</v>
      </c>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26.0</v>
      </c>
      <c r="L182" s="117" t="str">
        <f t="shared" si="44"/>
        <v/>
      </c>
      <c r="M182" s="117"/>
      <c r="N182" s="89"/>
      <c r="O182" s="121"/>
      <c r="P182" s="121"/>
      <c r="Q182" s="498"/>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3.275687176</v>
      </c>
      <c r="M183" s="37">
        <f t="shared" ref="M183:M184" si="45">L183/H183</f>
        <v>0.8735165803</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0.5256871761</v>
      </c>
      <c r="M184" s="242">
        <f t="shared" si="45"/>
        <v>0.5256871761</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98"/>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498"/>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4.0</v>
      </c>
      <c r="L187" s="117" t="str">
        <f t="shared" si="46"/>
        <v/>
      </c>
      <c r="M187" s="117"/>
      <c r="N187" s="89"/>
      <c r="O187" s="121"/>
      <c r="P187" s="558" t="s">
        <v>1407</v>
      </c>
      <c r="Q187" s="499" t="s">
        <v>8387</v>
      </c>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13.0</v>
      </c>
      <c r="L188" s="117" t="str">
        <f t="shared" si="46"/>
        <v/>
      </c>
      <c r="M188" s="117"/>
      <c r="N188" s="89"/>
      <c r="O188" s="121"/>
      <c r="P188" s="553" t="s">
        <v>1407</v>
      </c>
      <c r="Q188" s="499" t="s">
        <v>8387</v>
      </c>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498"/>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4.0</v>
      </c>
      <c r="L190" s="117" t="str">
        <f t="shared" si="46"/>
        <v/>
      </c>
      <c r="M190" s="117"/>
      <c r="N190" s="89"/>
      <c r="O190" s="121"/>
      <c r="P190" s="558" t="s">
        <v>1408</v>
      </c>
      <c r="Q190" s="499" t="s">
        <v>8387</v>
      </c>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13.0</v>
      </c>
      <c r="L191" s="117" t="str">
        <f t="shared" si="46"/>
        <v/>
      </c>
      <c r="M191" s="117"/>
      <c r="N191" s="89"/>
      <c r="O191" s="121"/>
      <c r="P191" s="553" t="s">
        <v>1408</v>
      </c>
      <c r="Q191" s="508" t="s">
        <v>8387</v>
      </c>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193">
        <f>IF(OR(K193="",K194=""),"Blm Diisi",IF(K193=0,0,IF(K194/K193&gt;1,1,K194/K193)))</f>
        <v>1</v>
      </c>
      <c r="L192" s="117">
        <f t="shared" si="46"/>
        <v>1</v>
      </c>
      <c r="M192" s="117"/>
      <c r="N192" s="89"/>
      <c r="O192" s="249" t="s">
        <v>4875</v>
      </c>
      <c r="P192" s="121"/>
      <c r="Q192" s="498"/>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2.0</v>
      </c>
      <c r="L193" s="117" t="str">
        <f t="shared" si="46"/>
        <v/>
      </c>
      <c r="M193" s="117"/>
      <c r="N193" s="89"/>
      <c r="O193" s="121"/>
      <c r="P193" s="558" t="s">
        <v>1409</v>
      </c>
      <c r="Q193" s="499" t="s">
        <v>8387</v>
      </c>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2.0</v>
      </c>
      <c r="L194" s="117" t="str">
        <f t="shared" si="46"/>
        <v/>
      </c>
      <c r="M194" s="117"/>
      <c r="N194" s="89"/>
      <c r="O194" s="121"/>
      <c r="P194" s="553" t="s">
        <v>1410</v>
      </c>
      <c r="Q194" s="499" t="s">
        <v>8387</v>
      </c>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1089">
        <f>IF(OR(K196="",K197=""),"Blm Diisi",IF(K196=0,0,IF(K197/K196&gt;1,1,K197/K196)))</f>
        <v>0.05137435222</v>
      </c>
      <c r="L195" s="631">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0.05137435222</v>
      </c>
      <c r="M195" s="117"/>
      <c r="N195" s="89"/>
      <c r="O195" s="121"/>
      <c r="P195" s="121"/>
      <c r="Q195" s="498"/>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2.1076826201E10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121"/>
      <c r="P196" s="558" t="s">
        <v>1411</v>
      </c>
      <c r="Q196" s="499" t="s">
        <v>8387</v>
      </c>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1.082808293E9</v>
      </c>
      <c r="L197" s="117" t="str">
        <f t="shared" si="47"/>
        <v/>
      </c>
      <c r="M197" s="117"/>
      <c r="N197" s="89"/>
      <c r="O197" s="121"/>
      <c r="P197" s="553" t="s">
        <v>1412</v>
      </c>
      <c r="Q197" s="499" t="s">
        <v>8387</v>
      </c>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368"/>
      <c r="P199" s="492" t="s">
        <v>8388</v>
      </c>
      <c r="Q199" s="499" t="s">
        <v>8389</v>
      </c>
      <c r="R199" s="89"/>
      <c r="S199" s="89"/>
      <c r="T199" s="89"/>
      <c r="U199" s="89"/>
      <c r="V199" s="89"/>
      <c r="W199" s="89"/>
      <c r="X199" s="89"/>
      <c r="Y199" s="89"/>
      <c r="Z199" s="89"/>
    </row>
    <row r="200">
      <c r="A200" s="89">
        <v>229.0</v>
      </c>
      <c r="B200" s="257"/>
      <c r="C200" s="241"/>
      <c r="D200" s="241"/>
      <c r="E200" s="241" t="s">
        <v>14</v>
      </c>
      <c r="F200" s="28" t="s">
        <v>8390</v>
      </c>
      <c r="G200" s="4"/>
      <c r="H200" s="242">
        <v>1.0</v>
      </c>
      <c r="I200" s="243"/>
      <c r="J200" s="242"/>
      <c r="K200" s="242"/>
      <c r="L200" s="242">
        <f>AVERAGE(L201)*H200</f>
        <v>1</v>
      </c>
      <c r="M200" s="242">
        <f>L200/H200</f>
        <v>1</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8391</v>
      </c>
      <c r="H201" s="117"/>
      <c r="I201" s="191" t="s">
        <v>8392</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368"/>
      <c r="P201" s="686" t="s">
        <v>8393</v>
      </c>
      <c r="Q201" s="499" t="s">
        <v>8394</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277"/>
      <c r="P203" s="249" t="s">
        <v>1419</v>
      </c>
      <c r="Q203" s="499" t="s">
        <v>8395</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1.95</v>
      </c>
      <c r="M204" s="37">
        <f t="shared" ref="M204:M205" si="48">L204/H204</f>
        <v>1</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837">
        <f>IF(OR(K207="",K210=""),"Blm Diisi",IF(AND(K207=0,K210=0),0,IF(K210/K207&gt;1,1,K210/K207)))</f>
        <v>1</v>
      </c>
      <c r="L206" s="50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06" s="117"/>
      <c r="N206" s="89"/>
      <c r="O206" s="368"/>
      <c r="P206" s="314" t="s">
        <v>8396</v>
      </c>
      <c r="Q206" s="508" t="s">
        <v>8397</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6">
        <f>IF(OR(K208="",K209=""),"Blm Diisi",K208+K209)</f>
        <v>32</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121"/>
      <c r="P207" s="121"/>
      <c r="Q207" s="498"/>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0.0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498"/>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32.0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121"/>
      <c r="P209" s="121"/>
      <c r="Q209" s="498"/>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32.0</v>
      </c>
      <c r="L210" s="117" t="str">
        <f t="shared" si="49"/>
        <v/>
      </c>
      <c r="M210" s="117"/>
      <c r="N210" s="89"/>
      <c r="O210" s="121"/>
      <c r="P210" s="121"/>
      <c r="Q210" s="498"/>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0.6</v>
      </c>
      <c r="M211" s="242">
        <f>L211/H211</f>
        <v>1</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193">
        <f>IF(OR(K214="",K217=""),"Blm Diisi",IF(AND(K213=0,K217=0),0,IF(K217/K213&gt;1,1,K217/K213)))</f>
        <v>1</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12" s="117"/>
      <c r="N212" s="89"/>
      <c r="O212" s="649"/>
      <c r="P212" s="1145" t="s">
        <v>8398</v>
      </c>
      <c r="Q212" s="499" t="s">
        <v>8399</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9</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249" t="s">
        <v>8400</v>
      </c>
      <c r="Q213" s="499" t="s">
        <v>8399</v>
      </c>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98"/>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498"/>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9.0</v>
      </c>
      <c r="L216" s="117" t="str">
        <f t="shared" si="50"/>
        <v/>
      </c>
      <c r="M216" s="117"/>
      <c r="N216" s="89"/>
      <c r="O216" s="121"/>
      <c r="P216" s="121"/>
      <c r="Q216" s="498"/>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9.0</v>
      </c>
      <c r="L217" s="117" t="str">
        <f t="shared" si="50"/>
        <v/>
      </c>
      <c r="M217" s="117"/>
      <c r="N217" s="89"/>
      <c r="O217" s="121"/>
      <c r="P217" s="121"/>
      <c r="Q217" s="498"/>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121"/>
      <c r="P219" s="121"/>
      <c r="Q219" s="498"/>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0.0</v>
      </c>
      <c r="L220" s="117" t="str">
        <f t="shared" si="51"/>
        <v/>
      </c>
      <c r="M220" s="117"/>
      <c r="N220" s="89"/>
      <c r="O220" s="121"/>
      <c r="P220" s="503"/>
      <c r="Q220" s="498"/>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121"/>
      <c r="P221" s="121"/>
      <c r="Q221" s="498"/>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0.0</v>
      </c>
      <c r="L222" s="117" t="str">
        <f t="shared" si="51"/>
        <v/>
      </c>
      <c r="M222" s="117"/>
      <c r="N222" s="89"/>
      <c r="O222" s="121"/>
      <c r="P222" s="121"/>
      <c r="Q222" s="498"/>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3.333333333</v>
      </c>
      <c r="M223" s="37">
        <f t="shared" ref="M223:M224" si="52">L223/H223</f>
        <v>0.8888888889</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2.083333333</v>
      </c>
      <c r="M224" s="242">
        <f t="shared" si="52"/>
        <v>0.8333333333</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277" t="s">
        <v>8401</v>
      </c>
      <c r="P225" s="249" t="s">
        <v>8402</v>
      </c>
      <c r="Q225" s="505" t="s">
        <v>8403</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0.6666666667</v>
      </c>
      <c r="L226" s="117">
        <f t="shared" si="53"/>
        <v>0.6666666667</v>
      </c>
      <c r="M226" s="117"/>
      <c r="N226" s="89"/>
      <c r="O226" s="502"/>
      <c r="P226" s="467"/>
      <c r="Q226" s="498"/>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15.0</v>
      </c>
      <c r="L227" s="117" t="str">
        <f t="shared" si="53"/>
        <v/>
      </c>
      <c r="M227" s="117"/>
      <c r="N227" s="89"/>
      <c r="O227" s="249" t="s">
        <v>8404</v>
      </c>
      <c r="P227" s="492" t="s">
        <v>8405</v>
      </c>
      <c r="Q227" s="505" t="s">
        <v>8403</v>
      </c>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10.0</v>
      </c>
      <c r="L228" s="117" t="str">
        <f t="shared" si="53"/>
        <v/>
      </c>
      <c r="M228" s="117"/>
      <c r="N228" s="89"/>
      <c r="O228" s="249" t="s">
        <v>8406</v>
      </c>
      <c r="P228" s="492" t="s">
        <v>8407</v>
      </c>
      <c r="Q228" s="505" t="s">
        <v>8403</v>
      </c>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249" t="s">
        <v>8408</v>
      </c>
      <c r="P230" s="249" t="s">
        <v>8409</v>
      </c>
      <c r="Q230" s="505" t="s">
        <v>8410</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0.796875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F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11"/>
    <hyperlink r:id="rId4" ref="Q12"/>
    <hyperlink r:id="rId5" ref="Q13"/>
    <hyperlink r:id="rId6" ref="Q15"/>
    <hyperlink r:id="rId7" ref="Q16"/>
    <hyperlink r:id="rId8" ref="Q17"/>
    <hyperlink r:id="rId9" ref="Q21"/>
    <hyperlink r:id="rId10" ref="Q28"/>
    <hyperlink r:id="rId11" ref="Q29"/>
    <hyperlink r:id="rId12" ref="Q30"/>
    <hyperlink r:id="rId13" ref="Q31"/>
    <hyperlink r:id="rId14" ref="Q32"/>
    <hyperlink r:id="rId15" ref="Q33"/>
    <hyperlink r:id="rId16" ref="Q34"/>
    <hyperlink r:id="rId17" ref="Q35"/>
    <hyperlink r:id="rId18" ref="Q36"/>
    <hyperlink r:id="rId19" ref="Q37"/>
    <hyperlink r:id="rId20" ref="Q39"/>
    <hyperlink r:id="rId21" ref="Q40"/>
    <hyperlink r:id="rId22" ref="Q45"/>
    <hyperlink r:id="rId23" ref="Q46"/>
    <hyperlink r:id="rId24" ref="Q47"/>
    <hyperlink r:id="rId25" ref="Q48"/>
    <hyperlink r:id="rId26" ref="Q49"/>
    <hyperlink r:id="rId27" ref="Q53"/>
    <hyperlink r:id="rId28" ref="Q54"/>
    <hyperlink r:id="rId29" ref="Q57"/>
    <hyperlink r:id="rId30" ref="Q58"/>
    <hyperlink r:id="rId31" ref="Q59"/>
    <hyperlink r:id="rId32" ref="Q61"/>
    <hyperlink r:id="rId33" ref="Q62"/>
    <hyperlink r:id="rId34" ref="Q64"/>
    <hyperlink r:id="rId35" ref="Q65"/>
    <hyperlink r:id="rId36" ref="Q66"/>
    <hyperlink r:id="rId37" ref="Q67"/>
    <hyperlink r:id="rId38" ref="Q68"/>
    <hyperlink r:id="rId39" ref="Q69"/>
    <hyperlink r:id="rId40" ref="Q71"/>
    <hyperlink r:id="rId41" ref="Q72"/>
    <hyperlink r:id="rId42" ref="Q74"/>
    <hyperlink r:id="rId43" ref="Q75"/>
    <hyperlink r:id="rId44" ref="P77"/>
    <hyperlink r:id="rId45" ref="Q77"/>
    <hyperlink r:id="rId46" ref="Q80"/>
    <hyperlink r:id="rId47" ref="Q81"/>
    <hyperlink r:id="rId48" ref="Q82"/>
    <hyperlink r:id="rId49" ref="Q84"/>
    <hyperlink r:id="rId50" ref="Q85"/>
    <hyperlink r:id="rId51" ref="Q87"/>
    <hyperlink r:id="rId52" ref="Q88"/>
    <hyperlink r:id="rId53" ref="Q92"/>
    <hyperlink r:id="rId54" ref="Q96"/>
    <hyperlink r:id="rId55" ref="Q97"/>
    <hyperlink r:id="rId56" ref="Q98"/>
    <hyperlink r:id="rId57" ref="Q99"/>
    <hyperlink r:id="rId58" ref="Q103"/>
    <hyperlink r:id="rId59" ref="Q104"/>
    <hyperlink r:id="rId60" ref="Q105"/>
    <hyperlink r:id="rId61" ref="Q107"/>
    <hyperlink r:id="rId62" ref="P109"/>
    <hyperlink r:id="rId63" ref="Q109"/>
    <hyperlink r:id="rId64" ref="Q119"/>
    <hyperlink r:id="rId65" ref="Q120"/>
    <hyperlink r:id="rId66" ref="Q121"/>
    <hyperlink r:id="rId67" ref="Q123"/>
    <hyperlink r:id="rId68" ref="Q124"/>
    <hyperlink r:id="rId69" ref="Q127"/>
    <hyperlink r:id="rId70" ref="Q128"/>
    <hyperlink r:id="rId71" ref="Q130"/>
    <hyperlink r:id="rId72" ref="Q131"/>
    <hyperlink r:id="rId73" ref="Q132"/>
    <hyperlink r:id="rId74" ref="Q133"/>
    <hyperlink r:id="rId75" ref="Q135"/>
    <hyperlink r:id="rId76" ref="Q136"/>
    <hyperlink r:id="rId77" ref="Q137"/>
    <hyperlink r:id="rId78" ref="Q139"/>
    <hyperlink r:id="rId79" ref="Q140"/>
    <hyperlink r:id="rId80" ref="Q151"/>
    <hyperlink r:id="rId81" ref="Q153"/>
    <hyperlink r:id="rId82" ref="Q167"/>
    <hyperlink r:id="rId83" ref="P175"/>
    <hyperlink r:id="rId84" ref="Q175"/>
    <hyperlink r:id="rId85" ref="Q177"/>
    <hyperlink r:id="rId86" ref="Q180"/>
    <hyperlink r:id="rId87" ref="Q181"/>
    <hyperlink r:id="rId88" ref="Q187"/>
    <hyperlink r:id="rId89" ref="Q188"/>
    <hyperlink r:id="rId90" ref="Q190"/>
    <hyperlink r:id="rId91" ref="Q191"/>
    <hyperlink r:id="rId92" ref="Q193"/>
    <hyperlink r:id="rId93" ref="Q194"/>
    <hyperlink r:id="rId94" ref="Q196"/>
    <hyperlink r:id="rId95" ref="Q197"/>
    <hyperlink r:id="rId96" ref="Q199"/>
    <hyperlink r:id="rId97" ref="P201"/>
    <hyperlink r:id="rId98" ref="Q201"/>
    <hyperlink r:id="rId99" ref="Q203"/>
    <hyperlink r:id="rId100" ref="Q206"/>
    <hyperlink r:id="rId101" ref="P212"/>
    <hyperlink r:id="rId102" ref="Q212"/>
    <hyperlink r:id="rId103" ref="Q213"/>
    <hyperlink r:id="rId104" ref="Q225"/>
    <hyperlink r:id="rId105" ref="Q227"/>
    <hyperlink r:id="rId106" ref="Q228"/>
    <hyperlink r:id="rId107" ref="Q230"/>
  </hyperlinks>
  <printOptions/>
  <pageMargins bottom="0.7480314960629921" footer="0.0" header="0.0" left="0.7086614173228347" right="0.7086614173228347" top="0.7480314960629921"/>
  <pageSetup fitToHeight="0" paperSize="9" orientation="portrait"/>
  <drawing r:id="rId108"/>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4.71"/>
    <col customWidth="1" min="5" max="5" width="3.14"/>
    <col customWidth="1" min="6" max="6" width="8.86"/>
    <col customWidth="1" min="7" max="7" width="44.71"/>
    <col customWidth="1" min="8" max="8" width="5.86"/>
    <col customWidth="1" min="9" max="9" width="56.0"/>
    <col customWidth="1" min="10" max="10" width="13.29"/>
    <col customWidth="1" min="11" max="12" width="7.86"/>
    <col customWidth="1" min="13" max="13" width="7.71"/>
    <col customWidth="1" min="14" max="14" width="8.86"/>
    <col customWidth="1" min="15" max="16" width="41.0"/>
    <col customWidth="1" min="17" max="17" width="54.43"/>
    <col customWidth="1" min="18" max="26" width="8.86"/>
  </cols>
  <sheetData>
    <row r="1">
      <c r="A1" s="89">
        <v>1.0</v>
      </c>
      <c r="B1" s="612" t="s">
        <v>8411</v>
      </c>
      <c r="C1" s="11"/>
      <c r="D1" s="11"/>
      <c r="E1" s="11"/>
      <c r="F1" s="11"/>
      <c r="G1" s="749" t="s">
        <v>0</v>
      </c>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33.32881678</v>
      </c>
      <c r="M3" s="451">
        <f t="shared" ref="M3:M6" si="1">L3/H3</f>
        <v>0.9181492227</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13.45666667</v>
      </c>
      <c r="M4" s="231">
        <f t="shared" si="1"/>
        <v>0.9216894977</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1.89</v>
      </c>
      <c r="M5" s="37">
        <f t="shared" si="1"/>
        <v>0.945</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0.356</v>
      </c>
      <c r="M6" s="242">
        <f t="shared" si="1"/>
        <v>0.89</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249" t="s">
        <v>8412</v>
      </c>
      <c r="P7" s="277" t="s">
        <v>8413</v>
      </c>
      <c r="Q7" s="533" t="s">
        <v>8414</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489" t="s">
        <v>8415</v>
      </c>
      <c r="P8" s="489" t="s">
        <v>8416</v>
      </c>
      <c r="Q8" s="534" t="s">
        <v>8417</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227</v>
      </c>
      <c r="L9" s="117">
        <f t="shared" si="2"/>
        <v>0.67</v>
      </c>
      <c r="M9" s="117"/>
      <c r="N9" s="248"/>
      <c r="O9" s="489" t="s">
        <v>8418</v>
      </c>
      <c r="P9" s="492" t="s">
        <v>8419</v>
      </c>
      <c r="Q9" s="534" t="s">
        <v>8420</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350"/>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89" t="s">
        <v>8421</v>
      </c>
      <c r="P11" s="490" t="s">
        <v>3684</v>
      </c>
      <c r="Q11" s="534" t="s">
        <v>8422</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489" t="s">
        <v>8423</v>
      </c>
      <c r="P12" s="489" t="s">
        <v>1235</v>
      </c>
      <c r="Q12" s="534" t="s">
        <v>8424</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489"/>
      <c r="P13" s="489" t="s">
        <v>8425</v>
      </c>
      <c r="Q13" s="534" t="s">
        <v>8424</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0.734</v>
      </c>
      <c r="M14" s="242">
        <f>L14/H14</f>
        <v>0.9175</v>
      </c>
      <c r="N14" s="89"/>
      <c r="O14" s="243"/>
      <c r="P14" s="243"/>
      <c r="Q14" s="350"/>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489" t="s">
        <v>8426</v>
      </c>
      <c r="P15" s="277" t="s">
        <v>8427</v>
      </c>
      <c r="Q15" s="533" t="s">
        <v>8428</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89" t="s">
        <v>8429</v>
      </c>
      <c r="P16" s="492" t="s">
        <v>8430</v>
      </c>
      <c r="Q16" s="534" t="s">
        <v>8428</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489"/>
      <c r="P17" s="489" t="s">
        <v>8431</v>
      </c>
      <c r="Q17" s="540" t="s">
        <v>8432</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227</v>
      </c>
      <c r="L18" s="117">
        <f t="shared" si="4"/>
        <v>0.67</v>
      </c>
      <c r="M18" s="117"/>
      <c r="N18" s="89"/>
      <c r="O18" s="489" t="s">
        <v>8433</v>
      </c>
      <c r="P18" s="537" t="s">
        <v>8434</v>
      </c>
      <c r="Q18" s="538" t="s">
        <v>8428</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350"/>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489" t="s">
        <v>8435</v>
      </c>
      <c r="P20" s="489" t="s">
        <v>8436</v>
      </c>
      <c r="Q20" s="534" t="s">
        <v>8437</v>
      </c>
      <c r="R20" s="89"/>
      <c r="S20" s="89"/>
      <c r="T20" s="89"/>
      <c r="U20" s="89"/>
      <c r="V20" s="89"/>
      <c r="W20" s="89"/>
      <c r="X20" s="89"/>
      <c r="Y20" s="89"/>
      <c r="Z20" s="89"/>
    </row>
    <row r="21">
      <c r="A21" s="89">
        <v>21.0</v>
      </c>
      <c r="B21" s="113"/>
      <c r="C21" s="114"/>
      <c r="D21" s="114"/>
      <c r="E21" s="260"/>
      <c r="F21" s="114" t="s">
        <v>193</v>
      </c>
      <c r="G21" s="125" t="s">
        <v>8438</v>
      </c>
      <c r="H21" s="117"/>
      <c r="I21" s="191" t="s">
        <v>8439</v>
      </c>
      <c r="J21" s="117" t="s">
        <v>196</v>
      </c>
      <c r="K21" s="247" t="s">
        <v>190</v>
      </c>
      <c r="L21" s="117">
        <f t="shared" si="5"/>
        <v>1</v>
      </c>
      <c r="M21" s="117"/>
      <c r="N21" s="89"/>
      <c r="O21" s="496"/>
      <c r="P21" s="277" t="s">
        <v>8440</v>
      </c>
      <c r="Q21" s="534" t="s">
        <v>8441</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1</v>
      </c>
      <c r="M22" s="37">
        <f t="shared" ref="M22:M23" si="6">L22/H22</f>
        <v>1</v>
      </c>
      <c r="N22" s="89"/>
      <c r="O22" s="262"/>
      <c r="P22" s="262"/>
      <c r="Q22" s="350"/>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1</v>
      </c>
      <c r="M23" s="242">
        <f t="shared" si="6"/>
        <v>1</v>
      </c>
      <c r="N23" s="89"/>
      <c r="O23" s="243"/>
      <c r="P23" s="243"/>
      <c r="Q23" s="350"/>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489" t="s">
        <v>8442</v>
      </c>
      <c r="P24" s="249" t="s">
        <v>8443</v>
      </c>
      <c r="Q24" s="534" t="s">
        <v>8444</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190</v>
      </c>
      <c r="L25" s="117">
        <f t="shared" si="7"/>
        <v>1</v>
      </c>
      <c r="M25" s="117"/>
      <c r="N25" s="89"/>
      <c r="O25" s="489" t="s">
        <v>8445</v>
      </c>
      <c r="P25" s="249" t="s">
        <v>8446</v>
      </c>
      <c r="Q25" s="534" t="s">
        <v>8447</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350"/>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350"/>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489" t="s">
        <v>8448</v>
      </c>
      <c r="P28" s="489" t="s">
        <v>8449</v>
      </c>
      <c r="Q28" s="538" t="s">
        <v>8450</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89" t="s">
        <v>8448</v>
      </c>
      <c r="P29" s="489" t="s">
        <v>8449</v>
      </c>
      <c r="Q29" s="538" t="s">
        <v>8450</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489" t="s">
        <v>8448</v>
      </c>
      <c r="P30" s="489" t="s">
        <v>8449</v>
      </c>
      <c r="Q30" s="538" t="s">
        <v>8450</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489" t="s">
        <v>8448</v>
      </c>
      <c r="P31" s="489" t="s">
        <v>8449</v>
      </c>
      <c r="Q31" s="534" t="s">
        <v>8450</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489" t="s">
        <v>8448</v>
      </c>
      <c r="P32" s="489" t="s">
        <v>8449</v>
      </c>
      <c r="Q32" s="534" t="s">
        <v>8450</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489" t="s">
        <v>8448</v>
      </c>
      <c r="P33" s="489" t="s">
        <v>8449</v>
      </c>
      <c r="Q33" s="534" t="s">
        <v>8450</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489" t="s">
        <v>8448</v>
      </c>
      <c r="P34" s="489" t="s">
        <v>8449</v>
      </c>
      <c r="Q34" s="534" t="s">
        <v>8450</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489" t="s">
        <v>8448</v>
      </c>
      <c r="P35" s="489" t="s">
        <v>8449</v>
      </c>
      <c r="Q35" s="534" t="s">
        <v>8450</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489" t="s">
        <v>8448</v>
      </c>
      <c r="P36" s="489" t="s">
        <v>8449</v>
      </c>
      <c r="Q36" s="534" t="s">
        <v>8450</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489" t="s">
        <v>8448</v>
      </c>
      <c r="P37" s="489" t="s">
        <v>8449</v>
      </c>
      <c r="Q37" s="534" t="s">
        <v>8450</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350"/>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561" t="s">
        <v>8451</v>
      </c>
      <c r="P39" s="277" t="s">
        <v>8452</v>
      </c>
      <c r="Q39" s="534" t="s">
        <v>8453</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561" t="s">
        <v>8454</v>
      </c>
      <c r="P40" s="277" t="s">
        <v>8452</v>
      </c>
      <c r="Q40" s="534" t="s">
        <v>8453</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1</v>
      </c>
      <c r="M41" s="37">
        <f t="shared" ref="M41:M42" si="11">L41/H41</f>
        <v>1</v>
      </c>
      <c r="N41" s="89"/>
      <c r="O41" s="262"/>
      <c r="P41" s="262"/>
      <c r="Q41" s="350"/>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0.5</v>
      </c>
      <c r="M42" s="242">
        <f t="shared" si="11"/>
        <v>1</v>
      </c>
      <c r="N42" s="89"/>
      <c r="O42" s="243"/>
      <c r="P42" s="243"/>
      <c r="Q42" s="350"/>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561" t="s">
        <v>8455</v>
      </c>
      <c r="P43" s="489" t="s">
        <v>8456</v>
      </c>
      <c r="Q43" s="533" t="s">
        <v>8457</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561" t="s">
        <v>8455</v>
      </c>
      <c r="P44" s="277" t="s">
        <v>8458</v>
      </c>
      <c r="Q44" s="533" t="s">
        <v>8459</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561" t="s">
        <v>8455</v>
      </c>
      <c r="P45" s="497" t="s">
        <v>8460</v>
      </c>
      <c r="Q45" s="534" t="s">
        <v>8461</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492" t="s">
        <v>8462</v>
      </c>
      <c r="P46" s="277" t="s">
        <v>8463</v>
      </c>
      <c r="Q46" s="534" t="s">
        <v>8464</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277" t="s">
        <v>8465</v>
      </c>
      <c r="P47" s="277" t="s">
        <v>8466</v>
      </c>
      <c r="Q47" s="534" t="s">
        <v>8467</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190</v>
      </c>
      <c r="L48" s="117">
        <f t="shared" si="12"/>
        <v>1</v>
      </c>
      <c r="M48" s="117"/>
      <c r="N48" s="89"/>
      <c r="O48" s="277" t="s">
        <v>8465</v>
      </c>
      <c r="P48" s="277" t="s">
        <v>8466</v>
      </c>
      <c r="Q48" s="534" t="s">
        <v>8467</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277" t="s">
        <v>8465</v>
      </c>
      <c r="P49" s="277" t="s">
        <v>8466</v>
      </c>
      <c r="Q49" s="534" t="s">
        <v>8467</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190</v>
      </c>
      <c r="L50" s="117">
        <f t="shared" si="12"/>
        <v>1</v>
      </c>
      <c r="M50" s="117"/>
      <c r="N50" s="89"/>
      <c r="O50" s="277" t="s">
        <v>8468</v>
      </c>
      <c r="P50" s="368"/>
      <c r="Q50" s="534" t="s">
        <v>8467</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190</v>
      </c>
      <c r="L51" s="117">
        <f t="shared" si="12"/>
        <v>1</v>
      </c>
      <c r="M51" s="117"/>
      <c r="N51" s="89"/>
      <c r="O51" s="277" t="s">
        <v>8468</v>
      </c>
      <c r="P51" s="368"/>
      <c r="Q51" s="534" t="s">
        <v>8467</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350"/>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489"/>
      <c r="P53" s="489" t="s">
        <v>8469</v>
      </c>
      <c r="Q53" s="534" t="s">
        <v>8470</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503"/>
      <c r="P54" s="249" t="s">
        <v>5185</v>
      </c>
      <c r="Q54" s="534" t="s">
        <v>8471</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1.35</v>
      </c>
      <c r="M55" s="37">
        <f t="shared" ref="M55:M56" si="14">L55/H55</f>
        <v>0.9642857143</v>
      </c>
      <c r="N55" s="89"/>
      <c r="O55" s="262"/>
      <c r="P55" s="262"/>
      <c r="Q55" s="350"/>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350"/>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249"/>
      <c r="P57" s="249" t="s">
        <v>8472</v>
      </c>
      <c r="Q57" s="534" t="s">
        <v>8473</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707" t="s">
        <v>8474</v>
      </c>
      <c r="P58" s="249" t="s">
        <v>4319</v>
      </c>
      <c r="Q58" s="534" t="s">
        <v>8475</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549" t="s">
        <v>1775</v>
      </c>
      <c r="P59" s="249" t="s">
        <v>4319</v>
      </c>
      <c r="Q59" s="534" t="s">
        <v>8475</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0.2</v>
      </c>
      <c r="M60" s="242">
        <f>L60/H60</f>
        <v>1</v>
      </c>
      <c r="N60" s="89"/>
      <c r="O60" s="243"/>
      <c r="P60" s="243"/>
      <c r="Q60" s="350"/>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502"/>
      <c r="P61" s="1146" t="s">
        <v>8476</v>
      </c>
      <c r="Q61" s="534" t="s">
        <v>8477</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190</v>
      </c>
      <c r="L62" s="117">
        <f t="shared" si="16"/>
        <v>1</v>
      </c>
      <c r="M62" s="117"/>
      <c r="N62" s="89"/>
      <c r="O62" s="502"/>
      <c r="P62" s="277" t="s">
        <v>8478</v>
      </c>
      <c r="Q62" s="534" t="s">
        <v>8477</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0.35</v>
      </c>
      <c r="M63" s="242">
        <f>L63/H63</f>
        <v>0.875</v>
      </c>
      <c r="N63" s="89"/>
      <c r="O63" s="243"/>
      <c r="P63" s="243"/>
      <c r="Q63" s="350"/>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502"/>
      <c r="P64" s="1147" t="s">
        <v>8479</v>
      </c>
      <c r="Q64" s="1083" t="s">
        <v>8480</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502"/>
      <c r="P65" s="1148" t="s">
        <v>8481</v>
      </c>
      <c r="Q65" s="459"/>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502"/>
      <c r="P66" s="561" t="s">
        <v>8482</v>
      </c>
      <c r="Q66" s="94"/>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386</v>
      </c>
      <c r="L67" s="117">
        <f t="shared" si="17"/>
        <v>0.5</v>
      </c>
      <c r="M67" s="117"/>
      <c r="N67" s="89"/>
      <c r="O67" s="502"/>
      <c r="P67" s="1149" t="s">
        <v>8483</v>
      </c>
      <c r="Q67" s="534" t="s">
        <v>8480</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227</v>
      </c>
      <c r="L68" s="117">
        <f t="shared" si="17"/>
        <v>0.75</v>
      </c>
      <c r="M68" s="117"/>
      <c r="N68" s="89"/>
      <c r="O68" s="502"/>
      <c r="P68" s="1149" t="s">
        <v>8484</v>
      </c>
      <c r="Q68" s="534" t="s">
        <v>8480</v>
      </c>
      <c r="R68" s="89"/>
      <c r="S68" s="89"/>
      <c r="T68" s="89"/>
      <c r="U68" s="89"/>
      <c r="V68" s="89"/>
      <c r="W68" s="89"/>
      <c r="X68" s="89"/>
      <c r="Y68" s="89"/>
      <c r="Z68" s="89"/>
    </row>
    <row r="69">
      <c r="A69" s="89">
        <v>70.0</v>
      </c>
      <c r="B69" s="113"/>
      <c r="C69" s="114"/>
      <c r="D69" s="114"/>
      <c r="E69" s="114"/>
      <c r="F69" s="114" t="s">
        <v>249</v>
      </c>
      <c r="G69" s="266" t="s">
        <v>1186</v>
      </c>
      <c r="H69" s="117"/>
      <c r="I69" s="191" t="s">
        <v>8485</v>
      </c>
      <c r="J69" s="117" t="s">
        <v>196</v>
      </c>
      <c r="K69" s="247" t="s">
        <v>190</v>
      </c>
      <c r="L69" s="117">
        <f t="shared" si="17"/>
        <v>1</v>
      </c>
      <c r="M69" s="117"/>
      <c r="N69" s="89"/>
      <c r="O69" s="502"/>
      <c r="P69" s="249" t="s">
        <v>8486</v>
      </c>
      <c r="Q69" s="534" t="s">
        <v>8487</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350"/>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489" t="s">
        <v>8488</v>
      </c>
      <c r="P71" s="1150" t="s">
        <v>8489</v>
      </c>
      <c r="Q71" s="534" t="s">
        <v>8490</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502"/>
      <c r="P72" s="1151" t="s">
        <v>8491</v>
      </c>
      <c r="Q72" s="534" t="s">
        <v>8492</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350"/>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532" t="s">
        <v>4342</v>
      </c>
      <c r="P74" s="1152" t="s">
        <v>3587</v>
      </c>
      <c r="Q74" s="534" t="s">
        <v>8493</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1153" t="s">
        <v>1524</v>
      </c>
      <c r="P75" s="1152" t="s">
        <v>2066</v>
      </c>
      <c r="Q75" s="534" t="s">
        <v>8494</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350"/>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489" t="s">
        <v>8495</v>
      </c>
      <c r="P77" s="277" t="s">
        <v>8496</v>
      </c>
      <c r="Q77" s="534" t="s">
        <v>8497</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2.3125</v>
      </c>
      <c r="M78" s="37">
        <f t="shared" ref="M78:M79" si="20">L78/H78</f>
        <v>0.925</v>
      </c>
      <c r="N78" s="89"/>
      <c r="O78" s="262"/>
      <c r="P78" s="262"/>
      <c r="Q78" s="350"/>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350"/>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502"/>
      <c r="P80" s="121" t="s">
        <v>1321</v>
      </c>
      <c r="Q80" s="534" t="s">
        <v>8498</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502"/>
      <c r="P81" s="121" t="s">
        <v>1321</v>
      </c>
      <c r="Q81" s="534" t="s">
        <v>8498</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502"/>
      <c r="P82" s="121" t="s">
        <v>1324</v>
      </c>
      <c r="Q82" s="534" t="s">
        <v>8498</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489" t="s">
        <v>8499</v>
      </c>
      <c r="P83" s="688"/>
      <c r="Q83" s="350"/>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502"/>
      <c r="P84" s="249" t="s">
        <v>8500</v>
      </c>
      <c r="Q84" s="534" t="s">
        <v>8498</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502"/>
      <c r="P85" s="249" t="s">
        <v>8501</v>
      </c>
      <c r="Q85" s="534" t="s">
        <v>8498</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1.3125</v>
      </c>
      <c r="M86" s="242">
        <f>L86/H86</f>
        <v>0.875</v>
      </c>
      <c r="N86" s="89"/>
      <c r="O86" s="243"/>
      <c r="P86" s="243"/>
      <c r="Q86" s="350"/>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502"/>
      <c r="P87" s="1154" t="s">
        <v>8502</v>
      </c>
      <c r="Q87" s="1155" t="s">
        <v>8503</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227</v>
      </c>
      <c r="L88" s="117">
        <f t="shared" si="22"/>
        <v>0.75</v>
      </c>
      <c r="M88" s="117"/>
      <c r="N88" s="89"/>
      <c r="O88" s="502"/>
      <c r="P88" s="525" t="s">
        <v>1333</v>
      </c>
      <c r="Q88" s="534" t="s">
        <v>8504</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1.726166667</v>
      </c>
      <c r="M89" s="37">
        <f t="shared" ref="M89:M90" si="23">L89/H89</f>
        <v>0.7846212121</v>
      </c>
      <c r="N89" s="89"/>
      <c r="O89" s="262"/>
      <c r="P89" s="262"/>
      <c r="Q89" s="350"/>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3"/>
      <c r="P90" s="243"/>
      <c r="Q90" s="350"/>
      <c r="R90" s="89"/>
      <c r="S90" s="89"/>
      <c r="T90" s="89"/>
      <c r="U90" s="89"/>
      <c r="V90" s="89"/>
      <c r="W90" s="89"/>
      <c r="X90" s="89"/>
      <c r="Y90" s="89"/>
      <c r="Z90" s="89"/>
    </row>
    <row r="91">
      <c r="A91" s="89">
        <v>92.0</v>
      </c>
      <c r="B91" s="113"/>
      <c r="C91" s="114"/>
      <c r="D91" s="114"/>
      <c r="E91" s="114"/>
      <c r="F91" s="114" t="s">
        <v>186</v>
      </c>
      <c r="G91" s="266" t="s">
        <v>8505</v>
      </c>
      <c r="H91" s="117"/>
      <c r="I91" s="191" t="s">
        <v>8506</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620"/>
      <c r="P91" s="1146" t="s">
        <v>8507</v>
      </c>
      <c r="Q91" s="534" t="s">
        <v>8508</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277" t="s">
        <v>8509</v>
      </c>
      <c r="P92" s="492" t="s">
        <v>8510</v>
      </c>
      <c r="Q92" s="534" t="s">
        <v>8511</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496"/>
      <c r="P93" s="492" t="s">
        <v>8512</v>
      </c>
      <c r="Q93" s="534" t="s">
        <v>8513</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496"/>
      <c r="P94" s="492" t="s">
        <v>8512</v>
      </c>
      <c r="Q94" s="534" t="s">
        <v>8513</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0.2585</v>
      </c>
      <c r="M95" s="242">
        <f>L95/H95</f>
        <v>0.8616666667</v>
      </c>
      <c r="N95" s="89"/>
      <c r="O95" s="243"/>
      <c r="P95" s="243"/>
      <c r="Q95" s="350"/>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502"/>
      <c r="P96" s="558" t="s">
        <v>1339</v>
      </c>
      <c r="Q96" s="350"/>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620"/>
      <c r="P97" s="561" t="s">
        <v>8514</v>
      </c>
      <c r="Q97" s="534" t="s">
        <v>8515</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502"/>
      <c r="P98" s="249" t="s">
        <v>8514</v>
      </c>
      <c r="Q98" s="534" t="s">
        <v>8515</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502"/>
      <c r="P99" s="1156" t="s">
        <v>5212</v>
      </c>
      <c r="Q99" s="533" t="s">
        <v>8513</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227</v>
      </c>
      <c r="L100" s="117">
        <f t="shared" si="25"/>
        <v>0.5</v>
      </c>
      <c r="M100" s="117"/>
      <c r="N100" s="89"/>
      <c r="O100" s="489" t="s">
        <v>8516</v>
      </c>
      <c r="P100" s="492" t="s">
        <v>8517</v>
      </c>
      <c r="Q100" s="534" t="s">
        <v>8518</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227</v>
      </c>
      <c r="L101" s="117">
        <f t="shared" si="25"/>
        <v>0.67</v>
      </c>
      <c r="M101" s="117"/>
      <c r="N101" s="89"/>
      <c r="O101" s="489" t="s">
        <v>8516</v>
      </c>
      <c r="P101" s="492" t="s">
        <v>8517</v>
      </c>
      <c r="Q101" s="534" t="s">
        <v>8518</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350"/>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489" t="s">
        <v>8519</v>
      </c>
      <c r="P103" s="497" t="s">
        <v>8520</v>
      </c>
      <c r="Q103" s="534" t="s">
        <v>8521</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489" t="s">
        <v>8519</v>
      </c>
      <c r="P104" s="497" t="s">
        <v>8520</v>
      </c>
      <c r="Q104" s="534" t="s">
        <v>8521</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489" t="s">
        <v>8519</v>
      </c>
      <c r="P105" s="497" t="s">
        <v>8520</v>
      </c>
      <c r="Q105" s="534" t="s">
        <v>8521</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0.201</v>
      </c>
      <c r="M106" s="242">
        <f>L106/H106</f>
        <v>0.67</v>
      </c>
      <c r="N106" s="89"/>
      <c r="O106" s="243"/>
      <c r="P106" s="243"/>
      <c r="Q106" s="350"/>
      <c r="R106" s="89"/>
      <c r="S106" s="89"/>
      <c r="T106" s="89"/>
      <c r="U106" s="89"/>
      <c r="V106" s="89"/>
      <c r="W106" s="89"/>
      <c r="X106" s="89"/>
      <c r="Y106" s="89"/>
      <c r="Z106" s="89"/>
    </row>
    <row r="107">
      <c r="A107" s="89">
        <v>108.0</v>
      </c>
      <c r="B107" s="113"/>
      <c r="C107" s="114"/>
      <c r="D107" s="114"/>
      <c r="E107" s="114"/>
      <c r="F107" s="328" t="s">
        <v>107</v>
      </c>
      <c r="G107" s="266" t="s">
        <v>8522</v>
      </c>
      <c r="H107" s="117"/>
      <c r="I107" s="191" t="s">
        <v>8523</v>
      </c>
      <c r="J107" s="117" t="s">
        <v>196</v>
      </c>
      <c r="K107" s="247" t="s">
        <v>227</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0.67</v>
      </c>
      <c r="M107" s="117"/>
      <c r="N107" s="89"/>
      <c r="O107" s="489" t="s">
        <v>8524</v>
      </c>
      <c r="P107" s="489" t="s">
        <v>8525</v>
      </c>
      <c r="Q107" s="534" t="s">
        <v>8526</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0.3</v>
      </c>
      <c r="M108" s="242">
        <f>L108/H108</f>
        <v>1</v>
      </c>
      <c r="N108" s="89"/>
      <c r="O108" s="243"/>
      <c r="P108" s="243"/>
      <c r="Q108" s="350"/>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489" t="s">
        <v>8527</v>
      </c>
      <c r="P109" s="489" t="s">
        <v>8528</v>
      </c>
      <c r="Q109" s="534" t="s">
        <v>8529</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489" t="s">
        <v>8530</v>
      </c>
      <c r="P110" s="558"/>
      <c r="Q110" s="350"/>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502"/>
      <c r="P111" s="1157" t="s">
        <v>1575</v>
      </c>
      <c r="Q111" s="534" t="s">
        <v>8531</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489" t="s">
        <v>8527</v>
      </c>
      <c r="P112" s="492" t="s">
        <v>1575</v>
      </c>
      <c r="Q112" s="534" t="s">
        <v>8531</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0.1666666667</v>
      </c>
      <c r="M113" s="242">
        <f>L113/H113</f>
        <v>0.3333333333</v>
      </c>
      <c r="N113" s="89"/>
      <c r="O113" s="243"/>
      <c r="P113" s="243"/>
      <c r="Q113" s="350"/>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502"/>
      <c r="P114" s="489" t="s">
        <v>8532</v>
      </c>
      <c r="Q114" s="534" t="s">
        <v>8533</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386</v>
      </c>
      <c r="L115" s="117">
        <f t="shared" si="28"/>
        <v>0</v>
      </c>
      <c r="M115" s="117"/>
      <c r="N115" s="89"/>
      <c r="O115" s="489" t="s">
        <v>8534</v>
      </c>
      <c r="P115" s="620"/>
      <c r="Q115" s="350"/>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386</v>
      </c>
      <c r="L116" s="117">
        <f t="shared" si="28"/>
        <v>0</v>
      </c>
      <c r="M116" s="117"/>
      <c r="N116" s="89"/>
      <c r="O116" s="489" t="s">
        <v>8534</v>
      </c>
      <c r="P116" s="620"/>
      <c r="Q116" s="350"/>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2.178</v>
      </c>
      <c r="M117" s="53">
        <f t="shared" ref="M117:M118" si="29">L117/H117</f>
        <v>0.8712</v>
      </c>
      <c r="N117" s="89"/>
      <c r="O117" s="321"/>
      <c r="P117" s="321"/>
      <c r="Q117" s="350"/>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0.2773333333</v>
      </c>
      <c r="M118" s="242">
        <f t="shared" si="29"/>
        <v>0.6933333333</v>
      </c>
      <c r="N118" s="89"/>
      <c r="O118" s="243"/>
      <c r="P118" s="243"/>
      <c r="Q118" s="350"/>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227</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0.75</v>
      </c>
      <c r="M119" s="117"/>
      <c r="N119" s="89"/>
      <c r="O119" s="502"/>
      <c r="P119" s="277"/>
      <c r="Q119" s="350"/>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386</v>
      </c>
      <c r="L120" s="117">
        <f t="shared" si="30"/>
        <v>0.33</v>
      </c>
      <c r="M120" s="117"/>
      <c r="N120" s="89"/>
      <c r="O120" s="502"/>
      <c r="P120" s="649"/>
      <c r="Q120" s="350"/>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190</v>
      </c>
      <c r="L121" s="117">
        <f t="shared" si="30"/>
        <v>1</v>
      </c>
      <c r="M121" s="117"/>
      <c r="N121" s="89"/>
      <c r="O121" s="489" t="s">
        <v>8535</v>
      </c>
      <c r="P121" s="249" t="s">
        <v>4468</v>
      </c>
      <c r="Q121" s="534" t="s">
        <v>8536</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0.2006666667</v>
      </c>
      <c r="M122" s="242">
        <f>L122/H122</f>
        <v>0.5016666667</v>
      </c>
      <c r="N122" s="89"/>
      <c r="O122" s="243"/>
      <c r="P122" s="243"/>
      <c r="Q122" s="350"/>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227</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0.67</v>
      </c>
      <c r="M123" s="117"/>
      <c r="N123" s="89"/>
      <c r="O123" s="489"/>
      <c r="P123" s="277" t="s">
        <v>8537</v>
      </c>
      <c r="Q123" s="534" t="s">
        <v>8538</v>
      </c>
      <c r="R123" s="89"/>
      <c r="S123" s="89"/>
      <c r="T123" s="89"/>
      <c r="U123" s="89"/>
      <c r="V123" s="89"/>
      <c r="W123" s="89"/>
      <c r="X123" s="89"/>
      <c r="Y123" s="89"/>
      <c r="Z123" s="89"/>
    </row>
    <row r="124">
      <c r="A124" s="89">
        <v>125.0</v>
      </c>
      <c r="B124" s="113"/>
      <c r="C124" s="114"/>
      <c r="D124" s="114"/>
      <c r="E124" s="114"/>
      <c r="F124" s="114" t="s">
        <v>193</v>
      </c>
      <c r="G124" s="266" t="s">
        <v>766</v>
      </c>
      <c r="H124" s="117"/>
      <c r="I124" s="191" t="s">
        <v>8539</v>
      </c>
      <c r="J124" s="117" t="s">
        <v>196</v>
      </c>
      <c r="K124" s="247" t="s">
        <v>227</v>
      </c>
      <c r="L124" s="117">
        <f t="shared" si="31"/>
        <v>0.67</v>
      </c>
      <c r="M124" s="117"/>
      <c r="N124" s="89"/>
      <c r="O124" s="502"/>
      <c r="P124" s="277" t="s">
        <v>8540</v>
      </c>
      <c r="Q124" s="534" t="s">
        <v>8541</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804</v>
      </c>
      <c r="L125" s="117">
        <f t="shared" si="31"/>
        <v>0</v>
      </c>
      <c r="M125" s="117"/>
      <c r="N125" s="89"/>
      <c r="O125" s="502"/>
      <c r="P125" s="368"/>
      <c r="Q125" s="350"/>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804</v>
      </c>
      <c r="L126" s="117">
        <f t="shared" si="31"/>
        <v>0</v>
      </c>
      <c r="M126" s="117"/>
      <c r="N126" s="89"/>
      <c r="O126" s="502"/>
      <c r="P126" s="502"/>
      <c r="Q126" s="350"/>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227</v>
      </c>
      <c r="L127" s="117">
        <f t="shared" si="31"/>
        <v>0.67</v>
      </c>
      <c r="M127" s="117"/>
      <c r="N127" s="89"/>
      <c r="O127" s="489" t="s">
        <v>8542</v>
      </c>
      <c r="P127" s="502"/>
      <c r="Q127" s="534" t="s">
        <v>8541</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190</v>
      </c>
      <c r="L128" s="117">
        <f t="shared" si="31"/>
        <v>1</v>
      </c>
      <c r="M128" s="117"/>
      <c r="N128" s="89"/>
      <c r="O128" s="489" t="s">
        <v>8542</v>
      </c>
      <c r="P128" s="368"/>
      <c r="Q128" s="534" t="s">
        <v>8541</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243"/>
      <c r="P129" s="243"/>
      <c r="Q129" s="350"/>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489" t="s">
        <v>8543</v>
      </c>
      <c r="P130" s="277" t="s">
        <v>8544</v>
      </c>
      <c r="Q130" s="534" t="s">
        <v>8545</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277" t="s">
        <v>8546</v>
      </c>
      <c r="P131" s="277" t="s">
        <v>8547</v>
      </c>
      <c r="Q131" s="1158" t="s">
        <v>8548</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489" t="s">
        <v>8549</v>
      </c>
      <c r="P132" s="490" t="s">
        <v>8550</v>
      </c>
      <c r="Q132" s="534" t="s">
        <v>8551</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489" t="s">
        <v>8552</v>
      </c>
      <c r="P133" s="490" t="s">
        <v>8550</v>
      </c>
      <c r="Q133" s="534" t="s">
        <v>8545</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0.7</v>
      </c>
      <c r="M134" s="242">
        <f>L134/H134</f>
        <v>1</v>
      </c>
      <c r="N134" s="89"/>
      <c r="O134" s="243"/>
      <c r="P134" s="243"/>
      <c r="Q134" s="350"/>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190</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1</v>
      </c>
      <c r="M135" s="117"/>
      <c r="N135" s="89"/>
      <c r="O135" s="277" t="s">
        <v>8553</v>
      </c>
      <c r="P135" s="497" t="s">
        <v>8554</v>
      </c>
      <c r="Q135" s="534" t="s">
        <v>8555</v>
      </c>
      <c r="R135" s="89"/>
      <c r="S135" s="89"/>
      <c r="T135" s="89"/>
      <c r="U135" s="89"/>
      <c r="V135" s="89"/>
      <c r="W135" s="89"/>
      <c r="X135" s="89"/>
      <c r="Y135" s="89"/>
      <c r="Z135" s="89"/>
    </row>
    <row r="136">
      <c r="A136" s="89">
        <v>137.0</v>
      </c>
      <c r="B136" s="113"/>
      <c r="C136" s="114"/>
      <c r="D136" s="114"/>
      <c r="E136" s="114"/>
      <c r="F136" s="114" t="s">
        <v>193</v>
      </c>
      <c r="G136" s="266" t="s">
        <v>807</v>
      </c>
      <c r="H136" s="117"/>
      <c r="I136" s="191" t="s">
        <v>8556</v>
      </c>
      <c r="J136" s="324" t="s">
        <v>189</v>
      </c>
      <c r="K136" s="247" t="s">
        <v>190</v>
      </c>
      <c r="L136" s="117">
        <f t="shared" si="33"/>
        <v>1</v>
      </c>
      <c r="M136" s="117"/>
      <c r="N136" s="89"/>
      <c r="O136" s="502"/>
      <c r="P136" s="502"/>
      <c r="Q136" s="534" t="s">
        <v>8555</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190</v>
      </c>
      <c r="L137" s="117">
        <f t="shared" si="33"/>
        <v>1</v>
      </c>
      <c r="M137" s="117"/>
      <c r="N137" s="89"/>
      <c r="O137" s="489" t="s">
        <v>8557</v>
      </c>
      <c r="P137" s="249" t="s">
        <v>8558</v>
      </c>
      <c r="Q137" s="534" t="s">
        <v>8555</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3"/>
      <c r="P138" s="243"/>
      <c r="Q138" s="350"/>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489" t="s">
        <v>8542</v>
      </c>
      <c r="P139" s="277" t="s">
        <v>8559</v>
      </c>
      <c r="Q139" s="534" t="s">
        <v>8560</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489" t="s">
        <v>8542</v>
      </c>
      <c r="P140" s="277" t="s">
        <v>8559</v>
      </c>
      <c r="Q140" s="534" t="s">
        <v>8560</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19.87215012</v>
      </c>
      <c r="M141" s="231">
        <f t="shared" ref="M141:M143" si="35">L141/H141</f>
        <v>0.9157672865</v>
      </c>
      <c r="N141" s="89"/>
      <c r="O141" s="453"/>
      <c r="P141" s="453"/>
      <c r="Q141" s="350"/>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2.625</v>
      </c>
      <c r="M142" s="37">
        <f t="shared" si="35"/>
        <v>0.875</v>
      </c>
      <c r="N142" s="89"/>
      <c r="O142" s="262"/>
      <c r="P142" s="262"/>
      <c r="Q142" s="350"/>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1.125</v>
      </c>
      <c r="M143" s="242">
        <f t="shared" si="35"/>
        <v>0.75</v>
      </c>
      <c r="N143" s="89"/>
      <c r="O143" s="243"/>
      <c r="P143" s="243"/>
      <c r="Q143" s="350"/>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557">
        <v>1.0</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249"/>
      <c r="P144" s="249" t="s">
        <v>8561</v>
      </c>
      <c r="Q144" s="534" t="s">
        <v>8562</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2.0</v>
      </c>
      <c r="L145" s="117" t="str">
        <f t="shared" si="36"/>
        <v/>
      </c>
      <c r="M145" s="117"/>
      <c r="N145" s="89"/>
      <c r="O145" s="121"/>
      <c r="P145" s="121"/>
      <c r="Q145" s="350"/>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1.0</v>
      </c>
      <c r="L146" s="117" t="str">
        <f t="shared" si="36"/>
        <v/>
      </c>
      <c r="M146" s="117"/>
      <c r="N146" s="89"/>
      <c r="O146" s="121"/>
      <c r="P146" s="121"/>
      <c r="Q146" s="350"/>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557">
        <v>0.5</v>
      </c>
      <c r="L147" s="117">
        <f t="shared" si="36"/>
        <v>0.5</v>
      </c>
      <c r="M147" s="117"/>
      <c r="N147" s="89"/>
      <c r="O147" s="249"/>
      <c r="P147" s="121"/>
      <c r="Q147" s="350"/>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1.0</v>
      </c>
      <c r="L148" s="117" t="str">
        <f t="shared" si="36"/>
        <v/>
      </c>
      <c r="M148" s="117"/>
      <c r="N148" s="89"/>
      <c r="O148" s="249" t="s">
        <v>8563</v>
      </c>
      <c r="P148" s="467"/>
      <c r="Q148" s="350"/>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0.0</v>
      </c>
      <c r="L149" s="117" t="str">
        <f t="shared" si="36"/>
        <v/>
      </c>
      <c r="M149" s="117"/>
      <c r="N149" s="89"/>
      <c r="O149" s="121"/>
      <c r="P149" s="121"/>
      <c r="Q149" s="350"/>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350"/>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489"/>
      <c r="P151" s="121" t="s">
        <v>1386</v>
      </c>
      <c r="Q151" s="534" t="s">
        <v>8564</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350"/>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502"/>
      <c r="P153" s="1159" t="s">
        <v>8565</v>
      </c>
      <c r="Q153" s="534" t="s">
        <v>8566</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2</v>
      </c>
      <c r="M154" s="37">
        <f t="shared" ref="M154:M155" si="37">L154/H154</f>
        <v>1</v>
      </c>
      <c r="N154" s="89"/>
      <c r="O154" s="262"/>
      <c r="P154" s="262"/>
      <c r="Q154" s="350"/>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2</v>
      </c>
      <c r="M155" s="242">
        <f t="shared" si="37"/>
        <v>1</v>
      </c>
      <c r="N155" s="89"/>
      <c r="O155" s="243"/>
      <c r="P155" s="243"/>
      <c r="Q155" s="350"/>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502"/>
      <c r="P156" s="620"/>
      <c r="Q156" s="350"/>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557">
        <v>1.0</v>
      </c>
      <c r="L157" s="117">
        <f t="shared" si="38"/>
        <v>1</v>
      </c>
      <c r="M157" s="117"/>
      <c r="N157" s="89"/>
      <c r="O157" s="121"/>
      <c r="P157" s="121"/>
      <c r="Q157" s="350"/>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7.0</v>
      </c>
      <c r="L158" s="117" t="str">
        <f t="shared" si="38"/>
        <v/>
      </c>
      <c r="M158" s="117"/>
      <c r="N158" s="89"/>
      <c r="O158" s="489" t="s">
        <v>8567</v>
      </c>
      <c r="P158" s="467"/>
      <c r="Q158" s="350"/>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7.0</v>
      </c>
      <c r="L159" s="117" t="str">
        <f t="shared" si="38"/>
        <v/>
      </c>
      <c r="M159" s="117"/>
      <c r="N159" s="89"/>
      <c r="O159" s="489" t="s">
        <v>8567</v>
      </c>
      <c r="P159" s="467"/>
      <c r="Q159" s="350"/>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350"/>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350"/>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249" t="s">
        <v>2943</v>
      </c>
      <c r="P162" s="489" t="s">
        <v>8568</v>
      </c>
      <c r="Q162" s="534" t="s">
        <v>8569</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3.75</v>
      </c>
      <c r="M163" s="37">
        <f t="shared" ref="M163:M164" si="40">L163/H163</f>
        <v>1</v>
      </c>
      <c r="N163" s="89"/>
      <c r="O163" s="262"/>
      <c r="P163" s="262"/>
      <c r="Q163" s="350"/>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350"/>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532" t="s">
        <v>2743</v>
      </c>
      <c r="P165" s="1160" t="s">
        <v>8570</v>
      </c>
      <c r="Q165" s="534" t="s">
        <v>8571</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350"/>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502"/>
      <c r="P167" s="492" t="s">
        <v>8572</v>
      </c>
      <c r="Q167" s="534" t="s">
        <v>8573</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502"/>
      <c r="P168" s="492" t="s">
        <v>8572</v>
      </c>
      <c r="Q168" s="534" t="s">
        <v>8573</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2</v>
      </c>
      <c r="M169" s="242">
        <f>L169/H169</f>
        <v>1</v>
      </c>
      <c r="N169" s="89"/>
      <c r="O169" s="243"/>
      <c r="P169" s="243"/>
      <c r="Q169" s="350"/>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190</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489" t="s">
        <v>8574</v>
      </c>
      <c r="P170" s="467"/>
      <c r="Q170" s="350"/>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489" t="s">
        <v>8575</v>
      </c>
      <c r="P171" s="467"/>
      <c r="Q171" s="350"/>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489" t="s">
        <v>8574</v>
      </c>
      <c r="P172" s="467"/>
      <c r="Q172" s="350"/>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1.4</v>
      </c>
      <c r="M173" s="37">
        <f t="shared" ref="M173:M174" si="43">L173/H173</f>
        <v>0.7</v>
      </c>
      <c r="N173" s="89"/>
      <c r="O173" s="262"/>
      <c r="P173" s="262"/>
      <c r="Q173" s="350"/>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0.5</v>
      </c>
      <c r="M174" s="242">
        <f t="shared" si="43"/>
        <v>0.5</v>
      </c>
      <c r="N174" s="89"/>
      <c r="O174" s="243"/>
      <c r="P174" s="243"/>
      <c r="Q174" s="350"/>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227</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0.5</v>
      </c>
      <c r="M175" s="117"/>
      <c r="N175" s="89"/>
      <c r="O175" s="489" t="s">
        <v>8576</v>
      </c>
      <c r="P175" s="489" t="s">
        <v>8576</v>
      </c>
      <c r="Q175" s="534" t="s">
        <v>8577</v>
      </c>
      <c r="R175" s="89"/>
      <c r="S175" s="89"/>
      <c r="T175" s="89"/>
      <c r="U175" s="89"/>
      <c r="V175" s="89"/>
      <c r="W175" s="89"/>
      <c r="X175" s="89"/>
      <c r="Y175" s="89"/>
      <c r="Z175" s="89"/>
    </row>
    <row r="176">
      <c r="A176" s="89">
        <v>205.0</v>
      </c>
      <c r="B176" s="257"/>
      <c r="C176" s="241"/>
      <c r="D176" s="241"/>
      <c r="E176" s="241" t="s">
        <v>12</v>
      </c>
      <c r="F176" s="28" t="s">
        <v>8578</v>
      </c>
      <c r="G176" s="4"/>
      <c r="H176" s="242">
        <v>0.5</v>
      </c>
      <c r="I176" s="243"/>
      <c r="J176" s="242"/>
      <c r="K176" s="242"/>
      <c r="L176" s="242">
        <f>AVERAGE(L177)*H176</f>
        <v>0.5</v>
      </c>
      <c r="M176" s="242">
        <f>L176/H176</f>
        <v>1</v>
      </c>
      <c r="N176" s="89"/>
      <c r="O176" s="243"/>
      <c r="P176" s="243"/>
      <c r="Q176" s="350"/>
      <c r="R176" s="89"/>
      <c r="S176" s="89"/>
      <c r="T176" s="89"/>
      <c r="U176" s="89"/>
      <c r="V176" s="89"/>
      <c r="W176" s="89"/>
      <c r="X176" s="89"/>
      <c r="Y176" s="89"/>
      <c r="Z176" s="89"/>
    </row>
    <row r="177">
      <c r="A177" s="89">
        <v>206.0</v>
      </c>
      <c r="B177" s="113"/>
      <c r="C177" s="114"/>
      <c r="D177" s="114"/>
      <c r="E177" s="114"/>
      <c r="F177" s="328" t="s">
        <v>107</v>
      </c>
      <c r="G177" s="266" t="s">
        <v>8579</v>
      </c>
      <c r="H177" s="117"/>
      <c r="I177" s="191" t="s">
        <v>8580</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489"/>
      <c r="P177" s="277" t="s">
        <v>8581</v>
      </c>
      <c r="Q177" s="534" t="s">
        <v>8582</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0.4</v>
      </c>
      <c r="M178" s="242">
        <f>L178/H178</f>
        <v>0.8</v>
      </c>
      <c r="N178" s="89"/>
      <c r="O178" s="243"/>
      <c r="P178" s="243"/>
      <c r="Q178" s="350"/>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557">
        <v>0.8</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0.8</v>
      </c>
      <c r="M179" s="117"/>
      <c r="N179" s="89"/>
      <c r="O179" s="121"/>
      <c r="P179" s="249" t="s">
        <v>8583</v>
      </c>
      <c r="Q179" s="350"/>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0.0</v>
      </c>
      <c r="L180" s="117" t="str">
        <f t="shared" si="44"/>
        <v/>
      </c>
      <c r="M180" s="339"/>
      <c r="N180" s="89"/>
      <c r="O180" s="475" t="s">
        <v>2964</v>
      </c>
      <c r="P180" s="467"/>
      <c r="Q180" s="350"/>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1.0</v>
      </c>
      <c r="L181" s="117" t="str">
        <f t="shared" si="44"/>
        <v/>
      </c>
      <c r="M181" s="117"/>
      <c r="N181" s="89"/>
      <c r="O181" s="475" t="s">
        <v>2966</v>
      </c>
      <c r="P181" s="121"/>
      <c r="Q181" s="350"/>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1.0</v>
      </c>
      <c r="L182" s="117" t="str">
        <f t="shared" si="44"/>
        <v/>
      </c>
      <c r="M182" s="117"/>
      <c r="N182" s="89"/>
      <c r="O182" s="121"/>
      <c r="P182" s="121"/>
      <c r="Q182" s="350"/>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2.897150118</v>
      </c>
      <c r="M183" s="37">
        <f t="shared" ref="M183:M184" si="45">L183/H183</f>
        <v>0.7725733648</v>
      </c>
      <c r="N183" s="89"/>
      <c r="O183" s="262"/>
      <c r="P183" s="262"/>
      <c r="Q183" s="350"/>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0.1471501178</v>
      </c>
      <c r="M184" s="242">
        <f t="shared" si="45"/>
        <v>0.1471501178</v>
      </c>
      <c r="N184" s="89"/>
      <c r="O184" s="243"/>
      <c r="P184" s="243"/>
      <c r="Q184" s="350"/>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350"/>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350"/>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5.0</v>
      </c>
      <c r="L187" s="117" t="str">
        <f t="shared" si="46"/>
        <v/>
      </c>
      <c r="M187" s="117"/>
      <c r="N187" s="89"/>
      <c r="O187" s="249"/>
      <c r="P187" s="249" t="s">
        <v>3215</v>
      </c>
      <c r="Q187" s="534" t="s">
        <v>8584</v>
      </c>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9.0</v>
      </c>
      <c r="L188" s="117" t="str">
        <f t="shared" si="46"/>
        <v/>
      </c>
      <c r="M188" s="117"/>
      <c r="N188" s="89"/>
      <c r="O188" s="249"/>
      <c r="P188" s="249" t="s">
        <v>3215</v>
      </c>
      <c r="Q188" s="534" t="s">
        <v>8584</v>
      </c>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350"/>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4.0</v>
      </c>
      <c r="L190" s="117" t="str">
        <f t="shared" si="46"/>
        <v/>
      </c>
      <c r="M190" s="117"/>
      <c r="N190" s="89"/>
      <c r="O190" s="121"/>
      <c r="P190" s="558" t="s">
        <v>1408</v>
      </c>
      <c r="Q190" s="534" t="s">
        <v>8584</v>
      </c>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4.0</v>
      </c>
      <c r="L191" s="117" t="str">
        <f t="shared" si="46"/>
        <v/>
      </c>
      <c r="M191" s="117"/>
      <c r="N191" s="89"/>
      <c r="O191" s="121"/>
      <c r="P191" s="553" t="s">
        <v>1408</v>
      </c>
      <c r="Q191" s="534" t="s">
        <v>8584</v>
      </c>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340">
        <f>IF(OR(K193="",K194=""),"Blm Diisi",IF(K193=0,0,IF(K194/K193&gt;1,1,K194/K193)))</f>
        <v>0.25</v>
      </c>
      <c r="L192" s="117">
        <f t="shared" si="46"/>
        <v>0.25</v>
      </c>
      <c r="M192" s="117"/>
      <c r="N192" s="89"/>
      <c r="O192" s="121"/>
      <c r="P192" s="121"/>
      <c r="Q192" s="350"/>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4.0</v>
      </c>
      <c r="L193" s="117" t="str">
        <f t="shared" si="46"/>
        <v/>
      </c>
      <c r="M193" s="117"/>
      <c r="N193" s="89"/>
      <c r="O193" s="121"/>
      <c r="P193" s="558" t="s">
        <v>1409</v>
      </c>
      <c r="Q193" s="534" t="s">
        <v>8584</v>
      </c>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1.0</v>
      </c>
      <c r="L194" s="117" t="str">
        <f t="shared" si="46"/>
        <v/>
      </c>
      <c r="M194" s="117"/>
      <c r="N194" s="89"/>
      <c r="O194" s="121"/>
      <c r="P194" s="553" t="s">
        <v>1410</v>
      </c>
      <c r="Q194" s="534" t="s">
        <v>8584</v>
      </c>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644">
        <f>IF(OR(K196="",K197=""),"Blm Diisi",IF(K196=0,0,IF(K197/K196&gt;1,1,K197/K196)))</f>
        <v>0.04430023565</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0.04430023565</v>
      </c>
      <c r="M195" s="117"/>
      <c r="N195" s="89"/>
      <c r="O195" s="121"/>
      <c r="P195" s="121"/>
      <c r="Q195" s="350"/>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6.236801248E9</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121"/>
      <c r="P196" s="121"/>
      <c r="Q196" s="534" t="s">
        <v>8584</v>
      </c>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2.76291765E8</v>
      </c>
      <c r="L197" s="117" t="str">
        <f t="shared" si="47"/>
        <v/>
      </c>
      <c r="M197" s="117"/>
      <c r="N197" s="89"/>
      <c r="O197" s="121"/>
      <c r="P197" s="121"/>
      <c r="Q197" s="534" t="s">
        <v>8584</v>
      </c>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350"/>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368"/>
      <c r="P199" s="492" t="s">
        <v>8585</v>
      </c>
      <c r="Q199" s="534" t="s">
        <v>8586</v>
      </c>
      <c r="R199" s="89"/>
      <c r="S199" s="89"/>
      <c r="T199" s="89"/>
      <c r="U199" s="89"/>
      <c r="V199" s="89"/>
      <c r="W199" s="89"/>
      <c r="X199" s="89"/>
      <c r="Y199" s="89"/>
      <c r="Z199" s="89"/>
    </row>
    <row r="200">
      <c r="A200" s="89">
        <v>229.0</v>
      </c>
      <c r="B200" s="257"/>
      <c r="C200" s="241"/>
      <c r="D200" s="241"/>
      <c r="E200" s="241" t="s">
        <v>14</v>
      </c>
      <c r="F200" s="28" t="s">
        <v>8587</v>
      </c>
      <c r="G200" s="4"/>
      <c r="H200" s="242">
        <v>1.0</v>
      </c>
      <c r="I200" s="243"/>
      <c r="J200" s="242"/>
      <c r="K200" s="242"/>
      <c r="L200" s="242">
        <f>AVERAGE(L201)*H200</f>
        <v>1</v>
      </c>
      <c r="M200" s="242">
        <f>L200/H200</f>
        <v>1</v>
      </c>
      <c r="N200" s="89"/>
      <c r="O200" s="243"/>
      <c r="P200" s="243"/>
      <c r="Q200" s="350"/>
      <c r="R200" s="89"/>
      <c r="S200" s="89"/>
      <c r="T200" s="89"/>
      <c r="U200" s="89"/>
      <c r="V200" s="89"/>
      <c r="W200" s="89"/>
      <c r="X200" s="89"/>
      <c r="Y200" s="89"/>
      <c r="Z200" s="89"/>
    </row>
    <row r="201">
      <c r="A201" s="89">
        <v>230.0</v>
      </c>
      <c r="B201" s="113"/>
      <c r="C201" s="114"/>
      <c r="D201" s="114"/>
      <c r="E201" s="114"/>
      <c r="F201" s="361" t="s">
        <v>107</v>
      </c>
      <c r="G201" s="125" t="s">
        <v>8588</v>
      </c>
      <c r="H201" s="117"/>
      <c r="I201" s="191" t="s">
        <v>8589</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368"/>
      <c r="P201" s="489" t="s">
        <v>8590</v>
      </c>
      <c r="Q201" s="534" t="s">
        <v>8591</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350"/>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368"/>
      <c r="P203" s="492" t="s">
        <v>8592</v>
      </c>
      <c r="Q203" s="534" t="s">
        <v>8593</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1.95</v>
      </c>
      <c r="M204" s="37">
        <f t="shared" ref="M204:M205" si="48">L204/H204</f>
        <v>1</v>
      </c>
      <c r="N204" s="89"/>
      <c r="O204" s="262"/>
      <c r="P204" s="262"/>
      <c r="Q204" s="350"/>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243"/>
      <c r="P205" s="243"/>
      <c r="Q205" s="350"/>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30">
        <f>IF(OR(K207="",K210=""),"Blm Diisi",IF(AND(K207=0,K210=0),0,IF(K210/K207&gt;1,1,K210/K207)))</f>
        <v>1</v>
      </c>
      <c r="L206" s="631">
        <f>IF(J206="Ya/Tidak",IF(K206="Ya",1,IF(K206="Tidak",0,"Blm Diisi")),IF(J206="A/B/C",IF(K206="A",1,IF(K206="B",0,5,IF(K206="C",0,"Blm Diisi"))),IF(J206="A/B/C/D",IF(K206="A",1,IF(K206="B",0,67,IF(K206="C",0,33,IF(K206="D",0,"Blm Diisi")))),IF(J206="A/B/C/D/E",IF(K206="A",1,IF(K206="B",0,75,IF(K206="C",0,5,IF(K206="D",0,25,IF(K206="E",0,"Blm Diisi"))))),IF(J206="%",IF(K206="","Blm Diisi",K206),IF(J212="Jumlah",IF(K206="","Blm Diisi",""),IF(J206="Rupiah",IF(K206="","Blm Diisi",""),IF(J206="","","-"))))))))</f>
        <v>1</v>
      </c>
      <c r="M206" s="117"/>
      <c r="N206" s="89"/>
      <c r="O206" s="368"/>
      <c r="P206" s="1161" t="s">
        <v>6744</v>
      </c>
      <c r="Q206" s="534" t="s">
        <v>8594</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6">
        <f>IF(OR(K208="",K209=""),"Blm Diisi",K208+K209)</f>
        <v>10</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121"/>
      <c r="P207" s="121"/>
      <c r="Q207" s="350"/>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350"/>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9.0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121"/>
      <c r="P209" s="121"/>
      <c r="Q209" s="350"/>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10.0</v>
      </c>
      <c r="L210" s="117" t="str">
        <f t="shared" si="49"/>
        <v/>
      </c>
      <c r="M210" s="117"/>
      <c r="N210" s="89"/>
      <c r="O210" s="121"/>
      <c r="P210" s="121"/>
      <c r="Q210" s="350"/>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0.6</v>
      </c>
      <c r="M211" s="242">
        <f>L211/H211</f>
        <v>1</v>
      </c>
      <c r="N211" s="89"/>
      <c r="O211" s="243"/>
      <c r="P211" s="243"/>
      <c r="Q211" s="350"/>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557">
        <f>IF(OR(K213="",K217=""),"Blm Diisi",IF(AND(K213=0,K217=0),0,IF(K216/K213&gt;1,1,K217/K213)))</f>
        <v>1</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12" s="117"/>
      <c r="N212" s="89"/>
      <c r="O212" s="649"/>
      <c r="P212" s="249" t="s">
        <v>8595</v>
      </c>
      <c r="Q212" s="534" t="s">
        <v>8596</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367">
        <f>IF(OR(K214="",K215=""),"Blm Diisi",K214+K215+K216)</f>
        <v>9</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350"/>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3.0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350"/>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5.0</v>
      </c>
      <c r="L215" s="117" t="str">
        <f t="shared" si="50"/>
        <v/>
      </c>
      <c r="M215" s="117"/>
      <c r="N215" s="89"/>
      <c r="O215" s="121"/>
      <c r="P215" s="121"/>
      <c r="Q215" s="350"/>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1.0</v>
      </c>
      <c r="L216" s="117" t="str">
        <f t="shared" si="50"/>
        <v/>
      </c>
      <c r="M216" s="117"/>
      <c r="N216" s="89"/>
      <c r="O216" s="121"/>
      <c r="P216" s="121"/>
      <c r="Q216" s="350"/>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9.0</v>
      </c>
      <c r="L217" s="117" t="str">
        <f t="shared" si="50"/>
        <v/>
      </c>
      <c r="M217" s="117"/>
      <c r="N217" s="89"/>
      <c r="O217" s="121"/>
      <c r="P217" s="121"/>
      <c r="Q217" s="350"/>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350"/>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121"/>
      <c r="P219" s="492" t="s">
        <v>8597</v>
      </c>
      <c r="Q219" s="534" t="s">
        <v>8598</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13.0</v>
      </c>
      <c r="L220" s="117" t="str">
        <f t="shared" si="51"/>
        <v/>
      </c>
      <c r="M220" s="117"/>
      <c r="N220" s="89"/>
      <c r="O220" s="121"/>
      <c r="P220" s="503"/>
      <c r="Q220" s="350"/>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121"/>
      <c r="P221" s="121"/>
      <c r="Q221" s="350"/>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13.0</v>
      </c>
      <c r="L222" s="117" t="str">
        <f t="shared" si="51"/>
        <v/>
      </c>
      <c r="M222" s="117"/>
      <c r="N222" s="89"/>
      <c r="O222" s="121"/>
      <c r="P222" s="121"/>
      <c r="Q222" s="350"/>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3.75</v>
      </c>
      <c r="M223" s="37">
        <f t="shared" ref="M223:M224" si="52">L223/H223</f>
        <v>1</v>
      </c>
      <c r="N223" s="89"/>
      <c r="O223" s="262"/>
      <c r="P223" s="262"/>
      <c r="Q223" s="350"/>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2.5</v>
      </c>
      <c r="M224" s="242">
        <f t="shared" si="52"/>
        <v>1</v>
      </c>
      <c r="N224" s="89"/>
      <c r="O224" s="243"/>
      <c r="P224" s="243"/>
      <c r="Q224" s="350"/>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368"/>
      <c r="P225" s="121"/>
      <c r="Q225" s="350"/>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557">
        <v>1.0</v>
      </c>
      <c r="L226" s="117">
        <f t="shared" si="53"/>
        <v>1</v>
      </c>
      <c r="M226" s="117"/>
      <c r="N226" s="89"/>
      <c r="O226" s="489" t="s">
        <v>8599</v>
      </c>
      <c r="P226" s="492" t="s">
        <v>8600</v>
      </c>
      <c r="Q226" s="534" t="s">
        <v>8601</v>
      </c>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2.0</v>
      </c>
      <c r="L227" s="117" t="str">
        <f t="shared" si="53"/>
        <v/>
      </c>
      <c r="M227" s="117"/>
      <c r="N227" s="89"/>
      <c r="O227" s="121"/>
      <c r="P227" s="467"/>
      <c r="Q227" s="350"/>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2.0</v>
      </c>
      <c r="L228" s="117" t="str">
        <f t="shared" si="53"/>
        <v/>
      </c>
      <c r="M228" s="117"/>
      <c r="N228" s="89"/>
      <c r="O228" s="121"/>
      <c r="P228" s="467"/>
      <c r="Q228" s="350"/>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350"/>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489" t="s">
        <v>8602</v>
      </c>
      <c r="P230" s="249" t="s">
        <v>8603</v>
      </c>
      <c r="Q230" s="534" t="s">
        <v>8604</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0.890625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9">
    <mergeCell ref="E163:G163"/>
    <mergeCell ref="F164:G164"/>
    <mergeCell ref="F166:G166"/>
    <mergeCell ref="F169:G169"/>
    <mergeCell ref="E173:G173"/>
    <mergeCell ref="F174:G174"/>
    <mergeCell ref="F176:G176"/>
    <mergeCell ref="F205:G205"/>
    <mergeCell ref="F211:G211"/>
    <mergeCell ref="F218:G218"/>
    <mergeCell ref="E223:G223"/>
    <mergeCell ref="F224:G224"/>
    <mergeCell ref="F229:G229"/>
    <mergeCell ref="F178:G178"/>
    <mergeCell ref="E183:G183"/>
    <mergeCell ref="F184:G184"/>
    <mergeCell ref="F198:G198"/>
    <mergeCell ref="F200:G200"/>
    <mergeCell ref="F202:G202"/>
    <mergeCell ref="E204:G204"/>
    <mergeCell ref="B1:F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Q64:Q66"/>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F150:G150"/>
    <mergeCell ref="F152:G152"/>
    <mergeCell ref="E154:G154"/>
    <mergeCell ref="F155:G155"/>
    <mergeCell ref="E160:G160"/>
    <mergeCell ref="F161:G161"/>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1"/>
    <hyperlink r:id="rId5" ref="Q12"/>
    <hyperlink r:id="rId6" ref="Q13"/>
    <hyperlink r:id="rId7" ref="Q15"/>
    <hyperlink r:id="rId8" ref="Q16"/>
    <hyperlink r:id="rId9" ref="Q17"/>
    <hyperlink r:id="rId10" ref="Q18"/>
    <hyperlink r:id="rId11" ref="Q20"/>
    <hyperlink r:id="rId12" ref="Q21"/>
    <hyperlink r:id="rId13" ref="Q24"/>
    <hyperlink r:id="rId14" ref="Q25"/>
    <hyperlink r:id="rId15" ref="Q28"/>
    <hyperlink r:id="rId16" ref="Q29"/>
    <hyperlink r:id="rId17" ref="Q30"/>
    <hyperlink r:id="rId18" ref="Q31"/>
    <hyperlink r:id="rId19" ref="Q32"/>
    <hyperlink r:id="rId20" ref="Q33"/>
    <hyperlink r:id="rId21" ref="Q34"/>
    <hyperlink r:id="rId22" ref="Q35"/>
    <hyperlink r:id="rId23" ref="Q36"/>
    <hyperlink r:id="rId24" ref="Q37"/>
    <hyperlink r:id="rId25" ref="Q39"/>
    <hyperlink r:id="rId26" ref="Q40"/>
    <hyperlink r:id="rId27" ref="Q43"/>
    <hyperlink r:id="rId28" ref="Q44"/>
    <hyperlink r:id="rId29" ref="Q45"/>
    <hyperlink r:id="rId30" ref="Q46"/>
    <hyperlink r:id="rId31" ref="Q47"/>
    <hyperlink r:id="rId32" ref="Q48"/>
    <hyperlink r:id="rId33" ref="Q49"/>
    <hyperlink r:id="rId34" ref="Q50"/>
    <hyperlink r:id="rId35" ref="Q51"/>
    <hyperlink r:id="rId36" ref="Q53"/>
    <hyperlink r:id="rId37" ref="Q54"/>
    <hyperlink r:id="rId38" ref="Q57"/>
    <hyperlink r:id="rId39" ref="Q58"/>
    <hyperlink r:id="rId40" ref="Q59"/>
    <hyperlink r:id="rId41" ref="Q61"/>
    <hyperlink r:id="rId42" ref="Q62"/>
    <hyperlink r:id="rId43" ref="Q64"/>
    <hyperlink r:id="rId44" ref="Q67"/>
    <hyperlink r:id="rId45" ref="Q68"/>
    <hyperlink r:id="rId46" ref="Q69"/>
    <hyperlink r:id="rId47" ref="Q71"/>
    <hyperlink r:id="rId48" ref="Q72"/>
    <hyperlink r:id="rId49" ref="P74"/>
    <hyperlink r:id="rId50" ref="Q74"/>
    <hyperlink r:id="rId51" ref="P75"/>
    <hyperlink r:id="rId52" ref="Q75"/>
    <hyperlink r:id="rId53" ref="Q77"/>
    <hyperlink r:id="rId54" ref="Q80"/>
    <hyperlink r:id="rId55" ref="Q81"/>
    <hyperlink r:id="rId56" ref="Q82"/>
    <hyperlink r:id="rId57" ref="Q84"/>
    <hyperlink r:id="rId58" ref="Q85"/>
    <hyperlink r:id="rId59" ref="Q87"/>
    <hyperlink r:id="rId60" ref="Q88"/>
    <hyperlink r:id="rId61" ref="Q91"/>
    <hyperlink r:id="rId62" ref="Q92"/>
    <hyperlink r:id="rId63" ref="Q93"/>
    <hyperlink r:id="rId64" ref="Q94"/>
    <hyperlink r:id="rId65" ref="Q97"/>
    <hyperlink r:id="rId66" ref="Q98"/>
    <hyperlink r:id="rId67" ref="Q99"/>
    <hyperlink r:id="rId68" ref="Q100"/>
    <hyperlink r:id="rId69" ref="Q101"/>
    <hyperlink r:id="rId70" ref="Q103"/>
    <hyperlink r:id="rId71" ref="Q104"/>
    <hyperlink r:id="rId72" ref="Q105"/>
    <hyperlink r:id="rId73" ref="Q107"/>
    <hyperlink r:id="rId74" ref="Q109"/>
    <hyperlink r:id="rId75" ref="Q111"/>
    <hyperlink r:id="rId76" ref="Q112"/>
    <hyperlink r:id="rId77" ref="Q114"/>
    <hyperlink r:id="rId78" ref="Q121"/>
    <hyperlink r:id="rId79" ref="Q123"/>
    <hyperlink r:id="rId80" ref="Q124"/>
    <hyperlink r:id="rId81" ref="Q127"/>
    <hyperlink r:id="rId82" ref="Q128"/>
    <hyperlink r:id="rId83" ref="Q130"/>
    <hyperlink r:id="rId84" ref="Q131"/>
    <hyperlink r:id="rId85" ref="Q132"/>
    <hyperlink r:id="rId86" ref="Q133"/>
    <hyperlink r:id="rId87" ref="Q135"/>
    <hyperlink r:id="rId88" ref="Q136"/>
    <hyperlink r:id="rId89" ref="Q137"/>
    <hyperlink r:id="rId90" ref="Q139"/>
    <hyperlink r:id="rId91" ref="Q140"/>
    <hyperlink r:id="rId92" ref="Q144"/>
    <hyperlink r:id="rId93" ref="Q151"/>
    <hyperlink r:id="rId94" ref="Q153"/>
    <hyperlink r:id="rId95" ref="Q162"/>
    <hyperlink r:id="rId96" ref="Q165"/>
    <hyperlink r:id="rId97" ref="Q167"/>
    <hyperlink r:id="rId98" ref="Q168"/>
    <hyperlink r:id="rId99" ref="Q175"/>
    <hyperlink r:id="rId100" ref="Q177"/>
    <hyperlink r:id="rId101" ref="Q187"/>
    <hyperlink r:id="rId102" ref="Q188"/>
    <hyperlink r:id="rId103" ref="Q190"/>
    <hyperlink r:id="rId104" ref="Q191"/>
    <hyperlink r:id="rId105" ref="Q193"/>
    <hyperlink r:id="rId106" ref="Q194"/>
    <hyperlink r:id="rId107" ref="Q196"/>
    <hyperlink r:id="rId108" ref="Q197"/>
    <hyperlink r:id="rId109" ref="Q199"/>
    <hyperlink r:id="rId110" ref="Q201"/>
    <hyperlink r:id="rId111" ref="Q203"/>
    <hyperlink r:id="rId112" ref="Q206"/>
    <hyperlink r:id="rId113" ref="Q212"/>
    <hyperlink r:id="rId114" ref="Q219"/>
    <hyperlink r:id="rId115" ref="Q226"/>
    <hyperlink r:id="rId116" ref="Q230"/>
  </hyperlinks>
  <printOptions/>
  <pageMargins bottom="0.7480314960629921" footer="0.0" header="0.0" left="0.7086614173228347" right="0.7086614173228347" top="0.7480314960629921"/>
  <pageSetup fitToHeight="0" paperSize="9" orientation="portrait"/>
  <drawing r:id="rId117"/>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2" width="7.86"/>
    <col customWidth="1" min="13" max="13" width="7.71"/>
    <col customWidth="1" min="14" max="14" width="8.86"/>
    <col customWidth="1" min="15" max="16" width="41.0"/>
    <col customWidth="1" min="17" max="17" width="54.43"/>
    <col customWidth="1" min="18" max="26" width="8.86"/>
  </cols>
  <sheetData>
    <row r="1">
      <c r="A1" s="89">
        <v>1.0</v>
      </c>
      <c r="B1" s="612" t="s">
        <v>8605</v>
      </c>
      <c r="C1" s="11"/>
      <c r="D1" s="11"/>
      <c r="E1" s="11"/>
      <c r="F1" s="11"/>
      <c r="G1" s="749" t="s">
        <v>0</v>
      </c>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27.6379923</v>
      </c>
      <c r="M3" s="451">
        <f t="shared" ref="M3:M6" si="1">L3/H3</f>
        <v>0.7613771983</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11.64572222</v>
      </c>
      <c r="M4" s="231">
        <f t="shared" si="1"/>
        <v>0.797652207</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1.822</v>
      </c>
      <c r="M5" s="37">
        <f t="shared" si="1"/>
        <v>0.911</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0.356</v>
      </c>
      <c r="M6" s="242">
        <f t="shared" si="1"/>
        <v>0.89</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249" t="s">
        <v>8606</v>
      </c>
      <c r="P7" s="249" t="s">
        <v>8607</v>
      </c>
      <c r="Q7" s="1121" t="s">
        <v>8608</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489" t="s">
        <v>8609</v>
      </c>
      <c r="P8" s="489" t="s">
        <v>8609</v>
      </c>
      <c r="Q8" s="1121" t="s">
        <v>8608</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227</v>
      </c>
      <c r="L9" s="117">
        <f t="shared" si="2"/>
        <v>0.67</v>
      </c>
      <c r="M9" s="117"/>
      <c r="N9" s="248"/>
      <c r="O9" s="489" t="s">
        <v>8610</v>
      </c>
      <c r="P9" s="489" t="s">
        <v>8610</v>
      </c>
      <c r="Q9" s="1132" t="s">
        <v>8608</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89" t="s">
        <v>8611</v>
      </c>
      <c r="P11" s="489" t="s">
        <v>8612</v>
      </c>
      <c r="Q11" s="1132" t="s">
        <v>8613</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489" t="s">
        <v>8614</v>
      </c>
      <c r="P12" s="489" t="s">
        <v>8614</v>
      </c>
      <c r="Q12" s="1120" t="s">
        <v>8613</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489" t="s">
        <v>8611</v>
      </c>
      <c r="P13" s="489" t="s">
        <v>8612</v>
      </c>
      <c r="Q13" s="1132" t="s">
        <v>8613</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0.666</v>
      </c>
      <c r="M14" s="242">
        <f>L14/H14</f>
        <v>0.8325</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489" t="s">
        <v>8615</v>
      </c>
      <c r="P15" s="489" t="s">
        <v>8615</v>
      </c>
      <c r="Q15" s="639" t="s">
        <v>8616</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89" t="s">
        <v>8615</v>
      </c>
      <c r="P16" s="489" t="s">
        <v>8615</v>
      </c>
      <c r="Q16" s="639" t="s">
        <v>8616</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489" t="s">
        <v>8617</v>
      </c>
      <c r="P17" s="489" t="s">
        <v>8618</v>
      </c>
      <c r="Q17" s="639" t="s">
        <v>8613</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386</v>
      </c>
      <c r="L18" s="117">
        <f t="shared" si="4"/>
        <v>0.33</v>
      </c>
      <c r="M18" s="117"/>
      <c r="N18" s="89"/>
      <c r="O18" s="489" t="s">
        <v>8619</v>
      </c>
      <c r="P18" s="489" t="s">
        <v>8619</v>
      </c>
      <c r="Q18" s="1162" t="s">
        <v>8616</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489" t="s">
        <v>8620</v>
      </c>
      <c r="P20" s="489" t="s">
        <v>8621</v>
      </c>
      <c r="Q20" s="639" t="s">
        <v>8613</v>
      </c>
      <c r="R20" s="89"/>
      <c r="S20" s="89"/>
      <c r="T20" s="89"/>
      <c r="U20" s="89"/>
      <c r="V20" s="89"/>
      <c r="W20" s="89"/>
      <c r="X20" s="89"/>
      <c r="Y20" s="89"/>
      <c r="Z20" s="89"/>
    </row>
    <row r="21">
      <c r="A21" s="89">
        <v>21.0</v>
      </c>
      <c r="B21" s="113"/>
      <c r="C21" s="114"/>
      <c r="D21" s="114"/>
      <c r="E21" s="260"/>
      <c r="F21" s="114" t="s">
        <v>193</v>
      </c>
      <c r="G21" s="125" t="s">
        <v>8622</v>
      </c>
      <c r="H21" s="117"/>
      <c r="I21" s="191" t="s">
        <v>8623</v>
      </c>
      <c r="J21" s="117" t="s">
        <v>196</v>
      </c>
      <c r="K21" s="247" t="s">
        <v>190</v>
      </c>
      <c r="L21" s="117">
        <f t="shared" si="5"/>
        <v>1</v>
      </c>
      <c r="M21" s="117"/>
      <c r="N21" s="89"/>
      <c r="O21" s="489" t="s">
        <v>8624</v>
      </c>
      <c r="P21" s="489" t="s">
        <v>8624</v>
      </c>
      <c r="Q21" s="700" t="s">
        <v>8625</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0.5</v>
      </c>
      <c r="M22" s="37">
        <f t="shared" ref="M22:M23" si="6">L22/H22</f>
        <v>0.5</v>
      </c>
      <c r="N22" s="89"/>
      <c r="O22" s="262"/>
      <c r="P22" s="262"/>
      <c r="Q22" s="49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0.5</v>
      </c>
      <c r="M23" s="242">
        <f t="shared" si="6"/>
        <v>0.5</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227</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0.5</v>
      </c>
      <c r="M24" s="117"/>
      <c r="N24" s="89"/>
      <c r="O24" s="489" t="s">
        <v>8626</v>
      </c>
      <c r="P24" s="121"/>
      <c r="Q24" s="498"/>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227</v>
      </c>
      <c r="L25" s="117">
        <f t="shared" si="7"/>
        <v>0.5</v>
      </c>
      <c r="M25" s="117"/>
      <c r="N25" s="89"/>
      <c r="O25" s="489" t="s">
        <v>8627</v>
      </c>
      <c r="P25" s="121"/>
      <c r="Q25" s="498"/>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489" t="s">
        <v>8628</v>
      </c>
      <c r="P28" s="489" t="s">
        <v>8629</v>
      </c>
      <c r="Q28" s="1120" t="s">
        <v>8630</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89" t="s">
        <v>8628</v>
      </c>
      <c r="P29" s="489" t="s">
        <v>8629</v>
      </c>
      <c r="Q29" s="1120" t="s">
        <v>8630</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489" t="s">
        <v>8628</v>
      </c>
      <c r="P30" s="489" t="s">
        <v>8629</v>
      </c>
      <c r="Q30" s="1120" t="s">
        <v>8630</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489" t="s">
        <v>8628</v>
      </c>
      <c r="P31" s="489" t="s">
        <v>8629</v>
      </c>
      <c r="Q31" s="1120" t="s">
        <v>8630</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489" t="s">
        <v>8628</v>
      </c>
      <c r="P32" s="489" t="s">
        <v>8629</v>
      </c>
      <c r="Q32" s="1120" t="s">
        <v>8630</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489" t="s">
        <v>8631</v>
      </c>
      <c r="P33" s="489" t="s">
        <v>8629</v>
      </c>
      <c r="Q33" s="1120" t="s">
        <v>8630</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489" t="s">
        <v>8632</v>
      </c>
      <c r="P34" s="489" t="s">
        <v>8629</v>
      </c>
      <c r="Q34" s="1120" t="s">
        <v>8630</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489" t="s">
        <v>8632</v>
      </c>
      <c r="P35" s="489" t="s">
        <v>8629</v>
      </c>
      <c r="Q35" s="1120" t="s">
        <v>8630</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489" t="s">
        <v>8632</v>
      </c>
      <c r="P36" s="489" t="s">
        <v>8629</v>
      </c>
      <c r="Q36" s="1120" t="s">
        <v>8630</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489" t="s">
        <v>8632</v>
      </c>
      <c r="P37" s="489" t="s">
        <v>8629</v>
      </c>
      <c r="Q37" s="1120" t="s">
        <v>8630</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277" t="s">
        <v>8633</v>
      </c>
      <c r="P39" s="489" t="s">
        <v>8634</v>
      </c>
      <c r="Q39" s="1120" t="s">
        <v>8635</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277" t="s">
        <v>8636</v>
      </c>
      <c r="P40" s="489" t="s">
        <v>8634</v>
      </c>
      <c r="Q40" s="1120" t="s">
        <v>8635</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0.5555555556</v>
      </c>
      <c r="M41" s="37">
        <f t="shared" ref="M41:M42" si="11">L41/H41</f>
        <v>0.5555555556</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0.05555555556</v>
      </c>
      <c r="M42" s="242">
        <f t="shared" si="11"/>
        <v>0.1111111111</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386</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0</v>
      </c>
      <c r="M43" s="117"/>
      <c r="N43" s="89"/>
      <c r="O43" s="489" t="s">
        <v>8637</v>
      </c>
      <c r="P43" s="649"/>
      <c r="Q43" s="498"/>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386</v>
      </c>
      <c r="L44" s="117">
        <f t="shared" si="12"/>
        <v>0</v>
      </c>
      <c r="M44" s="117"/>
      <c r="N44" s="89"/>
      <c r="O44" s="489" t="s">
        <v>8637</v>
      </c>
      <c r="P44" s="368"/>
      <c r="Q44" s="498"/>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386</v>
      </c>
      <c r="L45" s="117">
        <f t="shared" si="12"/>
        <v>0</v>
      </c>
      <c r="M45" s="117"/>
      <c r="N45" s="89"/>
      <c r="O45" s="489" t="s">
        <v>8637</v>
      </c>
      <c r="P45" s="649"/>
      <c r="Q45" s="498"/>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804</v>
      </c>
      <c r="L46" s="117">
        <f t="shared" si="12"/>
        <v>0</v>
      </c>
      <c r="M46" s="117"/>
      <c r="N46" s="89"/>
      <c r="O46" s="489" t="s">
        <v>8637</v>
      </c>
      <c r="P46" s="368"/>
      <c r="Q46" s="498"/>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804</v>
      </c>
      <c r="L47" s="117">
        <f t="shared" si="12"/>
        <v>0</v>
      </c>
      <c r="M47" s="117"/>
      <c r="N47" s="89"/>
      <c r="O47" s="489" t="s">
        <v>8637</v>
      </c>
      <c r="P47" s="368"/>
      <c r="Q47" s="498"/>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386</v>
      </c>
      <c r="L48" s="117">
        <f t="shared" si="12"/>
        <v>0</v>
      </c>
      <c r="M48" s="117"/>
      <c r="N48" s="89"/>
      <c r="O48" s="489" t="s">
        <v>8637</v>
      </c>
      <c r="P48" s="368"/>
      <c r="Q48" s="498"/>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489" t="s">
        <v>8638</v>
      </c>
      <c r="P49" s="368"/>
      <c r="Q49" s="498"/>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804</v>
      </c>
      <c r="L50" s="117">
        <f t="shared" si="12"/>
        <v>0</v>
      </c>
      <c r="M50" s="117"/>
      <c r="N50" s="89"/>
      <c r="O50" s="489" t="s">
        <v>8637</v>
      </c>
      <c r="P50" s="368"/>
      <c r="Q50" s="498"/>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386</v>
      </c>
      <c r="L51" s="117">
        <f t="shared" si="12"/>
        <v>0</v>
      </c>
      <c r="M51" s="117"/>
      <c r="N51" s="89"/>
      <c r="O51" s="489" t="s">
        <v>8637</v>
      </c>
      <c r="P51" s="368"/>
      <c r="Q51" s="498"/>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49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489" t="s">
        <v>8639</v>
      </c>
      <c r="P53" s="368"/>
      <c r="Q53" s="498"/>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489" t="s">
        <v>8639</v>
      </c>
      <c r="P54" s="620"/>
      <c r="Q54" s="498"/>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1.322666667</v>
      </c>
      <c r="M55" s="37">
        <f t="shared" ref="M55:M56" si="14">L55/H55</f>
        <v>0.9447619048</v>
      </c>
      <c r="N55" s="89"/>
      <c r="O55" s="262"/>
      <c r="P55" s="262"/>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9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249" t="s">
        <v>4316</v>
      </c>
      <c r="P57" s="249" t="s">
        <v>4316</v>
      </c>
      <c r="Q57" s="491" t="s">
        <v>8640</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532" t="s">
        <v>8641</v>
      </c>
      <c r="P58" s="532" t="s">
        <v>8641</v>
      </c>
      <c r="Q58" s="491" t="s">
        <v>8642</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561" t="s">
        <v>8641</v>
      </c>
      <c r="P59" s="561" t="s">
        <v>8641</v>
      </c>
      <c r="Q59" s="491" t="s">
        <v>8642</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0.2</v>
      </c>
      <c r="M60" s="242">
        <f>L60/H60</f>
        <v>1</v>
      </c>
      <c r="N60" s="89"/>
      <c r="O60" s="243"/>
      <c r="P60" s="243"/>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489" t="s">
        <v>8643</v>
      </c>
      <c r="P61" s="489" t="s">
        <v>8643</v>
      </c>
      <c r="Q61" s="1163" t="s">
        <v>8644</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190</v>
      </c>
      <c r="L62" s="117">
        <f t="shared" si="16"/>
        <v>1</v>
      </c>
      <c r="M62" s="117"/>
      <c r="N62" s="89"/>
      <c r="O62" s="489" t="s">
        <v>8645</v>
      </c>
      <c r="P62" s="489" t="s">
        <v>8645</v>
      </c>
      <c r="Q62" s="1131" t="s">
        <v>8646</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0.3226666667</v>
      </c>
      <c r="M63" s="242">
        <f>L63/H63</f>
        <v>0.8066666667</v>
      </c>
      <c r="N63" s="89"/>
      <c r="O63" s="243"/>
      <c r="P63" s="243"/>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489" t="s">
        <v>8647</v>
      </c>
      <c r="P64" s="489" t="s">
        <v>8647</v>
      </c>
      <c r="Q64" s="1163" t="s">
        <v>8644</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489" t="s">
        <v>8647</v>
      </c>
      <c r="P65" s="489" t="s">
        <v>8647</v>
      </c>
      <c r="Q65" s="1131" t="s">
        <v>8644</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227</v>
      </c>
      <c r="L66" s="117">
        <f t="shared" si="17"/>
        <v>0.67</v>
      </c>
      <c r="M66" s="117"/>
      <c r="N66" s="89"/>
      <c r="O66" s="489" t="s">
        <v>8648</v>
      </c>
      <c r="P66" s="489" t="s">
        <v>8648</v>
      </c>
      <c r="Q66" s="1131" t="s">
        <v>8644</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227</v>
      </c>
      <c r="L67" s="117">
        <f t="shared" si="17"/>
        <v>0.75</v>
      </c>
      <c r="M67" s="117"/>
      <c r="N67" s="89"/>
      <c r="O67" s="489" t="s">
        <v>8647</v>
      </c>
      <c r="P67" s="489" t="s">
        <v>8647</v>
      </c>
      <c r="Q67" s="1131" t="s">
        <v>8644</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227</v>
      </c>
      <c r="L68" s="117">
        <f t="shared" si="17"/>
        <v>0.75</v>
      </c>
      <c r="M68" s="117"/>
      <c r="N68" s="89"/>
      <c r="O68" s="489" t="s">
        <v>8647</v>
      </c>
      <c r="P68" s="489" t="s">
        <v>8647</v>
      </c>
      <c r="Q68" s="1131" t="s">
        <v>8644</v>
      </c>
      <c r="R68" s="89"/>
      <c r="S68" s="89"/>
      <c r="T68" s="89"/>
      <c r="U68" s="89"/>
      <c r="V68" s="89"/>
      <c r="W68" s="89"/>
      <c r="X68" s="89"/>
      <c r="Y68" s="89"/>
      <c r="Z68" s="89"/>
    </row>
    <row r="69">
      <c r="A69" s="89">
        <v>70.0</v>
      </c>
      <c r="B69" s="113"/>
      <c r="C69" s="114"/>
      <c r="D69" s="114"/>
      <c r="E69" s="114"/>
      <c r="F69" s="114" t="s">
        <v>249</v>
      </c>
      <c r="G69" s="266" t="s">
        <v>1186</v>
      </c>
      <c r="H69" s="117"/>
      <c r="I69" s="191" t="s">
        <v>8649</v>
      </c>
      <c r="J69" s="117" t="s">
        <v>196</v>
      </c>
      <c r="K69" s="247" t="s">
        <v>227</v>
      </c>
      <c r="L69" s="117">
        <f t="shared" si="17"/>
        <v>0.67</v>
      </c>
      <c r="M69" s="117"/>
      <c r="N69" s="89"/>
      <c r="O69" s="489" t="s">
        <v>8650</v>
      </c>
      <c r="P69" s="489" t="s">
        <v>8650</v>
      </c>
      <c r="Q69" s="1131" t="s">
        <v>8644</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9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489" t="s">
        <v>8651</v>
      </c>
      <c r="P71" s="489" t="s">
        <v>8651</v>
      </c>
      <c r="Q71" s="318" t="s">
        <v>8652</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489" t="s">
        <v>8651</v>
      </c>
      <c r="P72" s="489" t="s">
        <v>8651</v>
      </c>
      <c r="Q72" s="318" t="s">
        <v>8652</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121" t="s">
        <v>1314</v>
      </c>
      <c r="P74" s="121" t="s">
        <v>1314</v>
      </c>
      <c r="Q74" s="491" t="s">
        <v>8653</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502"/>
      <c r="P75" s="502"/>
      <c r="Q75" s="258" t="s">
        <v>3342</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9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502"/>
      <c r="P77" s="368"/>
      <c r="Q77" s="498"/>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2.3125</v>
      </c>
      <c r="M78" s="37">
        <f t="shared" ref="M78:M79" si="20">L78/H78</f>
        <v>0.925</v>
      </c>
      <c r="N78" s="89"/>
      <c r="O78" s="262"/>
      <c r="P78" s="262"/>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489" t="s">
        <v>8654</v>
      </c>
      <c r="P80" s="489" t="s">
        <v>8654</v>
      </c>
      <c r="Q80" s="491" t="s">
        <v>8655</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489" t="s">
        <v>8654</v>
      </c>
      <c r="P81" s="489" t="s">
        <v>8654</v>
      </c>
      <c r="Q81" s="491" t="s">
        <v>8655</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489" t="s">
        <v>8656</v>
      </c>
      <c r="P82" s="489" t="s">
        <v>8657</v>
      </c>
      <c r="Q82" s="491" t="s">
        <v>8655</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489" t="s">
        <v>8658</v>
      </c>
      <c r="P83" s="489" t="s">
        <v>8658</v>
      </c>
      <c r="Q83" s="491" t="s">
        <v>8655</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489" t="s">
        <v>8659</v>
      </c>
      <c r="P84" s="489" t="s">
        <v>8660</v>
      </c>
      <c r="Q84" s="491" t="s">
        <v>8655</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489" t="s">
        <v>8661</v>
      </c>
      <c r="P85" s="489" t="s">
        <v>8661</v>
      </c>
      <c r="Q85" s="491" t="s">
        <v>8655</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1.3125</v>
      </c>
      <c r="M86" s="242">
        <f>L86/H86</f>
        <v>0.875</v>
      </c>
      <c r="N86" s="89"/>
      <c r="O86" s="243"/>
      <c r="P86" s="243"/>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489" t="s">
        <v>8662</v>
      </c>
      <c r="P87" s="489" t="s">
        <v>8662</v>
      </c>
      <c r="Q87" s="491" t="s">
        <v>8655</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227</v>
      </c>
      <c r="L88" s="117">
        <f t="shared" si="22"/>
        <v>0.75</v>
      </c>
      <c r="M88" s="117"/>
      <c r="N88" s="89"/>
      <c r="O88" s="489" t="s">
        <v>8663</v>
      </c>
      <c r="P88" s="489" t="s">
        <v>8663</v>
      </c>
      <c r="Q88" s="491" t="s">
        <v>8655</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1.405333333</v>
      </c>
      <c r="M89" s="37">
        <f t="shared" ref="M89:M90" si="23">L89/H89</f>
        <v>0.6387878788</v>
      </c>
      <c r="N89" s="89"/>
      <c r="O89" s="262"/>
      <c r="P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0.0375</v>
      </c>
      <c r="M90" s="242">
        <f t="shared" si="23"/>
        <v>0.125</v>
      </c>
      <c r="N90" s="89"/>
      <c r="O90" s="243"/>
      <c r="P90" s="243"/>
      <c r="Q90" s="498"/>
      <c r="R90" s="89"/>
      <c r="S90" s="89"/>
      <c r="T90" s="89"/>
      <c r="U90" s="89"/>
      <c r="V90" s="89"/>
      <c r="W90" s="89"/>
      <c r="X90" s="89"/>
      <c r="Y90" s="89"/>
      <c r="Z90" s="89"/>
    </row>
    <row r="91">
      <c r="A91" s="89">
        <v>92.0</v>
      </c>
      <c r="B91" s="113"/>
      <c r="C91" s="114"/>
      <c r="D91" s="114"/>
      <c r="E91" s="114"/>
      <c r="F91" s="114" t="s">
        <v>186</v>
      </c>
      <c r="G91" s="266" t="s">
        <v>8664</v>
      </c>
      <c r="H91" s="117"/>
      <c r="I91" s="191" t="s">
        <v>8665</v>
      </c>
      <c r="J91" s="117" t="s">
        <v>189</v>
      </c>
      <c r="K91" s="247" t="s">
        <v>227</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0.5</v>
      </c>
      <c r="M91" s="117"/>
      <c r="N91" s="89"/>
      <c r="O91" s="490" t="s">
        <v>8666</v>
      </c>
      <c r="P91" s="649"/>
      <c r="Q91" s="498"/>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4799</v>
      </c>
      <c r="L92" s="117">
        <f t="shared" si="24"/>
        <v>0</v>
      </c>
      <c r="M92" s="117"/>
      <c r="N92" s="89"/>
      <c r="O92" s="502"/>
      <c r="P92" s="467"/>
      <c r="Q92" s="498"/>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4799</v>
      </c>
      <c r="L93" s="117">
        <f t="shared" si="24"/>
        <v>0</v>
      </c>
      <c r="M93" s="117"/>
      <c r="N93" s="89"/>
      <c r="O93" s="502"/>
      <c r="P93" s="467"/>
      <c r="Q93" s="498"/>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4799</v>
      </c>
      <c r="L94" s="117">
        <f t="shared" si="24"/>
        <v>0</v>
      </c>
      <c r="M94" s="117"/>
      <c r="N94" s="89"/>
      <c r="O94" s="620"/>
      <c r="P94" s="467"/>
      <c r="Q94" s="498"/>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0.2585</v>
      </c>
      <c r="M95" s="242">
        <f>L95/H95</f>
        <v>0.8616666667</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489" t="s">
        <v>8667</v>
      </c>
      <c r="P96" s="691" t="s">
        <v>8668</v>
      </c>
      <c r="Q96" s="498"/>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489" t="s">
        <v>8667</v>
      </c>
      <c r="P97" s="1121" t="s">
        <v>8668</v>
      </c>
      <c r="Q97" s="498"/>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489" t="s">
        <v>8667</v>
      </c>
      <c r="P98" s="1121" t="s">
        <v>8668</v>
      </c>
      <c r="Q98" s="498"/>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489" t="s">
        <v>8669</v>
      </c>
      <c r="P99" s="1121" t="s">
        <v>8668</v>
      </c>
      <c r="Q99" s="498"/>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227</v>
      </c>
      <c r="L100" s="117">
        <f t="shared" si="25"/>
        <v>0.5</v>
      </c>
      <c r="M100" s="117"/>
      <c r="N100" s="89"/>
      <c r="O100" s="489" t="s">
        <v>8670</v>
      </c>
      <c r="P100" s="467"/>
      <c r="Q100" s="498"/>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227</v>
      </c>
      <c r="L101" s="117">
        <f t="shared" si="25"/>
        <v>0.67</v>
      </c>
      <c r="M101" s="117"/>
      <c r="N101" s="89"/>
      <c r="O101" s="489" t="s">
        <v>8670</v>
      </c>
      <c r="P101" s="467"/>
      <c r="Q101" s="498"/>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489" t="s">
        <v>8671</v>
      </c>
      <c r="P103" s="649"/>
      <c r="Q103" s="498"/>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489" t="s">
        <v>8671</v>
      </c>
      <c r="P104" s="649"/>
      <c r="Q104" s="498"/>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502"/>
      <c r="P105" s="649"/>
      <c r="Q105" s="498"/>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0.201</v>
      </c>
      <c r="M106" s="242">
        <f>L106/H106</f>
        <v>0.67</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8672</v>
      </c>
      <c r="H107" s="117"/>
      <c r="I107" s="191" t="s">
        <v>8673</v>
      </c>
      <c r="J107" s="117" t="s">
        <v>196</v>
      </c>
      <c r="K107" s="247" t="s">
        <v>227</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0.67</v>
      </c>
      <c r="M107" s="117"/>
      <c r="N107" s="89"/>
      <c r="O107" s="489" t="s">
        <v>8674</v>
      </c>
      <c r="P107" s="502"/>
      <c r="Q107" s="498"/>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0.075</v>
      </c>
      <c r="M108" s="242">
        <f>L108/H108</f>
        <v>0.25</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502"/>
      <c r="P109" s="502"/>
      <c r="Q109" s="498"/>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4799</v>
      </c>
      <c r="L110" s="117">
        <f t="shared" si="27"/>
        <v>0</v>
      </c>
      <c r="M110" s="117"/>
      <c r="N110" s="89"/>
      <c r="O110" s="502"/>
      <c r="P110" s="502"/>
      <c r="Q110" s="498"/>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386</v>
      </c>
      <c r="L111" s="117">
        <f t="shared" si="27"/>
        <v>0</v>
      </c>
      <c r="M111" s="117"/>
      <c r="N111" s="89"/>
      <c r="O111" s="502"/>
      <c r="P111" s="467"/>
      <c r="Q111" s="498"/>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804</v>
      </c>
      <c r="L112" s="117">
        <f t="shared" si="27"/>
        <v>0</v>
      </c>
      <c r="M112" s="117"/>
      <c r="N112" s="89"/>
      <c r="O112" s="502"/>
      <c r="P112" s="467"/>
      <c r="Q112" s="498"/>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0.3333333333</v>
      </c>
      <c r="M113" s="242">
        <f>L113/H113</f>
        <v>0.6666666667</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489" t="s">
        <v>8675</v>
      </c>
      <c r="P114" s="502"/>
      <c r="Q114" s="498"/>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227</v>
      </c>
      <c r="L115" s="117">
        <f t="shared" si="28"/>
        <v>0.5</v>
      </c>
      <c r="M115" s="117"/>
      <c r="N115" s="89"/>
      <c r="O115" s="489" t="s">
        <v>8676</v>
      </c>
      <c r="P115" s="620"/>
      <c r="Q115" s="498"/>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227</v>
      </c>
      <c r="L116" s="117">
        <f t="shared" si="28"/>
        <v>0.5</v>
      </c>
      <c r="M116" s="117"/>
      <c r="N116" s="89"/>
      <c r="O116" s="502"/>
      <c r="P116" s="620"/>
      <c r="Q116" s="498"/>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1.727666667</v>
      </c>
      <c r="M117" s="53">
        <f t="shared" ref="M117:M118" si="29">L117/H117</f>
        <v>0.6910666667</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0.356</v>
      </c>
      <c r="M118" s="242">
        <f t="shared" si="29"/>
        <v>0.89</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502"/>
      <c r="P119" s="368"/>
      <c r="Q119" s="498"/>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502"/>
      <c r="P120" s="649"/>
      <c r="Q120" s="498"/>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227</v>
      </c>
      <c r="L121" s="117">
        <f t="shared" si="30"/>
        <v>0.67</v>
      </c>
      <c r="M121" s="117"/>
      <c r="N121" s="89"/>
      <c r="O121" s="502"/>
      <c r="P121" s="503"/>
      <c r="Q121" s="498"/>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0.2446666667</v>
      </c>
      <c r="M122" s="242">
        <f>L122/H122</f>
        <v>0.6116666667</v>
      </c>
      <c r="N122" s="89"/>
      <c r="O122" s="243"/>
      <c r="P122" s="243"/>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227</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0.67</v>
      </c>
      <c r="M123" s="117"/>
      <c r="N123" s="89"/>
      <c r="O123" s="489" t="s">
        <v>8677</v>
      </c>
      <c r="P123" s="620"/>
      <c r="Q123" s="498"/>
      <c r="R123" s="89"/>
      <c r="S123" s="89"/>
      <c r="T123" s="89"/>
      <c r="U123" s="89"/>
      <c r="V123" s="89"/>
      <c r="W123" s="89"/>
      <c r="X123" s="89"/>
      <c r="Y123" s="89"/>
      <c r="Z123" s="89"/>
    </row>
    <row r="124">
      <c r="A124" s="89">
        <v>125.0</v>
      </c>
      <c r="B124" s="113"/>
      <c r="C124" s="114"/>
      <c r="D124" s="114"/>
      <c r="E124" s="114"/>
      <c r="F124" s="114" t="s">
        <v>193</v>
      </c>
      <c r="G124" s="266" t="s">
        <v>766</v>
      </c>
      <c r="H124" s="117"/>
      <c r="I124" s="191" t="s">
        <v>8678</v>
      </c>
      <c r="J124" s="117" t="s">
        <v>196</v>
      </c>
      <c r="K124" s="247" t="s">
        <v>190</v>
      </c>
      <c r="L124" s="117">
        <f t="shared" si="31"/>
        <v>1</v>
      </c>
      <c r="M124" s="117"/>
      <c r="N124" s="89"/>
      <c r="O124" s="502"/>
      <c r="P124" s="502"/>
      <c r="Q124" s="498"/>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227</v>
      </c>
      <c r="L125" s="117">
        <f t="shared" si="31"/>
        <v>0.67</v>
      </c>
      <c r="M125" s="117"/>
      <c r="N125" s="89"/>
      <c r="O125" s="502"/>
      <c r="P125" s="368"/>
      <c r="Q125" s="498"/>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804</v>
      </c>
      <c r="L126" s="117">
        <f t="shared" si="31"/>
        <v>0</v>
      </c>
      <c r="M126" s="117"/>
      <c r="N126" s="89"/>
      <c r="O126" s="502"/>
      <c r="P126" s="502"/>
      <c r="Q126" s="498"/>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502"/>
      <c r="P127" s="502"/>
      <c r="Q127" s="498"/>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386</v>
      </c>
      <c r="L128" s="117">
        <f t="shared" si="31"/>
        <v>0.33</v>
      </c>
      <c r="M128" s="117"/>
      <c r="N128" s="89"/>
      <c r="O128" s="502"/>
      <c r="P128" s="368"/>
      <c r="Q128" s="498"/>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0.3</v>
      </c>
      <c r="M129" s="242">
        <f>L129/H129</f>
        <v>0.5</v>
      </c>
      <c r="N129" s="89"/>
      <c r="O129" s="243"/>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386</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0.5</v>
      </c>
      <c r="M130" s="117"/>
      <c r="N130" s="89"/>
      <c r="O130" s="502"/>
      <c r="P130" s="368"/>
      <c r="Q130" s="498"/>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804</v>
      </c>
      <c r="L131" s="117">
        <f t="shared" si="32"/>
        <v>0</v>
      </c>
      <c r="M131" s="117"/>
      <c r="N131" s="89"/>
      <c r="O131" s="489" t="s">
        <v>8679</v>
      </c>
      <c r="P131" s="368"/>
      <c r="Q131" s="498"/>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502"/>
      <c r="P132" s="620"/>
      <c r="Q132" s="498"/>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227</v>
      </c>
      <c r="L133" s="117">
        <f t="shared" si="32"/>
        <v>0.5</v>
      </c>
      <c r="M133" s="117"/>
      <c r="N133" s="89"/>
      <c r="O133" s="502"/>
      <c r="P133" s="620"/>
      <c r="Q133" s="498"/>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0.427</v>
      </c>
      <c r="M134" s="242">
        <f>L134/H134</f>
        <v>0.61</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386</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0.5</v>
      </c>
      <c r="M135" s="117"/>
      <c r="N135" s="89"/>
      <c r="O135" s="489" t="s">
        <v>8680</v>
      </c>
      <c r="P135" s="620"/>
      <c r="Q135" s="498"/>
      <c r="R135" s="89"/>
      <c r="S135" s="89"/>
      <c r="T135" s="89"/>
      <c r="U135" s="89"/>
      <c r="V135" s="89"/>
      <c r="W135" s="89"/>
      <c r="X135" s="89"/>
      <c r="Y135" s="89"/>
      <c r="Z135" s="89"/>
    </row>
    <row r="136">
      <c r="A136" s="89">
        <v>137.0</v>
      </c>
      <c r="B136" s="113"/>
      <c r="C136" s="114"/>
      <c r="D136" s="114"/>
      <c r="E136" s="114"/>
      <c r="F136" s="114" t="s">
        <v>193</v>
      </c>
      <c r="G136" s="266" t="s">
        <v>807</v>
      </c>
      <c r="H136" s="117"/>
      <c r="I136" s="191" t="s">
        <v>8681</v>
      </c>
      <c r="J136" s="324" t="s">
        <v>189</v>
      </c>
      <c r="K136" s="247" t="s">
        <v>190</v>
      </c>
      <c r="L136" s="117">
        <f t="shared" si="33"/>
        <v>1</v>
      </c>
      <c r="M136" s="117"/>
      <c r="N136" s="89"/>
      <c r="O136" s="502"/>
      <c r="P136" s="502"/>
      <c r="Q136" s="498"/>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386</v>
      </c>
      <c r="L137" s="117">
        <f t="shared" si="33"/>
        <v>0.33</v>
      </c>
      <c r="M137" s="117"/>
      <c r="N137" s="89"/>
      <c r="O137" s="502"/>
      <c r="P137" s="467"/>
      <c r="Q137" s="498"/>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502"/>
      <c r="P139" s="368"/>
      <c r="Q139" s="498"/>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620"/>
      <c r="P140" s="649"/>
      <c r="Q140" s="498"/>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15.99227008</v>
      </c>
      <c r="M141" s="231">
        <f t="shared" ref="M141:M143" si="35">L141/H141</f>
        <v>0.7369709712</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2.5</v>
      </c>
      <c r="M142" s="37">
        <f t="shared" si="35"/>
        <v>0.8333333333</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249" t="s">
        <v>8682</v>
      </c>
      <c r="P144" s="249" t="s">
        <v>8682</v>
      </c>
      <c r="Q144" s="499" t="s">
        <v>8683</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1.0</v>
      </c>
      <c r="L145" s="117" t="str">
        <f t="shared" si="36"/>
        <v/>
      </c>
      <c r="M145" s="117"/>
      <c r="N145" s="89"/>
      <c r="O145" s="121"/>
      <c r="P145" s="121"/>
      <c r="Q145" s="498"/>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1.0</v>
      </c>
      <c r="L146" s="117" t="str">
        <f t="shared" si="36"/>
        <v/>
      </c>
      <c r="M146" s="117"/>
      <c r="N146" s="89"/>
      <c r="O146" s="121"/>
      <c r="P146" s="121"/>
      <c r="Q146" s="498"/>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121"/>
      <c r="P147" s="121"/>
      <c r="Q147" s="498"/>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1.0</v>
      </c>
      <c r="L148" s="117" t="str">
        <f t="shared" si="36"/>
        <v/>
      </c>
      <c r="M148" s="117"/>
      <c r="N148" s="89"/>
      <c r="O148" s="121"/>
      <c r="P148" s="467"/>
      <c r="Q148" s="498"/>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1.0</v>
      </c>
      <c r="L149" s="117" t="str">
        <f t="shared" si="36"/>
        <v/>
      </c>
      <c r="M149" s="117"/>
      <c r="N149" s="89"/>
      <c r="O149" s="121"/>
      <c r="P149" s="121"/>
      <c r="Q149" s="498"/>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0.5</v>
      </c>
      <c r="M150" s="242">
        <f>L150/H150</f>
        <v>0.5</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386</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0.5</v>
      </c>
      <c r="M151" s="117"/>
      <c r="N151" s="89"/>
      <c r="O151" s="489" t="s">
        <v>8684</v>
      </c>
      <c r="P151" s="489" t="s">
        <v>8684</v>
      </c>
      <c r="Q151" s="498"/>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489" t="s">
        <v>8685</v>
      </c>
      <c r="P153" s="489" t="s">
        <v>8685</v>
      </c>
      <c r="Q153" s="498"/>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0</v>
      </c>
      <c r="M154" s="37">
        <f t="shared" ref="M154:M155" si="37">L154/H154</f>
        <v>0</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0</v>
      </c>
      <c r="M155" s="242">
        <f t="shared" si="37"/>
        <v>0</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386</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0</v>
      </c>
      <c r="M156" s="117"/>
      <c r="N156" s="89"/>
      <c r="O156" s="502"/>
      <c r="P156" s="620"/>
      <c r="Q156" s="498"/>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0</v>
      </c>
      <c r="L157" s="117">
        <f t="shared" si="38"/>
        <v>0</v>
      </c>
      <c r="M157" s="117"/>
      <c r="N157" s="89"/>
      <c r="O157" s="121"/>
      <c r="P157" s="121"/>
      <c r="Q157" s="498"/>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0.0</v>
      </c>
      <c r="L158" s="117" t="str">
        <f t="shared" si="38"/>
        <v/>
      </c>
      <c r="M158" s="117"/>
      <c r="N158" s="89"/>
      <c r="O158" s="502"/>
      <c r="P158" s="467"/>
      <c r="Q158" s="498"/>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0.0</v>
      </c>
      <c r="L159" s="117" t="str">
        <f t="shared" si="38"/>
        <v/>
      </c>
      <c r="M159" s="117"/>
      <c r="N159" s="89"/>
      <c r="O159" s="502"/>
      <c r="P159" s="467"/>
      <c r="Q159" s="498"/>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489" t="s">
        <v>8686</v>
      </c>
      <c r="P162" s="489" t="s">
        <v>8687</v>
      </c>
      <c r="Q162" s="498"/>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3.25</v>
      </c>
      <c r="M163" s="37">
        <f t="shared" ref="M163:M164" si="40">L163/H163</f>
        <v>0.8666666667</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v>
      </c>
      <c r="M164" s="242">
        <f t="shared" si="40"/>
        <v>0</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804</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0</v>
      </c>
      <c r="M165" s="117"/>
      <c r="N165" s="89"/>
      <c r="O165" s="502"/>
      <c r="P165" s="502"/>
      <c r="Q165" s="498"/>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489" t="s">
        <v>8688</v>
      </c>
      <c r="P167" s="121"/>
      <c r="Q167" s="498"/>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489" t="s">
        <v>8688</v>
      </c>
      <c r="P168" s="467"/>
      <c r="Q168" s="498"/>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2</v>
      </c>
      <c r="M169" s="242">
        <f>L169/H169</f>
        <v>1</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190</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489" t="s">
        <v>8689</v>
      </c>
      <c r="P170" s="467"/>
      <c r="Q170" s="498"/>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489" t="s">
        <v>8689</v>
      </c>
      <c r="P171" s="467"/>
      <c r="Q171" s="498"/>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489" t="s">
        <v>8689</v>
      </c>
      <c r="P172" s="467"/>
      <c r="Q172" s="498"/>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1.5</v>
      </c>
      <c r="M173" s="37">
        <f t="shared" ref="M173:M174" si="43">L173/H173</f>
        <v>0.75</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0.5</v>
      </c>
      <c r="M174" s="242">
        <f t="shared" si="43"/>
        <v>0.5</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227</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0.5</v>
      </c>
      <c r="M175" s="117"/>
      <c r="N175" s="89"/>
      <c r="O175" s="502"/>
      <c r="P175" s="686" t="s">
        <v>8690</v>
      </c>
      <c r="Q175" s="491" t="s">
        <v>8691</v>
      </c>
      <c r="R175" s="89"/>
      <c r="S175" s="89"/>
      <c r="T175" s="89"/>
      <c r="U175" s="89"/>
      <c r="V175" s="89"/>
      <c r="W175" s="89"/>
      <c r="X175" s="89"/>
      <c r="Y175" s="89"/>
      <c r="Z175" s="89"/>
    </row>
    <row r="176">
      <c r="A176" s="89">
        <v>205.0</v>
      </c>
      <c r="B176" s="257"/>
      <c r="C176" s="241"/>
      <c r="D176" s="241"/>
      <c r="E176" s="241" t="s">
        <v>12</v>
      </c>
      <c r="F176" s="28" t="s">
        <v>8692</v>
      </c>
      <c r="G176" s="4"/>
      <c r="H176" s="242">
        <v>0.5</v>
      </c>
      <c r="I176" s="243"/>
      <c r="J176" s="242"/>
      <c r="K176" s="242"/>
      <c r="L176" s="242">
        <f>AVERAGE(L177)*H176</f>
        <v>0.5</v>
      </c>
      <c r="M176" s="242">
        <f>L176/H176</f>
        <v>1</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8693</v>
      </c>
      <c r="H177" s="117"/>
      <c r="I177" s="191" t="s">
        <v>8694</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502"/>
      <c r="P177" s="121" t="s">
        <v>1405</v>
      </c>
      <c r="Q177" s="491" t="s">
        <v>8695</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0.5</v>
      </c>
      <c r="M178" s="242">
        <f>L178/H178</f>
        <v>1</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1</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1</v>
      </c>
      <c r="M179" s="117"/>
      <c r="N179" s="89"/>
      <c r="O179" s="121"/>
      <c r="P179" s="249" t="s">
        <v>8583</v>
      </c>
      <c r="Q179" s="491" t="s">
        <v>8696</v>
      </c>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0.0</v>
      </c>
      <c r="L180" s="117" t="str">
        <f t="shared" si="44"/>
        <v/>
      </c>
      <c r="M180" s="339"/>
      <c r="N180" s="89"/>
      <c r="O180" s="121"/>
      <c r="P180" s="249" t="s">
        <v>8583</v>
      </c>
      <c r="Q180" s="491" t="s">
        <v>8696</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0.0</v>
      </c>
      <c r="L181" s="117" t="str">
        <f t="shared" si="44"/>
        <v/>
      </c>
      <c r="M181" s="117"/>
      <c r="N181" s="89"/>
      <c r="O181" s="121"/>
      <c r="P181" s="249" t="s">
        <v>8583</v>
      </c>
      <c r="Q181" s="491" t="s">
        <v>8696</v>
      </c>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0.0</v>
      </c>
      <c r="L182" s="117" t="str">
        <f t="shared" si="44"/>
        <v/>
      </c>
      <c r="M182" s="117"/>
      <c r="N182" s="89"/>
      <c r="O182" s="121"/>
      <c r="P182" s="121"/>
      <c r="Q182" s="498"/>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3.272270075</v>
      </c>
      <c r="M183" s="37">
        <f t="shared" ref="M183:M184" si="45">L183/H183</f>
        <v>0.8726053534</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0.5222700752</v>
      </c>
      <c r="M184" s="242">
        <f t="shared" si="45"/>
        <v>0.5222700752</v>
      </c>
      <c r="N184" s="89"/>
      <c r="O184" s="243"/>
      <c r="P184" s="739"/>
      <c r="Q184" s="113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98"/>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498"/>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2.0</v>
      </c>
      <c r="L187" s="117" t="str">
        <f t="shared" si="46"/>
        <v/>
      </c>
      <c r="M187" s="117"/>
      <c r="N187" s="89"/>
      <c r="O187" s="121"/>
      <c r="P187" s="558" t="s">
        <v>1407</v>
      </c>
      <c r="Q187" s="499" t="s">
        <v>8697</v>
      </c>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20.0</v>
      </c>
      <c r="L188" s="117" t="str">
        <f t="shared" si="46"/>
        <v/>
      </c>
      <c r="M188" s="117"/>
      <c r="N188" s="89"/>
      <c r="O188" s="121"/>
      <c r="P188" s="553" t="s">
        <v>1407</v>
      </c>
      <c r="Q188" s="499" t="s">
        <v>8697</v>
      </c>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498"/>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1.0</v>
      </c>
      <c r="L190" s="117" t="str">
        <f t="shared" si="46"/>
        <v/>
      </c>
      <c r="M190" s="117"/>
      <c r="N190" s="89"/>
      <c r="O190" s="121"/>
      <c r="P190" s="558" t="s">
        <v>1408</v>
      </c>
      <c r="Q190" s="499" t="s">
        <v>8698</v>
      </c>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1.0</v>
      </c>
      <c r="L191" s="117" t="str">
        <f t="shared" si="46"/>
        <v/>
      </c>
      <c r="M191" s="117"/>
      <c r="N191" s="89"/>
      <c r="O191" s="121"/>
      <c r="P191" s="553" t="s">
        <v>1408</v>
      </c>
      <c r="Q191" s="499" t="s">
        <v>8698</v>
      </c>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193">
        <f>IF(OR(K193="",K194=""),"Blm Diisi",IF(K193=0,0,IF(K194/K193&gt;1,1,K194/K193)))</f>
        <v>1</v>
      </c>
      <c r="L192" s="117">
        <f t="shared" si="46"/>
        <v>1</v>
      </c>
      <c r="M192" s="117"/>
      <c r="N192" s="89"/>
      <c r="O192" s="121"/>
      <c r="P192" s="121"/>
      <c r="Q192" s="498"/>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1.0</v>
      </c>
      <c r="L193" s="117" t="str">
        <f t="shared" si="46"/>
        <v/>
      </c>
      <c r="M193" s="117"/>
      <c r="N193" s="89"/>
      <c r="O193" s="121"/>
      <c r="P193" s="121" t="s">
        <v>1409</v>
      </c>
      <c r="Q193" s="499" t="s">
        <v>8699</v>
      </c>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1.0</v>
      </c>
      <c r="L194" s="117" t="str">
        <f t="shared" si="46"/>
        <v/>
      </c>
      <c r="M194" s="117"/>
      <c r="N194" s="89"/>
      <c r="O194" s="121"/>
      <c r="P194" s="121" t="s">
        <v>1410</v>
      </c>
      <c r="Q194" s="499" t="s">
        <v>8700</v>
      </c>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506">
        <f>IF(OR(K196="",K197=""),"Blm Diisi",IF(K196=0,0,IF(K197/K196&gt;1,1,K197/K196)))</f>
        <v>0.04454015043</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0.04454015043</v>
      </c>
      <c r="M195" s="117"/>
      <c r="N195" s="89"/>
      <c r="O195" s="121"/>
      <c r="P195" s="121"/>
      <c r="Q195" s="498"/>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2.0784066534E10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121"/>
      <c r="P196" s="558" t="s">
        <v>1411</v>
      </c>
      <c r="Q196" s="499" t="s">
        <v>8701</v>
      </c>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9.2572545E8</v>
      </c>
      <c r="L197" s="117" t="str">
        <f t="shared" si="47"/>
        <v/>
      </c>
      <c r="M197" s="117"/>
      <c r="N197" s="89"/>
      <c r="O197" s="121"/>
      <c r="P197" s="553" t="s">
        <v>1412</v>
      </c>
      <c r="Q197" s="499" t="s">
        <v>8701</v>
      </c>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368"/>
      <c r="P199" s="492" t="s">
        <v>1414</v>
      </c>
      <c r="Q199" s="499" t="s">
        <v>8702</v>
      </c>
      <c r="R199" s="89"/>
      <c r="S199" s="89"/>
      <c r="T199" s="89"/>
      <c r="U199" s="89"/>
      <c r="V199" s="89"/>
      <c r="W199" s="89"/>
      <c r="X199" s="89"/>
      <c r="Y199" s="89"/>
      <c r="Z199" s="89"/>
    </row>
    <row r="200">
      <c r="A200" s="89">
        <v>229.0</v>
      </c>
      <c r="B200" s="257"/>
      <c r="C200" s="241"/>
      <c r="D200" s="241"/>
      <c r="E200" s="241" t="s">
        <v>14</v>
      </c>
      <c r="F200" s="28" t="s">
        <v>8703</v>
      </c>
      <c r="G200" s="4"/>
      <c r="H200" s="242">
        <v>1.0</v>
      </c>
      <c r="I200" s="243"/>
      <c r="J200" s="242"/>
      <c r="K200" s="242"/>
      <c r="L200" s="242">
        <f>AVERAGE(L201)*H200</f>
        <v>1</v>
      </c>
      <c r="M200" s="242">
        <f>L200/H200</f>
        <v>1</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8704</v>
      </c>
      <c r="H201" s="117"/>
      <c r="I201" s="191" t="s">
        <v>8705</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368"/>
      <c r="P201" s="489" t="s">
        <v>8706</v>
      </c>
      <c r="Q201" s="505" t="s">
        <v>8707</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277" t="s">
        <v>8708</v>
      </c>
      <c r="P203" s="121" t="s">
        <v>1419</v>
      </c>
      <c r="Q203" s="499" t="s">
        <v>8709</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1.47</v>
      </c>
      <c r="M204" s="37">
        <f t="shared" ref="M204:M205" si="48">L204/H204</f>
        <v>0.7538461538</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30">
        <f>IF(OR(K207="",K210=""),"Blm Diisi",IF(AND(K207=0,K210=0),0,IF(K210/K207&gt;1,1,K210/K207)))</f>
        <v>1</v>
      </c>
      <c r="L206" s="117">
        <f t="shared" ref="L206:L210" si="49">IF(J206="Ya/Tidak",IF(K206="Ya",1,IF(K206="Tidak",0,"Blm Diisi")),IF(J206="A/B/C",IF(K206="A",1,IF(K206="B",0.5,IF(K206="C",0,"Blm Diisi"))),IF(J206="A/B/C/D",IF(K206="A",1,IF(K206="B",0.67,IF(K206="C",0.33,IF(K206="D",0,"Blm Diisi")))),IF(J206="A/B/C/D/E",IF(K206="A",1,IF(K206="B",0.75,IF(K206="C",0.5,IF(K206="D",0.25,IF(K206="E",0,"Blm Diisi"))))),IF(J206="%",IF(K206="","Blm Diisi",K206),IF(J206="Jumlah",IF(K206="","Blm Diisi",""),IF(J206="Rupiah",IF(K206="","Blm Diisi",""),IF(J206="","","-"))))))))</f>
        <v>1</v>
      </c>
      <c r="M206" s="117"/>
      <c r="N206" s="89"/>
      <c r="O206" s="368"/>
      <c r="P206" s="497" t="s">
        <v>8710</v>
      </c>
      <c r="Q206" s="499" t="s">
        <v>8711</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6">
        <f>IF(OR(K208="",K209=""),"Blm Diisi",K208+K209)</f>
        <v>32</v>
      </c>
      <c r="L207" s="117" t="str">
        <f t="shared" si="49"/>
        <v/>
      </c>
      <c r="M207" s="117"/>
      <c r="N207" s="89"/>
      <c r="O207" s="121"/>
      <c r="P207" s="121"/>
      <c r="Q207" s="498"/>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0.0</v>
      </c>
      <c r="L208" s="117" t="str">
        <f t="shared" si="49"/>
        <v/>
      </c>
      <c r="M208" s="117"/>
      <c r="N208" s="89"/>
      <c r="O208" s="121"/>
      <c r="P208" s="121"/>
      <c r="Q208" s="498"/>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32.0</v>
      </c>
      <c r="L209" s="117" t="str">
        <f t="shared" si="49"/>
        <v/>
      </c>
      <c r="M209" s="117"/>
      <c r="N209" s="89"/>
      <c r="O209" s="121"/>
      <c r="P209" s="121"/>
      <c r="Q209" s="498"/>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32.0</v>
      </c>
      <c r="L210" s="117" t="str">
        <f t="shared" si="49"/>
        <v/>
      </c>
      <c r="M210" s="117"/>
      <c r="N210" s="89"/>
      <c r="O210" s="121"/>
      <c r="P210" s="121"/>
      <c r="Q210" s="498"/>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0.12</v>
      </c>
      <c r="M211" s="242">
        <f>L211/H211</f>
        <v>0.2</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IF(OR(K213="",K217=""),"Blm Diisi",IF(AND(K213=0,K217=0),0,IF(K216/K213&gt;1,1,K217/K213)))</f>
        <v>0.2</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0.2</v>
      </c>
      <c r="M212" s="117"/>
      <c r="N212" s="89"/>
      <c r="O212" s="649"/>
      <c r="P212" s="497" t="s">
        <v>5260</v>
      </c>
      <c r="Q212" s="499" t="s">
        <v>8712</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25</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98"/>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98"/>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498"/>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25.0</v>
      </c>
      <c r="L216" s="117" t="str">
        <f t="shared" si="50"/>
        <v/>
      </c>
      <c r="M216" s="117"/>
      <c r="N216" s="89"/>
      <c r="O216" s="121"/>
      <c r="P216" s="121"/>
      <c r="Q216" s="498"/>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5.0</v>
      </c>
      <c r="L217" s="117" t="str">
        <f t="shared" si="50"/>
        <v/>
      </c>
      <c r="M217" s="117"/>
      <c r="N217" s="89"/>
      <c r="O217" s="121"/>
      <c r="P217" s="121"/>
      <c r="Q217" s="498"/>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121"/>
      <c r="P219" s="467"/>
      <c r="Q219" s="498"/>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0.0</v>
      </c>
      <c r="L220" s="117" t="str">
        <f t="shared" si="51"/>
        <v/>
      </c>
      <c r="M220" s="117"/>
      <c r="N220" s="89"/>
      <c r="O220" s="249" t="s">
        <v>8713</v>
      </c>
      <c r="P220" s="503"/>
      <c r="Q220" s="498"/>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121"/>
      <c r="P221" s="121"/>
      <c r="Q221" s="498"/>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0.0</v>
      </c>
      <c r="L222" s="117" t="str">
        <f t="shared" si="51"/>
        <v/>
      </c>
      <c r="M222" s="117"/>
      <c r="N222" s="89"/>
      <c r="O222" s="121"/>
      <c r="P222" s="121"/>
      <c r="Q222" s="498"/>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2.5</v>
      </c>
      <c r="M223" s="37">
        <f t="shared" ref="M223:M224" si="52">L223/H223</f>
        <v>0.6666666667</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1.25</v>
      </c>
      <c r="M224" s="242">
        <f t="shared" si="52"/>
        <v>0.5</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277" t="s">
        <v>8714</v>
      </c>
      <c r="P225" s="121"/>
      <c r="Q225" s="505" t="s">
        <v>8715</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0</v>
      </c>
      <c r="L226" s="117">
        <f t="shared" si="53"/>
        <v>0</v>
      </c>
      <c r="M226" s="117"/>
      <c r="N226" s="89"/>
      <c r="O226" s="502"/>
      <c r="P226" s="467"/>
      <c r="Q226" s="498"/>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0.0</v>
      </c>
      <c r="L227" s="117" t="str">
        <f t="shared" si="53"/>
        <v/>
      </c>
      <c r="M227" s="117"/>
      <c r="N227" s="89"/>
      <c r="O227" s="249" t="s">
        <v>8716</v>
      </c>
      <c r="P227" s="467"/>
      <c r="Q227" s="498"/>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0.0</v>
      </c>
      <c r="L228" s="117" t="str">
        <f t="shared" si="53"/>
        <v/>
      </c>
      <c r="M228" s="117"/>
      <c r="N228" s="89"/>
      <c r="O228" s="121"/>
      <c r="P228" s="467"/>
      <c r="Q228" s="498"/>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489" t="s">
        <v>8717</v>
      </c>
      <c r="P230" s="121"/>
      <c r="Q230" s="498"/>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0.5234375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F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1"/>
    <hyperlink r:id="rId5" ref="Q12"/>
    <hyperlink r:id="rId6" ref="Q13"/>
    <hyperlink r:id="rId7" ref="Q15"/>
    <hyperlink r:id="rId8" ref="Q16"/>
    <hyperlink r:id="rId9" ref="Q17"/>
    <hyperlink r:id="rId10" ref="Q18"/>
    <hyperlink r:id="rId11" ref="Q20"/>
    <hyperlink r:id="rId12" ref="Q21"/>
    <hyperlink r:id="rId13" ref="Q28"/>
    <hyperlink r:id="rId14" ref="Q29"/>
    <hyperlink r:id="rId15" ref="Q30"/>
    <hyperlink r:id="rId16" ref="Q31"/>
    <hyperlink r:id="rId17" ref="Q32"/>
    <hyperlink r:id="rId18" ref="Q33"/>
    <hyperlink r:id="rId19" ref="Q34"/>
    <hyperlink r:id="rId20" ref="Q35"/>
    <hyperlink r:id="rId21" ref="Q36"/>
    <hyperlink r:id="rId22" ref="Q37"/>
    <hyperlink r:id="rId23" ref="Q39"/>
    <hyperlink r:id="rId24" ref="Q40"/>
    <hyperlink r:id="rId25" ref="Q57"/>
    <hyperlink r:id="rId26" ref="Q58"/>
    <hyperlink r:id="rId27" ref="Q59"/>
    <hyperlink r:id="rId28" ref="Q61"/>
    <hyperlink r:id="rId29" ref="Q62"/>
    <hyperlink r:id="rId30" ref="Q64"/>
    <hyperlink r:id="rId31" ref="Q65"/>
    <hyperlink r:id="rId32" ref="Q66"/>
    <hyperlink r:id="rId33" ref="Q67"/>
    <hyperlink r:id="rId34" ref="Q68"/>
    <hyperlink r:id="rId35" ref="Q69"/>
    <hyperlink r:id="rId36" ref="Q71"/>
    <hyperlink r:id="rId37" ref="Q72"/>
    <hyperlink r:id="rId38" ref="Q74"/>
    <hyperlink r:id="rId39" ref="Q80"/>
    <hyperlink r:id="rId40" ref="Q81"/>
    <hyperlink r:id="rId41" ref="Q82"/>
    <hyperlink r:id="rId42" ref="Q83"/>
    <hyperlink r:id="rId43" ref="Q84"/>
    <hyperlink r:id="rId44" ref="Q85"/>
    <hyperlink r:id="rId45" ref="Q87"/>
    <hyperlink r:id="rId46" ref="Q88"/>
    <hyperlink r:id="rId47" ref="P96"/>
    <hyperlink r:id="rId48" ref="P97"/>
    <hyperlink r:id="rId49" ref="P98"/>
    <hyperlink r:id="rId50" ref="P99"/>
    <hyperlink r:id="rId51" ref="Q144"/>
    <hyperlink r:id="rId52" ref="P175"/>
    <hyperlink r:id="rId53" ref="Q175"/>
    <hyperlink r:id="rId54" ref="Q177"/>
    <hyperlink r:id="rId55" ref="Q179"/>
    <hyperlink r:id="rId56" ref="Q180"/>
    <hyperlink r:id="rId57" ref="Q181"/>
    <hyperlink r:id="rId58" ref="Q187"/>
    <hyperlink r:id="rId59" ref="Q188"/>
    <hyperlink r:id="rId60" ref="Q190"/>
    <hyperlink r:id="rId61" ref="Q191"/>
    <hyperlink r:id="rId62" ref="Q193"/>
    <hyperlink r:id="rId63" ref="Q194"/>
    <hyperlink r:id="rId64" ref="Q196"/>
    <hyperlink r:id="rId65" ref="Q197"/>
    <hyperlink r:id="rId66" ref="Q199"/>
    <hyperlink r:id="rId67" ref="Q201"/>
    <hyperlink r:id="rId68" ref="Q203"/>
    <hyperlink r:id="rId69" ref="Q206"/>
    <hyperlink r:id="rId70" ref="Q212"/>
    <hyperlink r:id="rId71" ref="Q225"/>
  </hyperlinks>
  <printOptions/>
  <pageMargins bottom="0.7480314960629921" footer="0.0" header="0.0" left="0.7086614173228347" right="0.7086614173228347" top="0.7480314960629921"/>
  <pageSetup fitToHeight="0" paperSize="9" orientation="portrait"/>
  <drawing r:id="rId72"/>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1" width="14.43"/>
    <col customWidth="1" min="12" max="12" width="7.86"/>
    <col customWidth="1" min="13" max="13" width="7.71"/>
    <col customWidth="1" min="14" max="14" width="8.86"/>
    <col customWidth="1" min="15" max="16" width="41.0"/>
    <col customWidth="1" min="17" max="17" width="54.43"/>
    <col customWidth="1" min="18" max="26" width="8.86"/>
  </cols>
  <sheetData>
    <row r="1">
      <c r="A1" s="89">
        <v>1.0</v>
      </c>
      <c r="B1" s="612" t="s">
        <v>8718</v>
      </c>
      <c r="C1" s="11"/>
      <c r="D1" s="11"/>
      <c r="E1" s="11"/>
      <c r="F1" s="11"/>
      <c r="G1" s="936"/>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31.76117991</v>
      </c>
      <c r="M3" s="451">
        <f t="shared" ref="M3:M6" si="1">L3/H3</f>
        <v>0.874963634</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13.21455556</v>
      </c>
      <c r="M4" s="231">
        <f t="shared" si="1"/>
        <v>0.9051065449</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1.735333333</v>
      </c>
      <c r="M5" s="37">
        <f t="shared" si="1"/>
        <v>0.8676666667</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0.312</v>
      </c>
      <c r="M6" s="242">
        <f t="shared" si="1"/>
        <v>0.78</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249" t="s">
        <v>8719</v>
      </c>
      <c r="P7" s="277" t="s">
        <v>8720</v>
      </c>
      <c r="Q7" s="615" t="s">
        <v>8721</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227</v>
      </c>
      <c r="L8" s="117">
        <f t="shared" si="2"/>
        <v>0.67</v>
      </c>
      <c r="M8" s="117"/>
      <c r="N8" s="248"/>
      <c r="O8" s="489" t="s">
        <v>8722</v>
      </c>
      <c r="P8" s="277" t="s">
        <v>8723</v>
      </c>
      <c r="Q8" s="724" t="s">
        <v>8721</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227</v>
      </c>
      <c r="L9" s="117">
        <f t="shared" si="2"/>
        <v>0.67</v>
      </c>
      <c r="M9" s="117"/>
      <c r="N9" s="248"/>
      <c r="O9" s="489" t="s">
        <v>8724</v>
      </c>
      <c r="P9" s="492" t="s">
        <v>8725</v>
      </c>
      <c r="Q9" s="724" t="s">
        <v>8721</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0.2893333333</v>
      </c>
      <c r="M10" s="242">
        <f>L10/H10</f>
        <v>0.7233333333</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89" t="s">
        <v>8726</v>
      </c>
      <c r="P11" s="489" t="s">
        <v>8727</v>
      </c>
      <c r="Q11" s="499" t="s">
        <v>8728</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227</v>
      </c>
      <c r="L12" s="117">
        <f t="shared" si="3"/>
        <v>0.67</v>
      </c>
      <c r="M12" s="117"/>
      <c r="N12" s="89"/>
      <c r="O12" s="489" t="s">
        <v>8729</v>
      </c>
      <c r="P12" s="489" t="s">
        <v>8730</v>
      </c>
      <c r="Q12" s="499" t="s">
        <v>8728</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227</v>
      </c>
      <c r="L13" s="117">
        <f t="shared" si="3"/>
        <v>0.5</v>
      </c>
      <c r="M13" s="117"/>
      <c r="N13" s="89"/>
      <c r="O13" s="489" t="s">
        <v>8731</v>
      </c>
      <c r="P13" s="502"/>
      <c r="Q13" s="499" t="s">
        <v>8728</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0.734</v>
      </c>
      <c r="M14" s="242">
        <f>L14/H14</f>
        <v>0.9175</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489" t="s">
        <v>8732</v>
      </c>
      <c r="P15" s="277" t="s">
        <v>8733</v>
      </c>
      <c r="Q15" s="499" t="s">
        <v>8734</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89" t="s">
        <v>8735</v>
      </c>
      <c r="P16" s="492" t="s">
        <v>8736</v>
      </c>
      <c r="Q16" s="499" t="s">
        <v>8734</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489" t="s">
        <v>8737</v>
      </c>
      <c r="P17" s="1116"/>
      <c r="Q17" s="499" t="s">
        <v>8734</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227</v>
      </c>
      <c r="L18" s="117">
        <f t="shared" si="4"/>
        <v>0.67</v>
      </c>
      <c r="M18" s="117"/>
      <c r="N18" s="89"/>
      <c r="O18" s="489" t="s">
        <v>8738</v>
      </c>
      <c r="P18" s="1014"/>
      <c r="Q18" s="499" t="s">
        <v>8734</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489" t="s">
        <v>8739</v>
      </c>
      <c r="P20" s="502"/>
      <c r="Q20" s="499" t="s">
        <v>8740</v>
      </c>
      <c r="R20" s="89"/>
      <c r="S20" s="89"/>
      <c r="T20" s="89"/>
      <c r="U20" s="89"/>
      <c r="V20" s="89"/>
      <c r="W20" s="89"/>
      <c r="X20" s="89"/>
      <c r="Y20" s="89"/>
      <c r="Z20" s="89"/>
    </row>
    <row r="21">
      <c r="A21" s="89">
        <v>21.0</v>
      </c>
      <c r="B21" s="113"/>
      <c r="C21" s="114"/>
      <c r="D21" s="114"/>
      <c r="E21" s="260"/>
      <c r="F21" s="114" t="s">
        <v>193</v>
      </c>
      <c r="G21" s="125" t="s">
        <v>8741</v>
      </c>
      <c r="H21" s="117"/>
      <c r="I21" s="191" t="s">
        <v>8742</v>
      </c>
      <c r="J21" s="117" t="s">
        <v>196</v>
      </c>
      <c r="K21" s="247" t="s">
        <v>190</v>
      </c>
      <c r="L21" s="117">
        <f t="shared" si="5"/>
        <v>1</v>
      </c>
      <c r="M21" s="117"/>
      <c r="N21" s="89"/>
      <c r="O21" s="489" t="s">
        <v>8743</v>
      </c>
      <c r="P21" s="277" t="s">
        <v>8744</v>
      </c>
      <c r="Q21" s="499" t="s">
        <v>8740</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1</v>
      </c>
      <c r="M22" s="37">
        <f t="shared" ref="M22:M23" si="6">L22/H22</f>
        <v>1</v>
      </c>
      <c r="N22" s="89"/>
      <c r="O22" s="262"/>
      <c r="P22" s="262"/>
      <c r="Q22" s="49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1</v>
      </c>
      <c r="M23" s="242">
        <f t="shared" si="6"/>
        <v>1</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502"/>
      <c r="P24" s="121"/>
      <c r="Q24" s="529" t="s">
        <v>8745</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190</v>
      </c>
      <c r="L25" s="117">
        <f t="shared" si="7"/>
        <v>1</v>
      </c>
      <c r="M25" s="117"/>
      <c r="N25" s="89"/>
      <c r="O25" s="502"/>
      <c r="P25" s="121"/>
      <c r="Q25" s="499" t="s">
        <v>8745</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489" t="s">
        <v>8746</v>
      </c>
      <c r="P28" s="489" t="s">
        <v>8747</v>
      </c>
      <c r="Q28" s="1164" t="s">
        <v>8748</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89" t="s">
        <v>8746</v>
      </c>
      <c r="P29" s="489" t="s">
        <v>8747</v>
      </c>
      <c r="Q29" s="1164" t="s">
        <v>8748</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489" t="s">
        <v>8746</v>
      </c>
      <c r="P30" s="489" t="s">
        <v>8747</v>
      </c>
      <c r="Q30" s="529" t="s">
        <v>8749</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489" t="s">
        <v>8746</v>
      </c>
      <c r="P31" s="489" t="s">
        <v>8747</v>
      </c>
      <c r="Q31" s="529" t="s">
        <v>8750</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489" t="s">
        <v>8746</v>
      </c>
      <c r="P32" s="489" t="s">
        <v>8747</v>
      </c>
      <c r="Q32" s="529" t="s">
        <v>8751</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489" t="s">
        <v>8746</v>
      </c>
      <c r="P33" s="489" t="s">
        <v>8747</v>
      </c>
      <c r="Q33" s="529" t="s">
        <v>8752</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489" t="s">
        <v>8746</v>
      </c>
      <c r="P34" s="489" t="s">
        <v>8747</v>
      </c>
      <c r="Q34" s="529" t="s">
        <v>8753</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489" t="s">
        <v>8746</v>
      </c>
      <c r="P35" s="489" t="s">
        <v>8747</v>
      </c>
      <c r="Q35" s="529" t="s">
        <v>8754</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489" t="s">
        <v>8746</v>
      </c>
      <c r="P36" s="489" t="s">
        <v>8747</v>
      </c>
      <c r="Q36" s="529" t="s">
        <v>8755</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489" t="s">
        <v>8746</v>
      </c>
      <c r="P37" s="489" t="s">
        <v>8747</v>
      </c>
      <c r="Q37" s="529" t="s">
        <v>8756</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277" t="s">
        <v>8757</v>
      </c>
      <c r="P39" s="489" t="s">
        <v>8758</v>
      </c>
      <c r="Q39" s="505" t="s">
        <v>8759</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277" t="s">
        <v>8757</v>
      </c>
      <c r="P40" s="489" t="s">
        <v>8758</v>
      </c>
      <c r="Q40" s="529" t="s">
        <v>8760</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0.9722222222</v>
      </c>
      <c r="M41" s="37">
        <f t="shared" ref="M41:M42" si="11">L41/H41</f>
        <v>0.9722222222</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0.4722222222</v>
      </c>
      <c r="M42" s="242">
        <f t="shared" si="11"/>
        <v>0.9444444444</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489" t="s">
        <v>8761</v>
      </c>
      <c r="P43" s="497" t="s">
        <v>8762</v>
      </c>
      <c r="Q43" s="499" t="s">
        <v>8763</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489" t="s">
        <v>8764</v>
      </c>
      <c r="P44" s="368"/>
      <c r="Q44" s="499" t="s">
        <v>8763</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489" t="s">
        <v>8765</v>
      </c>
      <c r="P45" s="277" t="s">
        <v>8766</v>
      </c>
      <c r="Q45" s="529" t="s">
        <v>8763</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502"/>
      <c r="P46" s="368"/>
      <c r="Q46" s="499" t="s">
        <v>8763</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489" t="s">
        <v>8767</v>
      </c>
      <c r="P47" s="368"/>
      <c r="Q47" s="529" t="s">
        <v>8763</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227</v>
      </c>
      <c r="L48" s="117">
        <f t="shared" si="12"/>
        <v>0.5</v>
      </c>
      <c r="M48" s="117"/>
      <c r="N48" s="89"/>
      <c r="O48" s="502"/>
      <c r="P48" s="368"/>
      <c r="Q48" s="499" t="s">
        <v>8763</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502"/>
      <c r="P49" s="368"/>
      <c r="Q49" s="499" t="s">
        <v>8763</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190</v>
      </c>
      <c r="L50" s="117">
        <f t="shared" si="12"/>
        <v>1</v>
      </c>
      <c r="M50" s="117"/>
      <c r="N50" s="89"/>
      <c r="O50" s="489" t="s">
        <v>8768</v>
      </c>
      <c r="P50" s="277" t="s">
        <v>8769</v>
      </c>
      <c r="Q50" s="499" t="s">
        <v>8763</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190</v>
      </c>
      <c r="L51" s="117">
        <f t="shared" si="12"/>
        <v>1</v>
      </c>
      <c r="M51" s="117"/>
      <c r="N51" s="89"/>
      <c r="O51" s="489" t="s">
        <v>8770</v>
      </c>
      <c r="P51" s="277" t="s">
        <v>8771</v>
      </c>
      <c r="Q51" s="499" t="s">
        <v>8763</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49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489" t="s">
        <v>8772</v>
      </c>
      <c r="P53" s="277" t="s">
        <v>8773</v>
      </c>
      <c r="Q53" s="529" t="s">
        <v>8774</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489" t="s">
        <v>8775</v>
      </c>
      <c r="P54" s="620"/>
      <c r="Q54" s="499" t="s">
        <v>8774</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1.278333333</v>
      </c>
      <c r="M55" s="37">
        <f t="shared" ref="M55:M56" si="14">L55/H55</f>
        <v>0.9130952381</v>
      </c>
      <c r="N55" s="89"/>
      <c r="O55" s="262"/>
      <c r="P55" s="262"/>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9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489" t="s">
        <v>8776</v>
      </c>
      <c r="P57" s="490" t="s">
        <v>8777</v>
      </c>
      <c r="Q57" s="529" t="s">
        <v>8778</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489" t="s">
        <v>8779</v>
      </c>
      <c r="P58" s="497" t="s">
        <v>8780</v>
      </c>
      <c r="Q58" s="505" t="s">
        <v>8781</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489" t="s">
        <v>8782</v>
      </c>
      <c r="P59" s="497" t="s">
        <v>8780</v>
      </c>
      <c r="Q59" s="529" t="s">
        <v>8783</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0.167</v>
      </c>
      <c r="M60" s="242">
        <f>L60/H60</f>
        <v>0.835</v>
      </c>
      <c r="N60" s="89"/>
      <c r="O60" s="243"/>
      <c r="P60" s="243"/>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489" t="s">
        <v>8036</v>
      </c>
      <c r="P61" s="497" t="s">
        <v>8784</v>
      </c>
      <c r="Q61" s="529" t="s">
        <v>8785</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227</v>
      </c>
      <c r="L62" s="117">
        <f t="shared" si="16"/>
        <v>0.67</v>
      </c>
      <c r="M62" s="117"/>
      <c r="N62" s="89"/>
      <c r="O62" s="489" t="s">
        <v>8786</v>
      </c>
      <c r="P62" s="497" t="s">
        <v>8787</v>
      </c>
      <c r="Q62" s="505" t="s">
        <v>8788</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0.3113333333</v>
      </c>
      <c r="M63" s="242">
        <f>L63/H63</f>
        <v>0.7783333333</v>
      </c>
      <c r="N63" s="89"/>
      <c r="O63" s="243"/>
      <c r="P63" s="243"/>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227</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0.67</v>
      </c>
      <c r="M64" s="117"/>
      <c r="N64" s="89"/>
      <c r="O64" s="489" t="s">
        <v>8789</v>
      </c>
      <c r="P64" s="649"/>
      <c r="Q64" s="505" t="s">
        <v>8790</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489" t="s">
        <v>8791</v>
      </c>
      <c r="P65" s="649"/>
      <c r="Q65" s="498"/>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489" t="s">
        <v>8047</v>
      </c>
      <c r="P66" s="649"/>
      <c r="Q66" s="498"/>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386</v>
      </c>
      <c r="L67" s="117">
        <f t="shared" si="17"/>
        <v>0.5</v>
      </c>
      <c r="M67" s="117"/>
      <c r="N67" s="89"/>
      <c r="O67" s="489" t="s">
        <v>8792</v>
      </c>
      <c r="P67" s="649"/>
      <c r="Q67" s="498"/>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386</v>
      </c>
      <c r="L68" s="117">
        <f t="shared" si="17"/>
        <v>0.5</v>
      </c>
      <c r="M68" s="117"/>
      <c r="N68" s="89"/>
      <c r="O68" s="489" t="s">
        <v>8793</v>
      </c>
      <c r="P68" s="649"/>
      <c r="Q68" s="498"/>
      <c r="R68" s="89"/>
      <c r="S68" s="89"/>
      <c r="T68" s="89"/>
      <c r="U68" s="89"/>
      <c r="V68" s="89"/>
      <c r="W68" s="89"/>
      <c r="X68" s="89"/>
      <c r="Y68" s="89"/>
      <c r="Z68" s="89"/>
    </row>
    <row r="69">
      <c r="A69" s="89">
        <v>70.0</v>
      </c>
      <c r="B69" s="113"/>
      <c r="C69" s="114"/>
      <c r="D69" s="114"/>
      <c r="E69" s="114"/>
      <c r="F69" s="114" t="s">
        <v>249</v>
      </c>
      <c r="G69" s="266" t="s">
        <v>1186</v>
      </c>
      <c r="H69" s="117"/>
      <c r="I69" s="191" t="s">
        <v>8794</v>
      </c>
      <c r="J69" s="117" t="s">
        <v>196</v>
      </c>
      <c r="K69" s="247" t="s">
        <v>190</v>
      </c>
      <c r="L69" s="117">
        <f t="shared" si="17"/>
        <v>1</v>
      </c>
      <c r="M69" s="117"/>
      <c r="N69" s="89"/>
      <c r="O69" s="502"/>
      <c r="P69" s="467"/>
      <c r="Q69" s="498"/>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9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489" t="s">
        <v>8058</v>
      </c>
      <c r="P71" s="489" t="s">
        <v>8795</v>
      </c>
      <c r="Q71" s="505" t="s">
        <v>8796</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489" t="s">
        <v>8797</v>
      </c>
      <c r="P72" s="277" t="s">
        <v>8798</v>
      </c>
      <c r="Q72" s="529" t="s">
        <v>8799</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502"/>
      <c r="P74" s="502"/>
      <c r="Q74" s="498"/>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502"/>
      <c r="P75" s="502"/>
      <c r="Q75" s="258" t="s">
        <v>3342</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9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502"/>
      <c r="P77" s="368"/>
      <c r="Q77" s="498"/>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1.9975</v>
      </c>
      <c r="M78" s="37">
        <f t="shared" ref="M78:M79" si="20">L78/H78</f>
        <v>0.799</v>
      </c>
      <c r="N78" s="89"/>
      <c r="O78" s="262"/>
      <c r="P78" s="262"/>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489" t="s">
        <v>8800</v>
      </c>
      <c r="P80" s="502"/>
      <c r="Q80" s="529" t="s">
        <v>8801</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489" t="s">
        <v>8800</v>
      </c>
      <c r="P81" s="688"/>
      <c r="Q81" s="499" t="s">
        <v>8801</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489" t="s">
        <v>8078</v>
      </c>
      <c r="P82" s="489" t="s">
        <v>8802</v>
      </c>
      <c r="Q82" s="499" t="s">
        <v>8801</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489" t="s">
        <v>8081</v>
      </c>
      <c r="P83" s="496" t="s">
        <v>8802</v>
      </c>
      <c r="Q83" s="499" t="s">
        <v>8801</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489" t="s">
        <v>8084</v>
      </c>
      <c r="P84" s="489" t="s">
        <v>8803</v>
      </c>
      <c r="Q84" s="499" t="s">
        <v>8801</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489" t="s">
        <v>8087</v>
      </c>
      <c r="P85" s="489" t="s">
        <v>8804</v>
      </c>
      <c r="Q85" s="499" t="s">
        <v>8801</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0.9975</v>
      </c>
      <c r="M86" s="242">
        <f>L86/H86</f>
        <v>0.665</v>
      </c>
      <c r="N86" s="89"/>
      <c r="O86" s="243"/>
      <c r="P86" s="243"/>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386</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0.33</v>
      </c>
      <c r="M87" s="117"/>
      <c r="N87" s="89"/>
      <c r="O87" s="502"/>
      <c r="P87" s="620"/>
      <c r="Q87" s="499" t="s">
        <v>8805</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190</v>
      </c>
      <c r="L88" s="117">
        <f t="shared" si="22"/>
        <v>1</v>
      </c>
      <c r="M88" s="117"/>
      <c r="N88" s="89"/>
      <c r="O88" s="489" t="s">
        <v>8093</v>
      </c>
      <c r="P88" s="490" t="s">
        <v>8806</v>
      </c>
      <c r="Q88" s="499" t="s">
        <v>8805</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2.016833333</v>
      </c>
      <c r="M89" s="37">
        <f t="shared" ref="M89:M90" si="23">L89/H89</f>
        <v>0.9167424242</v>
      </c>
      <c r="N89" s="89"/>
      <c r="O89" s="262"/>
      <c r="P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3"/>
      <c r="P90" s="243"/>
      <c r="Q90" s="498"/>
      <c r="R90" s="89"/>
      <c r="S90" s="89"/>
      <c r="T90" s="89"/>
      <c r="U90" s="89"/>
      <c r="V90" s="89"/>
      <c r="W90" s="89"/>
      <c r="X90" s="89"/>
      <c r="Y90" s="89"/>
      <c r="Z90" s="89"/>
    </row>
    <row r="91">
      <c r="A91" s="89">
        <v>92.0</v>
      </c>
      <c r="B91" s="113"/>
      <c r="C91" s="114"/>
      <c r="D91" s="114"/>
      <c r="E91" s="114"/>
      <c r="F91" s="114" t="s">
        <v>186</v>
      </c>
      <c r="G91" s="266" t="s">
        <v>8807</v>
      </c>
      <c r="H91" s="117"/>
      <c r="I91" s="191" t="s">
        <v>8808</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489" t="s">
        <v>8809</v>
      </c>
      <c r="P91" s="277" t="s">
        <v>8810</v>
      </c>
      <c r="Q91" s="499" t="s">
        <v>8811</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489" t="s">
        <v>8812</v>
      </c>
      <c r="P92" s="492" t="s">
        <v>8813</v>
      </c>
      <c r="Q92" s="499" t="s">
        <v>8811</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489" t="s">
        <v>8814</v>
      </c>
      <c r="P93" s="492" t="s">
        <v>8815</v>
      </c>
      <c r="Q93" s="499" t="s">
        <v>8811</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489" t="s">
        <v>8814</v>
      </c>
      <c r="P94" s="492" t="s">
        <v>8816</v>
      </c>
      <c r="Q94" s="499" t="s">
        <v>8811</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0.2835</v>
      </c>
      <c r="M95" s="242">
        <f>L95/H95</f>
        <v>0.945</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489" t="s">
        <v>8817</v>
      </c>
      <c r="P96" s="249" t="s">
        <v>8818</v>
      </c>
      <c r="Q96" s="499" t="s">
        <v>8819</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620"/>
      <c r="P97" s="649"/>
      <c r="Q97" s="499" t="s">
        <v>8819</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502"/>
      <c r="P98" s="649"/>
      <c r="Q98" s="499" t="s">
        <v>8819</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502"/>
      <c r="P99" s="368"/>
      <c r="Q99" s="499" t="s">
        <v>8819</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489" t="s">
        <v>8820</v>
      </c>
      <c r="P100" s="492" t="s">
        <v>8821</v>
      </c>
      <c r="Q100" s="499" t="s">
        <v>8819</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227</v>
      </c>
      <c r="L101" s="117">
        <f t="shared" si="25"/>
        <v>0.67</v>
      </c>
      <c r="M101" s="117"/>
      <c r="N101" s="89"/>
      <c r="O101" s="502"/>
      <c r="P101" s="467"/>
      <c r="Q101" s="499" t="s">
        <v>8819</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489" t="s">
        <v>8822</v>
      </c>
      <c r="P103" s="277" t="s">
        <v>8823</v>
      </c>
      <c r="Q103" s="499" t="s">
        <v>8824</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489" t="s">
        <v>8825</v>
      </c>
      <c r="P104" s="649"/>
      <c r="Q104" s="499" t="s">
        <v>8824</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489" t="s">
        <v>8826</v>
      </c>
      <c r="P105" s="649"/>
      <c r="Q105" s="499" t="s">
        <v>8824</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8827</v>
      </c>
      <c r="H107" s="117"/>
      <c r="I107" s="191" t="s">
        <v>8828</v>
      </c>
      <c r="J107" s="117" t="s">
        <v>196</v>
      </c>
      <c r="K107" s="247"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489" t="s">
        <v>8829</v>
      </c>
      <c r="P107" s="489" t="s">
        <v>8830</v>
      </c>
      <c r="Q107" s="499" t="s">
        <v>8831</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0.3</v>
      </c>
      <c r="M108" s="242">
        <f>L108/H108</f>
        <v>1</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489" t="s">
        <v>8832</v>
      </c>
      <c r="P109" s="502"/>
      <c r="Q109" s="499" t="s">
        <v>8833</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502"/>
      <c r="P110" s="502"/>
      <c r="Q110" s="499" t="s">
        <v>8833</v>
      </c>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190</v>
      </c>
      <c r="L111" s="117">
        <f t="shared" si="27"/>
        <v>1</v>
      </c>
      <c r="M111" s="117"/>
      <c r="N111" s="89"/>
      <c r="O111" s="502"/>
      <c r="P111" s="467"/>
      <c r="Q111" s="499" t="s">
        <v>8833</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190</v>
      </c>
      <c r="L112" s="117">
        <f t="shared" si="27"/>
        <v>1</v>
      </c>
      <c r="M112" s="117"/>
      <c r="N112" s="89"/>
      <c r="O112" s="502"/>
      <c r="P112" s="467"/>
      <c r="Q112" s="499" t="s">
        <v>8833</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0.3333333333</v>
      </c>
      <c r="M113" s="242">
        <f>L113/H113</f>
        <v>0.6666666667</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502"/>
      <c r="P114" s="489" t="s">
        <v>8834</v>
      </c>
      <c r="Q114" s="499" t="s">
        <v>8835</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227</v>
      </c>
      <c r="L115" s="117">
        <f t="shared" si="28"/>
        <v>0.5</v>
      </c>
      <c r="M115" s="117"/>
      <c r="N115" s="89"/>
      <c r="O115" s="489" t="s">
        <v>8836</v>
      </c>
      <c r="P115" s="620"/>
      <c r="Q115" s="499" t="s">
        <v>8835</v>
      </c>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227</v>
      </c>
      <c r="L116" s="117">
        <f t="shared" si="28"/>
        <v>0.5</v>
      </c>
      <c r="M116" s="117"/>
      <c r="N116" s="89"/>
      <c r="O116" s="502"/>
      <c r="P116" s="620"/>
      <c r="Q116" s="499" t="s">
        <v>8835</v>
      </c>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2.214333333</v>
      </c>
      <c r="M117" s="53">
        <f t="shared" ref="M117:M118" si="29">L117/H117</f>
        <v>0.8857333333</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0.356</v>
      </c>
      <c r="M118" s="242">
        <f t="shared" si="29"/>
        <v>0.89</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489" t="s">
        <v>8837</v>
      </c>
      <c r="P119" s="277" t="s">
        <v>8838</v>
      </c>
      <c r="Q119" s="529" t="s">
        <v>8839</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502"/>
      <c r="P120" s="277" t="s">
        <v>8840</v>
      </c>
      <c r="Q120" s="499" t="s">
        <v>8839</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227</v>
      </c>
      <c r="L121" s="117">
        <f t="shared" si="30"/>
        <v>0.67</v>
      </c>
      <c r="M121" s="117"/>
      <c r="N121" s="89"/>
      <c r="O121" s="489" t="s">
        <v>8841</v>
      </c>
      <c r="P121" s="249" t="s">
        <v>8842</v>
      </c>
      <c r="Q121" s="491" t="s">
        <v>8839</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0.3333333333</v>
      </c>
      <c r="M122" s="242">
        <f>L122/H122</f>
        <v>0.8333333333</v>
      </c>
      <c r="N122" s="89"/>
      <c r="O122" s="243"/>
      <c r="P122" s="243"/>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489" t="s">
        <v>8843</v>
      </c>
      <c r="P123" s="489" t="s">
        <v>8844</v>
      </c>
      <c r="Q123" s="318" t="s">
        <v>8845</v>
      </c>
      <c r="R123" s="89"/>
      <c r="S123" s="89"/>
      <c r="T123" s="89"/>
      <c r="U123" s="89"/>
      <c r="V123" s="89"/>
      <c r="W123" s="89"/>
      <c r="X123" s="89"/>
      <c r="Y123" s="89"/>
      <c r="Z123" s="89"/>
    </row>
    <row r="124">
      <c r="A124" s="89">
        <v>125.0</v>
      </c>
      <c r="B124" s="113"/>
      <c r="C124" s="114"/>
      <c r="D124" s="114"/>
      <c r="E124" s="114"/>
      <c r="F124" s="114" t="s">
        <v>193</v>
      </c>
      <c r="G124" s="266" t="s">
        <v>766</v>
      </c>
      <c r="H124" s="117"/>
      <c r="I124" s="191" t="s">
        <v>8846</v>
      </c>
      <c r="J124" s="117" t="s">
        <v>196</v>
      </c>
      <c r="K124" s="247" t="s">
        <v>190</v>
      </c>
      <c r="L124" s="117">
        <f t="shared" si="31"/>
        <v>1</v>
      </c>
      <c r="M124" s="117"/>
      <c r="N124" s="89"/>
      <c r="O124" s="489" t="s">
        <v>8847</v>
      </c>
      <c r="P124" s="489" t="s">
        <v>8848</v>
      </c>
      <c r="Q124" s="499" t="s">
        <v>8845</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190</v>
      </c>
      <c r="L125" s="117">
        <f t="shared" si="31"/>
        <v>1</v>
      </c>
      <c r="M125" s="117"/>
      <c r="N125" s="89"/>
      <c r="O125" s="502"/>
      <c r="P125" s="277" t="s">
        <v>8849</v>
      </c>
      <c r="Q125" s="499" t="s">
        <v>8845</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227</v>
      </c>
      <c r="L126" s="117">
        <f t="shared" si="31"/>
        <v>0.67</v>
      </c>
      <c r="M126" s="117"/>
      <c r="N126" s="89"/>
      <c r="O126" s="489" t="s">
        <v>8850</v>
      </c>
      <c r="P126" s="502"/>
      <c r="Q126" s="499" t="s">
        <v>8845</v>
      </c>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489" t="s">
        <v>8851</v>
      </c>
      <c r="P127" s="489" t="s">
        <v>8852</v>
      </c>
      <c r="Q127" s="508" t="s">
        <v>8845</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386</v>
      </c>
      <c r="L128" s="117">
        <f t="shared" si="31"/>
        <v>0.33</v>
      </c>
      <c r="M128" s="117"/>
      <c r="N128" s="89"/>
      <c r="O128" s="489" t="s">
        <v>8853</v>
      </c>
      <c r="P128" s="277" t="s">
        <v>8854</v>
      </c>
      <c r="Q128" s="499" t="s">
        <v>8845</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243"/>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489" t="s">
        <v>8855</v>
      </c>
      <c r="P130" s="277" t="s">
        <v>8856</v>
      </c>
      <c r="Q130" s="508" t="s">
        <v>8857</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489" t="s">
        <v>8858</v>
      </c>
      <c r="P131" s="277" t="s">
        <v>8823</v>
      </c>
      <c r="Q131" s="499" t="s">
        <v>8857</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502"/>
      <c r="P132" s="620"/>
      <c r="Q132" s="499" t="s">
        <v>8857</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502"/>
      <c r="P133" s="620"/>
      <c r="Q133" s="499" t="s">
        <v>8857</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0.525</v>
      </c>
      <c r="M134" s="242">
        <f>L134/H134</f>
        <v>0.75</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804</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0.25</v>
      </c>
      <c r="M135" s="117"/>
      <c r="N135" s="89"/>
      <c r="O135" s="489" t="s">
        <v>8859</v>
      </c>
      <c r="P135" s="489" t="s">
        <v>8860</v>
      </c>
      <c r="Q135" s="508" t="s">
        <v>8861</v>
      </c>
      <c r="R135" s="89"/>
      <c r="S135" s="89"/>
      <c r="T135" s="89"/>
      <c r="U135" s="89"/>
      <c r="V135" s="89"/>
      <c r="W135" s="89"/>
      <c r="X135" s="89"/>
      <c r="Y135" s="89"/>
      <c r="Z135" s="89"/>
    </row>
    <row r="136">
      <c r="A136" s="89">
        <v>137.0</v>
      </c>
      <c r="B136" s="113"/>
      <c r="C136" s="114"/>
      <c r="D136" s="114"/>
      <c r="E136" s="114"/>
      <c r="F136" s="114" t="s">
        <v>193</v>
      </c>
      <c r="G136" s="266" t="s">
        <v>807</v>
      </c>
      <c r="H136" s="117"/>
      <c r="I136" s="191" t="s">
        <v>8862</v>
      </c>
      <c r="J136" s="324" t="s">
        <v>189</v>
      </c>
      <c r="K136" s="247" t="s">
        <v>190</v>
      </c>
      <c r="L136" s="117">
        <f t="shared" si="33"/>
        <v>1</v>
      </c>
      <c r="M136" s="117"/>
      <c r="N136" s="89"/>
      <c r="O136" s="489" t="s">
        <v>8863</v>
      </c>
      <c r="P136" s="489" t="s">
        <v>8864</v>
      </c>
      <c r="Q136" s="499" t="s">
        <v>8861</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190</v>
      </c>
      <c r="L137" s="117">
        <f t="shared" si="33"/>
        <v>1</v>
      </c>
      <c r="M137" s="117"/>
      <c r="N137" s="89"/>
      <c r="O137" s="489" t="s">
        <v>8865</v>
      </c>
      <c r="P137" s="492" t="s">
        <v>8816</v>
      </c>
      <c r="Q137" s="499" t="s">
        <v>8861</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500" t="s">
        <v>8866</v>
      </c>
      <c r="P139" s="700" t="s">
        <v>8867</v>
      </c>
      <c r="Q139" s="529" t="s">
        <v>8868</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490" t="s">
        <v>8869</v>
      </c>
      <c r="P140" s="649"/>
      <c r="Q140" s="499" t="s">
        <v>8868</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18.54662436</v>
      </c>
      <c r="M141" s="231">
        <f t="shared" ref="M141:M143" si="35">L141/H141</f>
        <v>0.8546831502</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2.75</v>
      </c>
      <c r="M142" s="37">
        <f t="shared" si="35"/>
        <v>0.9166666667</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121"/>
      <c r="P144" s="121"/>
      <c r="Q144" s="499" t="s">
        <v>8870</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3.0</v>
      </c>
      <c r="L145" s="117" t="str">
        <f t="shared" si="36"/>
        <v/>
      </c>
      <c r="M145" s="117"/>
      <c r="N145" s="89"/>
      <c r="O145" s="249" t="s">
        <v>8871</v>
      </c>
      <c r="P145" s="249" t="s">
        <v>8872</v>
      </c>
      <c r="Q145" s="498"/>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4.0</v>
      </c>
      <c r="L146" s="117" t="str">
        <f t="shared" si="36"/>
        <v/>
      </c>
      <c r="M146" s="117"/>
      <c r="N146" s="89"/>
      <c r="O146" s="121"/>
      <c r="P146" s="249" t="s">
        <v>8873</v>
      </c>
      <c r="Q146" s="498"/>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121"/>
      <c r="P147" s="121"/>
      <c r="Q147" s="498"/>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1.0</v>
      </c>
      <c r="L148" s="117" t="str">
        <f t="shared" si="36"/>
        <v/>
      </c>
      <c r="M148" s="117"/>
      <c r="N148" s="89"/>
      <c r="O148" s="121"/>
      <c r="P148" s="467"/>
      <c r="Q148" s="498"/>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1.0</v>
      </c>
      <c r="L149" s="117" t="str">
        <f t="shared" si="36"/>
        <v/>
      </c>
      <c r="M149" s="117"/>
      <c r="N149" s="89"/>
      <c r="O149" s="121"/>
      <c r="P149" s="121"/>
      <c r="Q149" s="498"/>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0.75</v>
      </c>
      <c r="M150" s="242">
        <f>L150/H150</f>
        <v>0.75</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227</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0.75</v>
      </c>
      <c r="M151" s="117"/>
      <c r="N151" s="89"/>
      <c r="O151" s="489" t="s">
        <v>8874</v>
      </c>
      <c r="P151" s="249" t="s">
        <v>8875</v>
      </c>
      <c r="Q151" s="499" t="s">
        <v>8876</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502"/>
      <c r="P153" s="467"/>
      <c r="Q153" s="499" t="s">
        <v>8877</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2</v>
      </c>
      <c r="M154" s="37">
        <f t="shared" ref="M154:M155" si="37">L154/H154</f>
        <v>1</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2</v>
      </c>
      <c r="M155" s="242">
        <f t="shared" si="37"/>
        <v>1</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502"/>
      <c r="P156" s="620"/>
      <c r="Q156" s="499" t="s">
        <v>8878</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1</v>
      </c>
      <c r="L157" s="117">
        <f t="shared" si="38"/>
        <v>1</v>
      </c>
      <c r="M157" s="117"/>
      <c r="N157" s="89"/>
      <c r="O157" s="121"/>
      <c r="P157" s="121"/>
      <c r="Q157" s="498"/>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1.0</v>
      </c>
      <c r="L158" s="117" t="str">
        <f t="shared" si="38"/>
        <v/>
      </c>
      <c r="M158" s="117"/>
      <c r="N158" s="89"/>
      <c r="O158" s="489" t="s">
        <v>8879</v>
      </c>
      <c r="P158" s="467"/>
      <c r="Q158" s="498"/>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1.0</v>
      </c>
      <c r="L159" s="117" t="str">
        <f t="shared" si="38"/>
        <v/>
      </c>
      <c r="M159" s="117"/>
      <c r="N159" s="89"/>
      <c r="O159" s="502"/>
      <c r="P159" s="467"/>
      <c r="Q159" s="498"/>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489" t="s">
        <v>1622</v>
      </c>
      <c r="P162" s="489" t="s">
        <v>8880</v>
      </c>
      <c r="Q162" s="505" t="s">
        <v>8881</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2.085</v>
      </c>
      <c r="M163" s="37">
        <f t="shared" ref="M163:M164" si="40">L163/H163</f>
        <v>0.556</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0.335</v>
      </c>
      <c r="M164" s="242">
        <f t="shared" si="40"/>
        <v>0.67</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227</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0.67</v>
      </c>
      <c r="M165" s="117"/>
      <c r="N165" s="89"/>
      <c r="O165" s="502"/>
      <c r="P165" s="502"/>
      <c r="Q165" s="499" t="s">
        <v>8882</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500" t="s">
        <v>8883</v>
      </c>
      <c r="P167" s="467"/>
      <c r="Q167" s="499" t="s">
        <v>8884</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500" t="s">
        <v>8885</v>
      </c>
      <c r="P168" s="467"/>
      <c r="Q168" s="499" t="s">
        <v>8884</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0.5</v>
      </c>
      <c r="M169" s="242">
        <f>L169/H169</f>
        <v>0.25</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804</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0.25</v>
      </c>
      <c r="M170" s="117"/>
      <c r="N170" s="89"/>
      <c r="O170" s="500" t="s">
        <v>8886</v>
      </c>
      <c r="P170" s="467"/>
      <c r="Q170" s="499" t="s">
        <v>8887</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804</v>
      </c>
      <c r="L171" s="117">
        <f t="shared" si="42"/>
        <v>0.25</v>
      </c>
      <c r="M171" s="117"/>
      <c r="N171" s="89"/>
      <c r="O171" s="502"/>
      <c r="P171" s="467"/>
      <c r="Q171" s="499" t="s">
        <v>8887</v>
      </c>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804</v>
      </c>
      <c r="L172" s="117">
        <f t="shared" si="42"/>
        <v>0.25</v>
      </c>
      <c r="M172" s="117"/>
      <c r="N172" s="89"/>
      <c r="O172" s="502"/>
      <c r="P172" s="467"/>
      <c r="Q172" s="499" t="s">
        <v>8887</v>
      </c>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1.25</v>
      </c>
      <c r="M173" s="37">
        <f t="shared" ref="M173:M174" si="43">L173/H173</f>
        <v>0.625</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502"/>
      <c r="P175" s="649"/>
      <c r="Q175" s="499" t="s">
        <v>8888</v>
      </c>
      <c r="R175" s="89"/>
      <c r="S175" s="89"/>
      <c r="T175" s="89"/>
      <c r="U175" s="89"/>
      <c r="V175" s="89"/>
      <c r="W175" s="89"/>
      <c r="X175" s="89"/>
      <c r="Y175" s="89"/>
      <c r="Z175" s="89"/>
    </row>
    <row r="176">
      <c r="A176" s="89">
        <v>205.0</v>
      </c>
      <c r="B176" s="257"/>
      <c r="C176" s="241"/>
      <c r="D176" s="241"/>
      <c r="E176" s="241" t="s">
        <v>12</v>
      </c>
      <c r="F176" s="28" t="s">
        <v>8889</v>
      </c>
      <c r="G176" s="4"/>
      <c r="H176" s="242">
        <v>0.5</v>
      </c>
      <c r="I176" s="243"/>
      <c r="J176" s="242"/>
      <c r="K176" s="242"/>
      <c r="L176" s="242">
        <f>AVERAGE(L177)*H176</f>
        <v>0.25</v>
      </c>
      <c r="M176" s="242">
        <f>L176/H176</f>
        <v>0.5</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8890</v>
      </c>
      <c r="H177" s="117"/>
      <c r="I177" s="191" t="s">
        <v>8891</v>
      </c>
      <c r="J177" s="117" t="s">
        <v>189</v>
      </c>
      <c r="K177" s="247" t="s">
        <v>227</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0.5</v>
      </c>
      <c r="M177" s="117"/>
      <c r="N177" s="89"/>
      <c r="O177" s="502"/>
      <c r="P177" s="368"/>
      <c r="Q177" s="499" t="s">
        <v>8892</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v>
      </c>
      <c r="M178" s="242">
        <f>L178/H178</f>
        <v>0</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0</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v>
      </c>
      <c r="M179" s="117"/>
      <c r="N179" s="89"/>
      <c r="O179" s="121"/>
      <c r="P179" s="121"/>
      <c r="Q179" s="499" t="s">
        <v>8893</v>
      </c>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0.0</v>
      </c>
      <c r="L180" s="117" t="str">
        <f t="shared" si="44"/>
        <v/>
      </c>
      <c r="M180" s="339"/>
      <c r="N180" s="89"/>
      <c r="O180" s="498" t="s">
        <v>2964</v>
      </c>
      <c r="P180" s="467"/>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1.0</v>
      </c>
      <c r="L181" s="117" t="str">
        <f t="shared" si="44"/>
        <v/>
      </c>
      <c r="M181" s="117"/>
      <c r="N181" s="89"/>
      <c r="O181" s="498" t="s">
        <v>2966</v>
      </c>
      <c r="P181" s="121"/>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1.0</v>
      </c>
      <c r="L182" s="117" t="str">
        <f t="shared" si="44"/>
        <v/>
      </c>
      <c r="M182" s="117"/>
      <c r="N182" s="89"/>
      <c r="O182" s="121"/>
      <c r="P182" s="121"/>
      <c r="Q182" s="498"/>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3.261624358</v>
      </c>
      <c r="M183" s="37">
        <f t="shared" ref="M183:M184" si="45">L183/H183</f>
        <v>0.8697664955</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1165">
        <f>AVERAGE(L185:L197)*H184</f>
        <v>0.5116243583</v>
      </c>
      <c r="M184" s="242">
        <f t="shared" si="45"/>
        <v>0.5116243583</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99" t="s">
        <v>8894</v>
      </c>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498"/>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4.0</v>
      </c>
      <c r="L187" s="117" t="str">
        <f t="shared" si="46"/>
        <v/>
      </c>
      <c r="M187" s="117"/>
      <c r="N187" s="89"/>
      <c r="O187" s="249"/>
      <c r="P187" s="249" t="s">
        <v>8895</v>
      </c>
      <c r="Q187" s="625"/>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16.0</v>
      </c>
      <c r="L188" s="117" t="str">
        <f t="shared" si="46"/>
        <v/>
      </c>
      <c r="M188" s="117"/>
      <c r="N188" s="89"/>
      <c r="O188" s="249"/>
      <c r="P188" s="249" t="s">
        <v>8895</v>
      </c>
      <c r="Q188" s="625"/>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498"/>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4.0</v>
      </c>
      <c r="L190" s="117" t="str">
        <f t="shared" si="46"/>
        <v/>
      </c>
      <c r="M190" s="117"/>
      <c r="N190" s="89"/>
      <c r="O190" s="121"/>
      <c r="P190" s="249" t="s">
        <v>8895</v>
      </c>
      <c r="Q190" s="625"/>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16.0</v>
      </c>
      <c r="L191" s="117" t="str">
        <f t="shared" si="46"/>
        <v/>
      </c>
      <c r="M191" s="117"/>
      <c r="N191" s="89"/>
      <c r="O191" s="121"/>
      <c r="P191" s="249" t="s">
        <v>8895</v>
      </c>
      <c r="Q191" s="625"/>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340">
        <f>IF(OR(K193="",K194=""),"Blm Diisi",IF(K193=0,0,IF(K194/K193&gt;1,1,K194/K193)))</f>
        <v>1</v>
      </c>
      <c r="L192" s="117">
        <f t="shared" si="46"/>
        <v>1</v>
      </c>
      <c r="M192" s="117"/>
      <c r="N192" s="89"/>
      <c r="O192" s="121"/>
      <c r="P192" s="121"/>
      <c r="Q192" s="498"/>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2.0</v>
      </c>
      <c r="L193" s="117" t="str">
        <f t="shared" si="46"/>
        <v/>
      </c>
      <c r="M193" s="117"/>
      <c r="N193" s="89"/>
      <c r="O193" s="121"/>
      <c r="P193" s="249" t="s">
        <v>8896</v>
      </c>
      <c r="Q193" s="625"/>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80.75</v>
      </c>
      <c r="L194" s="117" t="str">
        <f t="shared" si="46"/>
        <v/>
      </c>
      <c r="M194" s="117"/>
      <c r="N194" s="89"/>
      <c r="O194" s="121"/>
      <c r="P194" s="249" t="s">
        <v>8896</v>
      </c>
      <c r="Q194" s="625"/>
      <c r="R194" s="89"/>
      <c r="S194" s="89"/>
      <c r="T194" s="89"/>
      <c r="U194" s="89"/>
      <c r="V194" s="89"/>
      <c r="W194" s="89"/>
      <c r="X194" s="89"/>
      <c r="Y194" s="89"/>
      <c r="Z194" s="89"/>
    </row>
    <row r="195">
      <c r="A195" s="392">
        <v>224.0</v>
      </c>
      <c r="B195" s="192"/>
      <c r="C195" s="193"/>
      <c r="D195" s="193"/>
      <c r="E195" s="193"/>
      <c r="F195" s="1166" t="s">
        <v>107</v>
      </c>
      <c r="G195" s="1167" t="s">
        <v>1209</v>
      </c>
      <c r="H195" s="117"/>
      <c r="I195" s="1168" t="s">
        <v>1032</v>
      </c>
      <c r="J195" s="117" t="s">
        <v>861</v>
      </c>
      <c r="K195" s="630">
        <f>IF(OR(K196="",K197=""),"Blm Diisi",IF(K196=0,0,IF(K197/K196&gt;1,1,K197/K196)))</f>
        <v>0.02324871662</v>
      </c>
      <c r="L195" s="631">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0.02324871662</v>
      </c>
      <c r="M195" s="117"/>
      <c r="N195" s="392"/>
      <c r="O195" s="1020"/>
      <c r="P195" s="1020"/>
      <c r="Q195" s="258"/>
      <c r="R195" s="392"/>
      <c r="S195" s="392"/>
      <c r="T195" s="392"/>
      <c r="U195" s="392"/>
      <c r="V195" s="392"/>
      <c r="W195" s="392"/>
      <c r="X195" s="392"/>
      <c r="Y195" s="392"/>
      <c r="Z195" s="392"/>
    </row>
    <row r="196">
      <c r="A196" s="89">
        <v>225.0</v>
      </c>
      <c r="B196" s="113"/>
      <c r="C196" s="114"/>
      <c r="D196" s="114"/>
      <c r="E196" s="114"/>
      <c r="F196" s="246"/>
      <c r="G196" s="341" t="s">
        <v>1033</v>
      </c>
      <c r="H196" s="117"/>
      <c r="I196" s="191"/>
      <c r="J196" s="117" t="s">
        <v>1034</v>
      </c>
      <c r="K196" s="363">
        <v>1.9447378901E10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121"/>
      <c r="P196" s="249" t="s">
        <v>8895</v>
      </c>
      <c r="Q196" s="625"/>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4.52126601E8</v>
      </c>
      <c r="L197" s="117" t="str">
        <f t="shared" si="47"/>
        <v/>
      </c>
      <c r="M197" s="117"/>
      <c r="N197" s="89"/>
      <c r="O197" s="121"/>
      <c r="P197" s="249" t="s">
        <v>8895</v>
      </c>
      <c r="Q197" s="625"/>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368"/>
      <c r="P199" s="467"/>
      <c r="Q199" s="499" t="s">
        <v>8897</v>
      </c>
      <c r="R199" s="89"/>
      <c r="S199" s="89"/>
      <c r="T199" s="89"/>
      <c r="U199" s="89"/>
      <c r="V199" s="89"/>
      <c r="W199" s="89"/>
      <c r="X199" s="89"/>
      <c r="Y199" s="89"/>
      <c r="Z199" s="89"/>
    </row>
    <row r="200">
      <c r="A200" s="89">
        <v>229.0</v>
      </c>
      <c r="B200" s="257"/>
      <c r="C200" s="241"/>
      <c r="D200" s="241"/>
      <c r="E200" s="241" t="s">
        <v>14</v>
      </c>
      <c r="F200" s="28" t="s">
        <v>8898</v>
      </c>
      <c r="G200" s="4"/>
      <c r="H200" s="242">
        <v>1.0</v>
      </c>
      <c r="I200" s="243"/>
      <c r="J200" s="242"/>
      <c r="K200" s="242"/>
      <c r="L200" s="242">
        <f>AVERAGE(L201)*H200</f>
        <v>1</v>
      </c>
      <c r="M200" s="242">
        <f>L200/H200</f>
        <v>1</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8899</v>
      </c>
      <c r="H201" s="117"/>
      <c r="I201" s="191" t="s">
        <v>8900</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368"/>
      <c r="P201" s="502"/>
      <c r="Q201" s="499" t="s">
        <v>8901</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368"/>
      <c r="P203" s="467"/>
      <c r="Q203" s="499" t="s">
        <v>8902</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1.95</v>
      </c>
      <c r="M204" s="37">
        <f t="shared" ref="M204:M205" si="48">L204/H204</f>
        <v>1</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30">
        <f>IF(OR(K207="",K210=""),"Blm Diisi",IF(AND(K207=0,K210=0),0,IF(K210/K207&gt;1,1,K210/K207)))</f>
        <v>1</v>
      </c>
      <c r="L206" s="631">
        <f>IF(J206="Ya/Tidak",IF(K206="Ya",1,IF(K206="Tidak",0,"Blm Diisi")),IF(J206="A/B/C",IF(K206="A",1,IF(K206="B",0,5,IF(K206="C",0,"Blm Diisi"))),IF(J206="A/B/C/D",IF(K206="A",1,IF(K206="B",0,67,IF(K206="C",0,33,IF(K206="D",0,"Blm Diisi")))),IF(J206="A/B/C/D/E",IF(K206="A",1,IF(K206="B",0,75,IF(K206="C",0,5,IF(K206="D",0,25,IF(K206="E",0,"Blm Diisi"))))),IF(J206="%",IF(K206="","Blm Diisi",K206),IF(J212="Jumlah",IF(K206="","Blm Diisi",""),IF(J206="Rupiah",IF(K206="","Blm Diisi",""),IF(J206="","","-"))))))))</f>
        <v>1</v>
      </c>
      <c r="M206" s="117"/>
      <c r="N206" s="89"/>
      <c r="O206" s="368"/>
      <c r="P206" s="649"/>
      <c r="Q206" s="499" t="s">
        <v>8903</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6">
        <f>IF(OR(K208="",K209=""),"Blm Diisi",K208+K209)</f>
        <v>34</v>
      </c>
      <c r="L207" s="117" t="str">
        <f t="shared" ref="L207:L210" si="49">IF(J207="Ya/Tidak",IF(K207="Ya",1,IF(K207="Tidak",0,"Blm Diisi")),IF(J207="A/B/C",IF(K207="A",1,IF(K207="B",0.5,IF(K207="C",0,"Blm Diisi"))),IF(J207="A/B/C/D",IF(K207="A",1,IF(K207="B",0.67,IF(K207="C",0.33,IF(K207="D",0,"Blm Diisi")))),IF(J207="A/B/C/D/E",IF(K207="A",1,IF(K207="B",0.75,IF(K207="C",0.5,IF(K207="D",0.25,IF(K207="E",0,"Blm Diisi"))))),IF(J207="%",IF(K207="","Blm Diisi",K207),IF(J207="Jumlah",IF(K207="","Blm Diisi",""),IF(J207="Rupiah",IF(K207="","Blm Diisi",""),IF(J207="","","-"))))))))</f>
        <v/>
      </c>
      <c r="M207" s="117"/>
      <c r="N207" s="89"/>
      <c r="O207" s="121"/>
      <c r="P207" s="121"/>
      <c r="Q207" s="498"/>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0.0</v>
      </c>
      <c r="L208" s="117" t="str">
        <f t="shared" si="49"/>
        <v/>
      </c>
      <c r="M208" s="117"/>
      <c r="N208" s="89"/>
      <c r="O208" s="121"/>
      <c r="P208" s="121"/>
      <c r="Q208" s="498"/>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34.0</v>
      </c>
      <c r="L209" s="117" t="str">
        <f t="shared" si="49"/>
        <v/>
      </c>
      <c r="M209" s="117"/>
      <c r="N209" s="89"/>
      <c r="O209" s="121"/>
      <c r="P209" s="121"/>
      <c r="Q209" s="498"/>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34.0</v>
      </c>
      <c r="L210" s="117" t="str">
        <f t="shared" si="49"/>
        <v/>
      </c>
      <c r="M210" s="117"/>
      <c r="N210" s="89"/>
      <c r="O210" s="121"/>
      <c r="P210" s="121"/>
      <c r="Q210" s="498"/>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0.6</v>
      </c>
      <c r="M211" s="242">
        <f>L211/H211</f>
        <v>1</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IF(OR(K213="",K217=""),"Blm Diisi",IF(AND(K213=0,K217=0),0,IF(K216/K213&gt;1,1,K217/K213)))</f>
        <v>1</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12" s="117"/>
      <c r="N212" s="89"/>
      <c r="O212" s="649"/>
      <c r="P212" s="649"/>
      <c r="Q212" s="499" t="s">
        <v>8904</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18</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98"/>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98"/>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498"/>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18.0</v>
      </c>
      <c r="L216" s="117" t="str">
        <f t="shared" si="50"/>
        <v/>
      </c>
      <c r="M216" s="117"/>
      <c r="N216" s="89"/>
      <c r="O216" s="121"/>
      <c r="P216" s="121"/>
      <c r="Q216" s="498"/>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18.0</v>
      </c>
      <c r="L217" s="117" t="str">
        <f t="shared" si="50"/>
        <v/>
      </c>
      <c r="M217" s="117"/>
      <c r="N217" s="89"/>
      <c r="O217" s="121"/>
      <c r="P217" s="121"/>
      <c r="Q217" s="498"/>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121"/>
      <c r="P219" s="467"/>
      <c r="Q219" s="499" t="s">
        <v>8905</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0.0</v>
      </c>
      <c r="L220" s="117" t="str">
        <f t="shared" si="51"/>
        <v/>
      </c>
      <c r="M220" s="117"/>
      <c r="N220" s="89"/>
      <c r="O220" s="121"/>
      <c r="P220" s="503"/>
      <c r="Q220" s="498"/>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121"/>
      <c r="P221" s="121"/>
      <c r="Q221" s="498"/>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0.0</v>
      </c>
      <c r="L222" s="117" t="str">
        <f t="shared" si="51"/>
        <v/>
      </c>
      <c r="M222" s="117"/>
      <c r="N222" s="89"/>
      <c r="O222" s="121"/>
      <c r="P222" s="121"/>
      <c r="Q222" s="498"/>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3.75</v>
      </c>
      <c r="M223" s="37">
        <f t="shared" ref="M223:M224" si="52">L223/H223</f>
        <v>1</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2.5</v>
      </c>
      <c r="M224" s="242">
        <f t="shared" si="52"/>
        <v>1</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277" t="s">
        <v>8906</v>
      </c>
      <c r="P225" s="249" t="s">
        <v>8907</v>
      </c>
      <c r="Q225" s="499" t="s">
        <v>8908</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1</v>
      </c>
      <c r="L226" s="117">
        <f t="shared" si="53"/>
        <v>1</v>
      </c>
      <c r="M226" s="117"/>
      <c r="N226" s="89"/>
      <c r="O226" s="500" t="s">
        <v>8909</v>
      </c>
      <c r="P226" s="467"/>
      <c r="Q226" s="498"/>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176.0</v>
      </c>
      <c r="L227" s="117" t="str">
        <f t="shared" si="53"/>
        <v/>
      </c>
      <c r="M227" s="117"/>
      <c r="N227" s="89"/>
      <c r="O227" s="249" t="s">
        <v>8910</v>
      </c>
      <c r="P227" s="467"/>
      <c r="Q227" s="498"/>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176.0</v>
      </c>
      <c r="L228" s="117" t="str">
        <f t="shared" si="53"/>
        <v/>
      </c>
      <c r="M228" s="117"/>
      <c r="N228" s="89"/>
      <c r="O228" s="121"/>
      <c r="P228" s="467"/>
      <c r="Q228" s="498"/>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489" t="s">
        <v>8911</v>
      </c>
      <c r="P230" s="249" t="s">
        <v>8912</v>
      </c>
      <c r="Q230" s="499" t="s">
        <v>8913</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0.90625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F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1"/>
    <hyperlink r:id="rId5" ref="Q12"/>
    <hyperlink r:id="rId6" ref="Q13"/>
    <hyperlink r:id="rId7" ref="Q15"/>
    <hyperlink r:id="rId8" ref="Q16"/>
    <hyperlink r:id="rId9" ref="Q17"/>
    <hyperlink r:id="rId10" ref="Q18"/>
    <hyperlink r:id="rId11" ref="Q20"/>
    <hyperlink r:id="rId12" ref="Q21"/>
    <hyperlink r:id="rId13" ref="Q24"/>
    <hyperlink r:id="rId14" ref="Q25"/>
    <hyperlink r:id="rId15" ref="Q28"/>
    <hyperlink r:id="rId16" ref="Q29"/>
    <hyperlink r:id="rId17" ref="Q30"/>
    <hyperlink r:id="rId18" ref="Q31"/>
    <hyperlink r:id="rId19" ref="Q32"/>
    <hyperlink r:id="rId20" ref="Q33"/>
    <hyperlink r:id="rId21" ref="Q34"/>
    <hyperlink r:id="rId22" ref="Q35"/>
    <hyperlink r:id="rId23" ref="Q36"/>
    <hyperlink r:id="rId24" ref="Q37"/>
    <hyperlink r:id="rId25" ref="Q39"/>
    <hyperlink r:id="rId26" ref="Q40"/>
    <hyperlink r:id="rId27" ref="Q43"/>
    <hyperlink r:id="rId28" ref="Q44"/>
    <hyperlink r:id="rId29" ref="Q45"/>
    <hyperlink r:id="rId30" ref="Q46"/>
    <hyperlink r:id="rId31" ref="Q47"/>
    <hyperlink r:id="rId32" ref="Q48"/>
    <hyperlink r:id="rId33" ref="Q49"/>
    <hyperlink r:id="rId34" ref="Q50"/>
    <hyperlink r:id="rId35" ref="Q51"/>
    <hyperlink r:id="rId36" ref="Q53"/>
    <hyperlink r:id="rId37" ref="Q54"/>
    <hyperlink r:id="rId38" ref="Q57"/>
    <hyperlink r:id="rId39" ref="Q58"/>
    <hyperlink r:id="rId40" ref="Q59"/>
    <hyperlink r:id="rId41" ref="Q61"/>
    <hyperlink r:id="rId42" ref="Q62"/>
    <hyperlink r:id="rId43" ref="Q64"/>
    <hyperlink r:id="rId44" ref="Q71"/>
    <hyperlink r:id="rId45" ref="Q72"/>
    <hyperlink r:id="rId46" ref="Q80"/>
    <hyperlink r:id="rId47" ref="Q81"/>
    <hyperlink r:id="rId48" ref="Q82"/>
    <hyperlink r:id="rId49" ref="Q83"/>
    <hyperlink r:id="rId50" ref="Q84"/>
    <hyperlink r:id="rId51" ref="Q85"/>
    <hyperlink r:id="rId52" ref="Q87"/>
    <hyperlink r:id="rId53" ref="Q88"/>
    <hyperlink r:id="rId54" ref="Q91"/>
    <hyperlink r:id="rId55" ref="Q92"/>
    <hyperlink r:id="rId56" ref="Q93"/>
    <hyperlink r:id="rId57" ref="Q94"/>
    <hyperlink r:id="rId58" ref="Q96"/>
    <hyperlink r:id="rId59" ref="Q97"/>
    <hyperlink r:id="rId60" ref="Q98"/>
    <hyperlink r:id="rId61" ref="Q99"/>
    <hyperlink r:id="rId62" ref="Q100"/>
    <hyperlink r:id="rId63" ref="Q101"/>
    <hyperlink r:id="rId64" ref="Q103"/>
    <hyperlink r:id="rId65" ref="Q104"/>
    <hyperlink r:id="rId66" ref="Q105"/>
    <hyperlink r:id="rId67" ref="Q107"/>
    <hyperlink r:id="rId68" ref="Q109"/>
    <hyperlink r:id="rId69" ref="Q110"/>
    <hyperlink r:id="rId70" ref="Q111"/>
    <hyperlink r:id="rId71" ref="Q112"/>
    <hyperlink r:id="rId72" ref="Q114"/>
    <hyperlink r:id="rId73" ref="Q115"/>
    <hyperlink r:id="rId74" ref="Q116"/>
    <hyperlink r:id="rId75" ref="Q119"/>
    <hyperlink r:id="rId76" ref="Q120"/>
    <hyperlink r:id="rId77" ref="Q121"/>
    <hyperlink r:id="rId78" ref="Q123"/>
    <hyperlink r:id="rId79" ref="Q124"/>
    <hyperlink r:id="rId80" ref="Q125"/>
    <hyperlink r:id="rId81" ref="Q126"/>
    <hyperlink r:id="rId82" ref="Q127"/>
    <hyperlink r:id="rId83" ref="Q128"/>
    <hyperlink r:id="rId84" ref="Q130"/>
    <hyperlink r:id="rId85" ref="Q131"/>
    <hyperlink r:id="rId86" ref="Q132"/>
    <hyperlink r:id="rId87" ref="Q133"/>
    <hyperlink r:id="rId88" ref="Q135"/>
    <hyperlink r:id="rId89" ref="Q136"/>
    <hyperlink r:id="rId90" ref="Q137"/>
    <hyperlink r:id="rId91" ref="O139"/>
    <hyperlink r:id="rId92" ref="P139"/>
    <hyperlink r:id="rId93" ref="Q139"/>
    <hyperlink r:id="rId94" ref="Q140"/>
    <hyperlink r:id="rId95" ref="Q144"/>
    <hyperlink r:id="rId96" ref="Q151"/>
    <hyperlink r:id="rId97" ref="Q153"/>
    <hyperlink r:id="rId98" ref="Q156"/>
    <hyperlink r:id="rId99" ref="Q162"/>
    <hyperlink r:id="rId100" ref="Q165"/>
    <hyperlink r:id="rId101" ref="O167"/>
    <hyperlink r:id="rId102" ref="Q167"/>
    <hyperlink r:id="rId103" ref="O168"/>
    <hyperlink r:id="rId104" ref="Q168"/>
    <hyperlink r:id="rId105" ref="O170"/>
    <hyperlink r:id="rId106" ref="Q170"/>
    <hyperlink r:id="rId107" ref="Q171"/>
    <hyperlink r:id="rId108" ref="Q172"/>
    <hyperlink r:id="rId109" ref="Q175"/>
    <hyperlink r:id="rId110" ref="Q177"/>
    <hyperlink r:id="rId111" ref="Q179"/>
    <hyperlink r:id="rId112" ref="Q185"/>
    <hyperlink r:id="rId113" ref="Q199"/>
    <hyperlink r:id="rId114" ref="Q201"/>
    <hyperlink r:id="rId115" ref="Q203"/>
    <hyperlink r:id="rId116" ref="Q206"/>
    <hyperlink r:id="rId117" ref="Q212"/>
    <hyperlink r:id="rId118" ref="Q219"/>
    <hyperlink r:id="rId119" ref="Q225"/>
    <hyperlink r:id="rId120" ref="O226"/>
    <hyperlink r:id="rId121" ref="Q230"/>
  </hyperlinks>
  <printOptions/>
  <pageMargins bottom="0.7480314960629921" footer="0.0" header="0.0" left="0.7086614173228347" right="0.7086614173228347" top="0.7480314960629921"/>
  <pageSetup fitToHeight="0" paperSize="9" orientation="portrait"/>
  <drawing r:id="rId122"/>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2" width="7.86"/>
    <col customWidth="1" min="13" max="13" width="7.71"/>
    <col customWidth="1" min="14" max="14" width="8.86"/>
    <col customWidth="1" min="15" max="16" width="41.0"/>
    <col customWidth="1" min="17" max="17" width="54.43"/>
    <col customWidth="1" min="18" max="26" width="8.86"/>
  </cols>
  <sheetData>
    <row r="1">
      <c r="A1" s="89">
        <v>1.0</v>
      </c>
      <c r="B1" s="1133" t="s">
        <v>8914</v>
      </c>
      <c r="C1" s="11"/>
      <c r="D1" s="11"/>
      <c r="E1" s="11"/>
      <c r="F1" s="11"/>
      <c r="G1" s="936"/>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29.52151719</v>
      </c>
      <c r="M3" s="451">
        <f t="shared" ref="M3:M6" si="1">L3/H3</f>
        <v>0.8132649365</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12.86969444</v>
      </c>
      <c r="M4" s="231">
        <f t="shared" si="1"/>
        <v>0.8814859209</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1.622666667</v>
      </c>
      <c r="M5" s="37">
        <f t="shared" si="1"/>
        <v>0.8113333333</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0.2226666667</v>
      </c>
      <c r="M6" s="242">
        <f t="shared" si="1"/>
        <v>0.5566666667</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249" t="s">
        <v>8915</v>
      </c>
      <c r="P7" s="277" t="s">
        <v>8916</v>
      </c>
      <c r="Q7" s="973" t="s">
        <v>8917</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227</v>
      </c>
      <c r="L8" s="117">
        <f t="shared" si="2"/>
        <v>0.67</v>
      </c>
      <c r="M8" s="117"/>
      <c r="N8" s="248"/>
      <c r="O8" s="489" t="s">
        <v>8918</v>
      </c>
      <c r="P8" s="489" t="s">
        <v>8919</v>
      </c>
      <c r="Q8" s="973" t="s">
        <v>8917</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804</v>
      </c>
      <c r="L9" s="117">
        <f t="shared" si="2"/>
        <v>0</v>
      </c>
      <c r="M9" s="117"/>
      <c r="N9" s="248"/>
      <c r="O9" s="489" t="s">
        <v>8920</v>
      </c>
      <c r="P9" s="277"/>
      <c r="Q9" s="352"/>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89" t="s">
        <v>8921</v>
      </c>
      <c r="P11" s="490" t="s">
        <v>8919</v>
      </c>
      <c r="Q11" s="318" t="s">
        <v>8922</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489" t="s">
        <v>8923</v>
      </c>
      <c r="P12" s="489" t="s">
        <v>8924</v>
      </c>
      <c r="Q12" s="491" t="s">
        <v>8922</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489" t="s">
        <v>8925</v>
      </c>
      <c r="P13" s="489" t="s">
        <v>8919</v>
      </c>
      <c r="Q13" s="318" t="s">
        <v>8922</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0.6</v>
      </c>
      <c r="M14" s="242">
        <f>L14/H14</f>
        <v>0.75</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489" t="s">
        <v>8926</v>
      </c>
      <c r="P15" s="277" t="s">
        <v>8927</v>
      </c>
      <c r="Q15" s="495" t="s">
        <v>8928</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89" t="s">
        <v>8929</v>
      </c>
      <c r="P16" s="489" t="s">
        <v>8930</v>
      </c>
      <c r="Q16" s="495" t="s">
        <v>8928</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489" t="s">
        <v>8931</v>
      </c>
      <c r="P17" s="489" t="s">
        <v>8932</v>
      </c>
      <c r="Q17" s="495" t="s">
        <v>8928</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804</v>
      </c>
      <c r="L18" s="117">
        <f t="shared" si="4"/>
        <v>0</v>
      </c>
      <c r="M18" s="117"/>
      <c r="N18" s="89"/>
      <c r="O18" s="489" t="s">
        <v>8920</v>
      </c>
      <c r="P18" s="1014"/>
      <c r="Q18" s="498"/>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489" t="s">
        <v>8933</v>
      </c>
      <c r="P20" s="489" t="s">
        <v>8934</v>
      </c>
      <c r="Q20" s="495" t="s">
        <v>8935</v>
      </c>
      <c r="R20" s="89"/>
      <c r="S20" s="89"/>
      <c r="T20" s="89"/>
      <c r="U20" s="89"/>
      <c r="V20" s="89"/>
      <c r="W20" s="89"/>
      <c r="X20" s="89"/>
      <c r="Y20" s="89"/>
      <c r="Z20" s="89"/>
    </row>
    <row r="21">
      <c r="A21" s="89">
        <v>21.0</v>
      </c>
      <c r="B21" s="113"/>
      <c r="C21" s="114"/>
      <c r="D21" s="114"/>
      <c r="E21" s="260"/>
      <c r="F21" s="114" t="s">
        <v>193</v>
      </c>
      <c r="G21" s="125" t="s">
        <v>8936</v>
      </c>
      <c r="H21" s="117"/>
      <c r="I21" s="191" t="s">
        <v>8937</v>
      </c>
      <c r="J21" s="117" t="s">
        <v>196</v>
      </c>
      <c r="K21" s="247" t="s">
        <v>190</v>
      </c>
      <c r="L21" s="117">
        <f t="shared" si="5"/>
        <v>1</v>
      </c>
      <c r="M21" s="117"/>
      <c r="N21" s="89"/>
      <c r="O21" s="489" t="s">
        <v>8938</v>
      </c>
      <c r="P21" s="277" t="s">
        <v>1935</v>
      </c>
      <c r="Q21" s="495" t="s">
        <v>8935</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1</v>
      </c>
      <c r="M22" s="37">
        <f t="shared" ref="M22:M23" si="6">L22/H22</f>
        <v>1</v>
      </c>
      <c r="N22" s="89"/>
      <c r="O22" s="262"/>
      <c r="P22" s="262"/>
      <c r="Q22" s="49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1</v>
      </c>
      <c r="M23" s="242">
        <f t="shared" si="6"/>
        <v>1</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489" t="s">
        <v>7991</v>
      </c>
      <c r="P24" s="249" t="s">
        <v>8939</v>
      </c>
      <c r="Q24" s="495" t="s">
        <v>8940</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190</v>
      </c>
      <c r="L25" s="117">
        <f t="shared" si="7"/>
        <v>1</v>
      </c>
      <c r="M25" s="117"/>
      <c r="N25" s="89"/>
      <c r="O25" s="489" t="s">
        <v>8941</v>
      </c>
      <c r="P25" s="249" t="s">
        <v>8942</v>
      </c>
      <c r="Q25" s="495" t="s">
        <v>8940</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489" t="s">
        <v>8943</v>
      </c>
      <c r="P28" s="277" t="s">
        <v>8944</v>
      </c>
      <c r="Q28" s="495" t="s">
        <v>8945</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89" t="s">
        <v>8946</v>
      </c>
      <c r="P29" s="489" t="s">
        <v>8947</v>
      </c>
      <c r="Q29" s="495" t="s">
        <v>8945</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489" t="s">
        <v>7996</v>
      </c>
      <c r="P30" s="489" t="s">
        <v>8947</v>
      </c>
      <c r="Q30" s="495" t="s">
        <v>8945</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489" t="s">
        <v>7996</v>
      </c>
      <c r="P31" s="489" t="s">
        <v>8947</v>
      </c>
      <c r="Q31" s="495" t="s">
        <v>8945</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489" t="s">
        <v>7996</v>
      </c>
      <c r="P32" s="489" t="s">
        <v>8947</v>
      </c>
      <c r="Q32" s="495" t="s">
        <v>8945</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489" t="s">
        <v>7996</v>
      </c>
      <c r="P33" s="489" t="s">
        <v>8947</v>
      </c>
      <c r="Q33" s="495" t="s">
        <v>8945</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489" t="s">
        <v>7996</v>
      </c>
      <c r="P34" s="489" t="s">
        <v>8947</v>
      </c>
      <c r="Q34" s="495" t="s">
        <v>8945</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489" t="s">
        <v>7996</v>
      </c>
      <c r="P35" s="489" t="s">
        <v>8947</v>
      </c>
      <c r="Q35" s="495" t="s">
        <v>8945</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489" t="s">
        <v>7996</v>
      </c>
      <c r="P36" s="489" t="s">
        <v>8947</v>
      </c>
      <c r="Q36" s="495" t="s">
        <v>8945</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489" t="s">
        <v>7996</v>
      </c>
      <c r="P37" s="489" t="s">
        <v>8947</v>
      </c>
      <c r="Q37" s="495" t="s">
        <v>8945</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489" t="s">
        <v>8948</v>
      </c>
      <c r="P39" s="489" t="s">
        <v>8949</v>
      </c>
      <c r="Q39" s="495" t="s">
        <v>8950</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489" t="s">
        <v>8948</v>
      </c>
      <c r="P40" s="489" t="s">
        <v>8949</v>
      </c>
      <c r="Q40" s="495" t="s">
        <v>8950</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0.8611111111</v>
      </c>
      <c r="M41" s="37">
        <f t="shared" ref="M41:M42" si="11">L41/H41</f>
        <v>0.8611111111</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0.3611111111</v>
      </c>
      <c r="M42" s="242">
        <f t="shared" si="11"/>
        <v>0.7222222222</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489" t="s">
        <v>8951</v>
      </c>
      <c r="P43" s="497" t="s">
        <v>8952</v>
      </c>
      <c r="Q43" s="495" t="s">
        <v>8953</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489" t="s">
        <v>8954</v>
      </c>
      <c r="P44" s="497" t="s">
        <v>8952</v>
      </c>
      <c r="Q44" s="495" t="s">
        <v>8953</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489" t="s">
        <v>8955</v>
      </c>
      <c r="P45" s="497" t="s">
        <v>8956</v>
      </c>
      <c r="Q45" s="495" t="s">
        <v>8953</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489" t="s">
        <v>8957</v>
      </c>
      <c r="P46" s="277" t="s">
        <v>8958</v>
      </c>
      <c r="Q46" s="495" t="s">
        <v>8953</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227</v>
      </c>
      <c r="L47" s="117">
        <f t="shared" si="12"/>
        <v>0.67</v>
      </c>
      <c r="M47" s="117"/>
      <c r="N47" s="89"/>
      <c r="O47" s="489" t="s">
        <v>8959</v>
      </c>
      <c r="P47" s="277" t="s">
        <v>8960</v>
      </c>
      <c r="Q47" s="495" t="s">
        <v>8953</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227</v>
      </c>
      <c r="L48" s="117">
        <f t="shared" si="12"/>
        <v>0.5</v>
      </c>
      <c r="M48" s="117"/>
      <c r="N48" s="89"/>
      <c r="O48" s="489" t="s">
        <v>8961</v>
      </c>
      <c r="P48" s="277" t="s">
        <v>8960</v>
      </c>
      <c r="Q48" s="495" t="s">
        <v>8953</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489" t="s">
        <v>8962</v>
      </c>
      <c r="P49" s="277" t="s">
        <v>8960</v>
      </c>
      <c r="Q49" s="495" t="s">
        <v>8953</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386</v>
      </c>
      <c r="L50" s="117">
        <f t="shared" si="12"/>
        <v>0.33</v>
      </c>
      <c r="M50" s="117"/>
      <c r="N50" s="89"/>
      <c r="O50" s="277" t="s">
        <v>8963</v>
      </c>
      <c r="P50" s="368"/>
      <c r="Q50" s="495" t="s">
        <v>8953</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386</v>
      </c>
      <c r="L51" s="117">
        <f t="shared" si="12"/>
        <v>0</v>
      </c>
      <c r="M51" s="117"/>
      <c r="N51" s="89"/>
      <c r="O51" s="489" t="s">
        <v>8964</v>
      </c>
      <c r="P51" s="368"/>
      <c r="Q51" s="498"/>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49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489" t="s">
        <v>8965</v>
      </c>
      <c r="P53" s="277" t="s">
        <v>8966</v>
      </c>
      <c r="Q53" s="505" t="s">
        <v>8967</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277" t="s">
        <v>7793</v>
      </c>
      <c r="P54" s="277" t="s">
        <v>7794</v>
      </c>
      <c r="Q54" s="495" t="s">
        <v>8967</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1.333666667</v>
      </c>
      <c r="M55" s="37">
        <f t="shared" ref="M55:M56" si="14">L55/H55</f>
        <v>0.9526190476</v>
      </c>
      <c r="N55" s="89"/>
      <c r="O55" s="262"/>
      <c r="P55" s="262"/>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9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489" t="s">
        <v>8028</v>
      </c>
      <c r="P57" s="490" t="s">
        <v>8968</v>
      </c>
      <c r="Q57" s="495" t="s">
        <v>8969</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489" t="s">
        <v>8031</v>
      </c>
      <c r="P58" s="497" t="s">
        <v>8032</v>
      </c>
      <c r="Q58" s="495" t="s">
        <v>8969</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489" t="s">
        <v>8034</v>
      </c>
      <c r="P59" s="497" t="s">
        <v>8032</v>
      </c>
      <c r="Q59" s="495" t="s">
        <v>8969</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0.167</v>
      </c>
      <c r="M60" s="242">
        <f>L60/H60</f>
        <v>0.835</v>
      </c>
      <c r="N60" s="89"/>
      <c r="O60" s="243"/>
      <c r="P60" s="243"/>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489" t="s">
        <v>8036</v>
      </c>
      <c r="P61" s="277" t="s">
        <v>8784</v>
      </c>
      <c r="Q61" s="495" t="s">
        <v>8970</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227</v>
      </c>
      <c r="L62" s="117">
        <f t="shared" si="16"/>
        <v>0.67</v>
      </c>
      <c r="M62" s="117"/>
      <c r="N62" s="89"/>
      <c r="O62" s="489" t="s">
        <v>8039</v>
      </c>
      <c r="P62" s="497" t="s">
        <v>8971</v>
      </c>
      <c r="Q62" s="495" t="s">
        <v>8970</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0.3666666667</v>
      </c>
      <c r="M63" s="242">
        <f>L63/H63</f>
        <v>0.9166666667</v>
      </c>
      <c r="N63" s="89"/>
      <c r="O63" s="243"/>
      <c r="P63" s="243"/>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489" t="s">
        <v>8789</v>
      </c>
      <c r="P64" s="497" t="s">
        <v>8972</v>
      </c>
      <c r="Q64" s="495" t="s">
        <v>8973</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489" t="s">
        <v>8791</v>
      </c>
      <c r="P65" s="497" t="s">
        <v>8974</v>
      </c>
      <c r="Q65" s="495" t="s">
        <v>8973</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489" t="s">
        <v>8047</v>
      </c>
      <c r="P66" s="497" t="s">
        <v>8974</v>
      </c>
      <c r="Q66" s="495" t="s">
        <v>8973</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227</v>
      </c>
      <c r="L67" s="117">
        <f t="shared" si="17"/>
        <v>0.75</v>
      </c>
      <c r="M67" s="117"/>
      <c r="N67" s="89"/>
      <c r="O67" s="489" t="s">
        <v>8792</v>
      </c>
      <c r="P67" s="277" t="s">
        <v>8975</v>
      </c>
      <c r="Q67" s="495" t="s">
        <v>8973</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227</v>
      </c>
      <c r="L68" s="117">
        <f t="shared" si="17"/>
        <v>0.75</v>
      </c>
      <c r="M68" s="117"/>
      <c r="N68" s="89"/>
      <c r="O68" s="489" t="s">
        <v>8793</v>
      </c>
      <c r="P68" s="277" t="s">
        <v>8976</v>
      </c>
      <c r="Q68" s="495" t="s">
        <v>8973</v>
      </c>
      <c r="R68" s="89"/>
      <c r="S68" s="89"/>
      <c r="T68" s="89"/>
      <c r="U68" s="89"/>
      <c r="V68" s="89"/>
      <c r="W68" s="89"/>
      <c r="X68" s="89"/>
      <c r="Y68" s="89"/>
      <c r="Z68" s="89"/>
    </row>
    <row r="69">
      <c r="A69" s="89">
        <v>70.0</v>
      </c>
      <c r="B69" s="113"/>
      <c r="C69" s="114"/>
      <c r="D69" s="114"/>
      <c r="E69" s="114"/>
      <c r="F69" s="114" t="s">
        <v>249</v>
      </c>
      <c r="G69" s="266" t="s">
        <v>1186</v>
      </c>
      <c r="H69" s="117"/>
      <c r="I69" s="191" t="s">
        <v>8977</v>
      </c>
      <c r="J69" s="117" t="s">
        <v>196</v>
      </c>
      <c r="K69" s="247" t="s">
        <v>190</v>
      </c>
      <c r="L69" s="117">
        <f t="shared" si="17"/>
        <v>1</v>
      </c>
      <c r="M69" s="117"/>
      <c r="N69" s="89"/>
      <c r="O69" s="277" t="s">
        <v>8978</v>
      </c>
      <c r="P69" s="249" t="s">
        <v>8979</v>
      </c>
      <c r="Q69" s="495" t="s">
        <v>8973</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0.2</v>
      </c>
      <c r="M70" s="242">
        <f>L70/H70</f>
        <v>1</v>
      </c>
      <c r="N70" s="89"/>
      <c r="O70" s="243"/>
      <c r="P70" s="243"/>
      <c r="Q70" s="49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489" t="s">
        <v>8058</v>
      </c>
      <c r="P71" s="489" t="s">
        <v>8795</v>
      </c>
      <c r="Q71" s="495" t="s">
        <v>8980</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489" t="s">
        <v>8061</v>
      </c>
      <c r="P72" s="277" t="s">
        <v>8981</v>
      </c>
      <c r="Q72" s="495" t="s">
        <v>8980</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489" t="s">
        <v>2624</v>
      </c>
      <c r="P74" s="277" t="s">
        <v>8982</v>
      </c>
      <c r="Q74" s="495" t="s">
        <v>8983</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489" t="s">
        <v>551</v>
      </c>
      <c r="P75" s="277" t="s">
        <v>8982</v>
      </c>
      <c r="Q75" s="495" t="s">
        <v>8983</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9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489" t="s">
        <v>8070</v>
      </c>
      <c r="P77" s="277" t="s">
        <v>8984</v>
      </c>
      <c r="Q77" s="495" t="s">
        <v>8985</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2.3125</v>
      </c>
      <c r="M78" s="37">
        <f t="shared" ref="M78:M79" si="20">L78/H78</f>
        <v>0.925</v>
      </c>
      <c r="N78" s="89"/>
      <c r="O78" s="262"/>
      <c r="P78" s="262"/>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489" t="s">
        <v>8986</v>
      </c>
      <c r="P80" s="489" t="s">
        <v>8987</v>
      </c>
      <c r="Q80" s="495" t="s">
        <v>8988</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489" t="s">
        <v>8076</v>
      </c>
      <c r="P81" s="489" t="s">
        <v>8987</v>
      </c>
      <c r="Q81" s="495" t="s">
        <v>8988</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489" t="s">
        <v>8078</v>
      </c>
      <c r="P82" s="277" t="s">
        <v>8989</v>
      </c>
      <c r="Q82" s="495" t="s">
        <v>8988</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489" t="s">
        <v>8081</v>
      </c>
      <c r="P83" s="277" t="s">
        <v>8989</v>
      </c>
      <c r="Q83" s="495" t="s">
        <v>8988</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489" t="s">
        <v>8084</v>
      </c>
      <c r="P84" s="489" t="s">
        <v>8803</v>
      </c>
      <c r="Q84" s="495" t="s">
        <v>8988</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489" t="s">
        <v>8087</v>
      </c>
      <c r="P85" s="277" t="s">
        <v>8990</v>
      </c>
      <c r="Q85" s="495" t="s">
        <v>8988</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1.3125</v>
      </c>
      <c r="M86" s="242">
        <f>L86/H86</f>
        <v>0.875</v>
      </c>
      <c r="N86" s="89"/>
      <c r="O86" s="243"/>
      <c r="P86" s="243"/>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489" t="s">
        <v>8991</v>
      </c>
      <c r="P87" s="489" t="s">
        <v>8992</v>
      </c>
      <c r="Q87" s="495" t="s">
        <v>8993</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227</v>
      </c>
      <c r="L88" s="117">
        <f t="shared" si="22"/>
        <v>0.75</v>
      </c>
      <c r="M88" s="117"/>
      <c r="N88" s="89"/>
      <c r="O88" s="489" t="s">
        <v>8093</v>
      </c>
      <c r="P88" s="489" t="s">
        <v>8994</v>
      </c>
      <c r="Q88" s="495" t="s">
        <v>8993</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1.459416667</v>
      </c>
      <c r="M89" s="37">
        <f t="shared" ref="M89:M90" si="23">L89/H89</f>
        <v>0.6633712121</v>
      </c>
      <c r="N89" s="89"/>
      <c r="O89" s="262"/>
      <c r="P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0.3</v>
      </c>
      <c r="M90" s="242">
        <f t="shared" si="23"/>
        <v>1</v>
      </c>
      <c r="N90" s="89"/>
      <c r="O90" s="243"/>
      <c r="P90" s="243"/>
      <c r="Q90" s="498"/>
      <c r="R90" s="89"/>
      <c r="S90" s="89"/>
      <c r="T90" s="89"/>
      <c r="U90" s="89"/>
      <c r="V90" s="89"/>
      <c r="W90" s="89"/>
      <c r="X90" s="89"/>
      <c r="Y90" s="89"/>
      <c r="Z90" s="89"/>
    </row>
    <row r="91">
      <c r="A91" s="89">
        <v>92.0</v>
      </c>
      <c r="B91" s="113"/>
      <c r="C91" s="114"/>
      <c r="D91" s="114"/>
      <c r="E91" s="114"/>
      <c r="F91" s="114" t="s">
        <v>186</v>
      </c>
      <c r="G91" s="266" t="s">
        <v>8995</v>
      </c>
      <c r="H91" s="117"/>
      <c r="I91" s="191" t="s">
        <v>8996</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489" t="s">
        <v>8997</v>
      </c>
      <c r="P91" s="497" t="s">
        <v>8998</v>
      </c>
      <c r="Q91" s="491" t="s">
        <v>8999</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489" t="s">
        <v>8101</v>
      </c>
      <c r="P92" s="249" t="s">
        <v>9000</v>
      </c>
      <c r="Q92" s="491" t="s">
        <v>8999</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489" t="s">
        <v>8101</v>
      </c>
      <c r="P93" s="249" t="s">
        <v>9000</v>
      </c>
      <c r="Q93" s="491" t="s">
        <v>8999</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489" t="s">
        <v>8101</v>
      </c>
      <c r="P94" s="249" t="s">
        <v>9001</v>
      </c>
      <c r="Q94" s="491" t="s">
        <v>8999</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0.1665</v>
      </c>
      <c r="M95" s="242">
        <f>L95/H95</f>
        <v>0.555</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489" t="s">
        <v>8106</v>
      </c>
      <c r="P96" s="497" t="s">
        <v>9002</v>
      </c>
      <c r="Q96" s="318" t="s">
        <v>9003</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490" t="s">
        <v>8109</v>
      </c>
      <c r="P97" s="497" t="s">
        <v>9002</v>
      </c>
      <c r="Q97" s="318" t="s">
        <v>9003</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489" t="s">
        <v>8112</v>
      </c>
      <c r="P98" s="497" t="s">
        <v>9002</v>
      </c>
      <c r="Q98" s="318" t="s">
        <v>9003</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386</v>
      </c>
      <c r="L99" s="117">
        <f t="shared" si="25"/>
        <v>0.33</v>
      </c>
      <c r="M99" s="117"/>
      <c r="N99" s="89"/>
      <c r="O99" s="277" t="s">
        <v>9004</v>
      </c>
      <c r="P99" s="497" t="s">
        <v>9005</v>
      </c>
      <c r="Q99" s="491" t="s">
        <v>9003</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386</v>
      </c>
      <c r="L100" s="117">
        <f t="shared" si="25"/>
        <v>0</v>
      </c>
      <c r="M100" s="117"/>
      <c r="N100" s="89"/>
      <c r="O100" s="489" t="s">
        <v>9006</v>
      </c>
      <c r="P100" s="497"/>
      <c r="Q100" s="498"/>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804</v>
      </c>
      <c r="L101" s="117">
        <f t="shared" si="25"/>
        <v>0</v>
      </c>
      <c r="M101" s="117"/>
      <c r="N101" s="89"/>
      <c r="O101" s="489" t="s">
        <v>9006</v>
      </c>
      <c r="P101" s="497"/>
      <c r="Q101" s="498"/>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0.5</v>
      </c>
      <c r="M102" s="242">
        <f>L102/H102</f>
        <v>1</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489" t="s">
        <v>8118</v>
      </c>
      <c r="P103" s="497" t="s">
        <v>9007</v>
      </c>
      <c r="Q103" s="495" t="s">
        <v>9008</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190</v>
      </c>
      <c r="L104" s="117">
        <f t="shared" si="26"/>
        <v>1</v>
      </c>
      <c r="M104" s="117"/>
      <c r="N104" s="89"/>
      <c r="O104" s="489" t="s">
        <v>9009</v>
      </c>
      <c r="P104" s="497" t="s">
        <v>9007</v>
      </c>
      <c r="Q104" s="495" t="s">
        <v>9008</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502"/>
      <c r="P105" s="497" t="s">
        <v>9007</v>
      </c>
      <c r="Q105" s="495" t="s">
        <v>9008</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0.201</v>
      </c>
      <c r="M106" s="242">
        <f>L106/H106</f>
        <v>0.67</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9010</v>
      </c>
      <c r="H107" s="117"/>
      <c r="I107" s="191" t="s">
        <v>9011</v>
      </c>
      <c r="J107" s="117" t="s">
        <v>196</v>
      </c>
      <c r="K107" s="247" t="s">
        <v>227</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0.67</v>
      </c>
      <c r="M107" s="117"/>
      <c r="N107" s="89"/>
      <c r="O107" s="489" t="s">
        <v>9012</v>
      </c>
      <c r="P107" s="489" t="s">
        <v>9013</v>
      </c>
      <c r="Q107" s="495" t="s">
        <v>9014</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0.12525</v>
      </c>
      <c r="M108" s="242">
        <f>L108/H108</f>
        <v>0.4175</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227</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0.67</v>
      </c>
      <c r="M109" s="117"/>
      <c r="N109" s="89"/>
      <c r="O109" s="489" t="s">
        <v>8128</v>
      </c>
      <c r="P109" s="277" t="s">
        <v>9015</v>
      </c>
      <c r="Q109" s="495" t="s">
        <v>9016</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502"/>
      <c r="P110" s="489" t="s">
        <v>9015</v>
      </c>
      <c r="Q110" s="495" t="s">
        <v>9016</v>
      </c>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386</v>
      </c>
      <c r="L111" s="117">
        <f t="shared" si="27"/>
        <v>0</v>
      </c>
      <c r="M111" s="117"/>
      <c r="N111" s="89"/>
      <c r="O111" s="489" t="s">
        <v>9017</v>
      </c>
      <c r="P111" s="635"/>
      <c r="Q111" s="498"/>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804</v>
      </c>
      <c r="L112" s="117">
        <f t="shared" si="27"/>
        <v>0</v>
      </c>
      <c r="M112" s="117"/>
      <c r="N112" s="89"/>
      <c r="O112" s="489" t="s">
        <v>9018</v>
      </c>
      <c r="P112" s="635"/>
      <c r="Q112" s="498"/>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0.1666666667</v>
      </c>
      <c r="M113" s="242">
        <f>L113/H113</f>
        <v>0.3333333333</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489" t="s">
        <v>9019</v>
      </c>
      <c r="P114" s="277" t="s">
        <v>9020</v>
      </c>
      <c r="Q114" s="499" t="s">
        <v>9021</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386</v>
      </c>
      <c r="L115" s="117">
        <f t="shared" si="28"/>
        <v>0</v>
      </c>
      <c r="M115" s="117"/>
      <c r="N115" s="89"/>
      <c r="O115" s="489" t="s">
        <v>9022</v>
      </c>
      <c r="P115" s="620"/>
      <c r="Q115" s="498"/>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386</v>
      </c>
      <c r="L116" s="117">
        <f t="shared" si="28"/>
        <v>0</v>
      </c>
      <c r="M116" s="117"/>
      <c r="N116" s="89"/>
      <c r="O116" s="489" t="s">
        <v>9022</v>
      </c>
      <c r="P116" s="620"/>
      <c r="Q116" s="498"/>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2.280333333</v>
      </c>
      <c r="M117" s="53">
        <f t="shared" ref="M117:M118" si="29">L117/H117</f>
        <v>0.9121333333</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0.4</v>
      </c>
      <c r="M118" s="242">
        <f t="shared" si="29"/>
        <v>1</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489" t="s">
        <v>8144</v>
      </c>
      <c r="P119" s="277" t="s">
        <v>8351</v>
      </c>
      <c r="Q119" s="495" t="s">
        <v>9023</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489" t="s">
        <v>9024</v>
      </c>
      <c r="P120" s="277" t="s">
        <v>8351</v>
      </c>
      <c r="Q120" s="495" t="s">
        <v>9023</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190</v>
      </c>
      <c r="L121" s="117">
        <f t="shared" si="30"/>
        <v>1</v>
      </c>
      <c r="M121" s="117"/>
      <c r="N121" s="89"/>
      <c r="O121" s="277" t="s">
        <v>9025</v>
      </c>
      <c r="P121" s="277" t="s">
        <v>9026</v>
      </c>
      <c r="Q121" s="495" t="s">
        <v>9023</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0.3553333333</v>
      </c>
      <c r="M122" s="242">
        <f>L122/H122</f>
        <v>0.8883333333</v>
      </c>
      <c r="N122" s="89"/>
      <c r="O122" s="243"/>
      <c r="P122" s="243"/>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489" t="s">
        <v>8152</v>
      </c>
      <c r="P123" s="277" t="s">
        <v>9027</v>
      </c>
      <c r="Q123" s="495" t="s">
        <v>9028</v>
      </c>
      <c r="R123" s="89"/>
      <c r="S123" s="89"/>
      <c r="T123" s="89"/>
      <c r="U123" s="89"/>
      <c r="V123" s="89"/>
      <c r="W123" s="89"/>
      <c r="X123" s="89"/>
      <c r="Y123" s="89"/>
      <c r="Z123" s="89"/>
    </row>
    <row r="124">
      <c r="A124" s="89">
        <v>125.0</v>
      </c>
      <c r="B124" s="113"/>
      <c r="C124" s="114"/>
      <c r="D124" s="114"/>
      <c r="E124" s="114"/>
      <c r="F124" s="114" t="s">
        <v>193</v>
      </c>
      <c r="G124" s="266" t="s">
        <v>766</v>
      </c>
      <c r="H124" s="117"/>
      <c r="I124" s="191" t="s">
        <v>9029</v>
      </c>
      <c r="J124" s="117" t="s">
        <v>196</v>
      </c>
      <c r="K124" s="247" t="s">
        <v>190</v>
      </c>
      <c r="L124" s="117">
        <f t="shared" si="31"/>
        <v>1</v>
      </c>
      <c r="M124" s="117"/>
      <c r="N124" s="89"/>
      <c r="O124" s="489" t="s">
        <v>9030</v>
      </c>
      <c r="P124" s="489" t="s">
        <v>9031</v>
      </c>
      <c r="Q124" s="495" t="s">
        <v>9028</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190</v>
      </c>
      <c r="L125" s="117">
        <f t="shared" si="31"/>
        <v>1</v>
      </c>
      <c r="M125" s="117"/>
      <c r="N125" s="89"/>
      <c r="O125" s="489" t="s">
        <v>9032</v>
      </c>
      <c r="P125" s="277" t="s">
        <v>9033</v>
      </c>
      <c r="Q125" s="495" t="s">
        <v>9028</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190</v>
      </c>
      <c r="L126" s="117">
        <f t="shared" si="31"/>
        <v>1</v>
      </c>
      <c r="M126" s="117"/>
      <c r="N126" s="89"/>
      <c r="O126" s="489" t="s">
        <v>9034</v>
      </c>
      <c r="P126" s="489" t="s">
        <v>6928</v>
      </c>
      <c r="Q126" s="495" t="s">
        <v>9028</v>
      </c>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489" t="s">
        <v>8160</v>
      </c>
      <c r="P127" s="489" t="s">
        <v>9035</v>
      </c>
      <c r="Q127" s="495" t="s">
        <v>9028</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386</v>
      </c>
      <c r="L128" s="117">
        <f t="shared" si="31"/>
        <v>0.33</v>
      </c>
      <c r="M128" s="117"/>
      <c r="N128" s="89"/>
      <c r="O128" s="489" t="s">
        <v>9036</v>
      </c>
      <c r="P128" s="277" t="s">
        <v>9037</v>
      </c>
      <c r="Q128" s="495" t="s">
        <v>9028</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243"/>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489" t="s">
        <v>9038</v>
      </c>
      <c r="P130" s="277" t="s">
        <v>9039</v>
      </c>
      <c r="Q130" s="318" t="s">
        <v>9040</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489" t="s">
        <v>9041</v>
      </c>
      <c r="P131" s="277" t="s">
        <v>9042</v>
      </c>
      <c r="Q131" s="318" t="s">
        <v>9040</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489" t="s">
        <v>8118</v>
      </c>
      <c r="P132" s="490" t="s">
        <v>9043</v>
      </c>
      <c r="Q132" s="318" t="s">
        <v>9040</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489" t="s">
        <v>9044</v>
      </c>
      <c r="P133" s="490" t="s">
        <v>9043</v>
      </c>
      <c r="Q133" s="318" t="s">
        <v>9040</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0.525</v>
      </c>
      <c r="M134" s="242">
        <f>L134/H134</f>
        <v>0.75</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804</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0.25</v>
      </c>
      <c r="M135" s="117"/>
      <c r="N135" s="89"/>
      <c r="O135" s="489" t="s">
        <v>9045</v>
      </c>
      <c r="P135" s="490" t="s">
        <v>9046</v>
      </c>
      <c r="Q135" s="495" t="s">
        <v>9047</v>
      </c>
      <c r="R135" s="89"/>
      <c r="S135" s="89"/>
      <c r="T135" s="89"/>
      <c r="U135" s="89"/>
      <c r="V135" s="89"/>
      <c r="W135" s="89"/>
      <c r="X135" s="89"/>
      <c r="Y135" s="89"/>
      <c r="Z135" s="89"/>
    </row>
    <row r="136">
      <c r="A136" s="89">
        <v>137.0</v>
      </c>
      <c r="B136" s="113"/>
      <c r="C136" s="114"/>
      <c r="D136" s="114"/>
      <c r="E136" s="114"/>
      <c r="F136" s="114" t="s">
        <v>193</v>
      </c>
      <c r="G136" s="266" t="s">
        <v>807</v>
      </c>
      <c r="H136" s="117"/>
      <c r="I136" s="191" t="s">
        <v>9048</v>
      </c>
      <c r="J136" s="324" t="s">
        <v>189</v>
      </c>
      <c r="K136" s="247" t="s">
        <v>190</v>
      </c>
      <c r="L136" s="117">
        <f t="shared" si="33"/>
        <v>1</v>
      </c>
      <c r="M136" s="117"/>
      <c r="N136" s="89"/>
      <c r="O136" s="489" t="s">
        <v>9049</v>
      </c>
      <c r="P136" s="489" t="s">
        <v>9050</v>
      </c>
      <c r="Q136" s="495" t="s">
        <v>9047</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190</v>
      </c>
      <c r="L137" s="117">
        <f t="shared" si="33"/>
        <v>1</v>
      </c>
      <c r="M137" s="117"/>
      <c r="N137" s="89"/>
      <c r="O137" s="489" t="s">
        <v>9051</v>
      </c>
      <c r="P137" s="249" t="s">
        <v>9052</v>
      </c>
      <c r="Q137" s="495" t="s">
        <v>9047</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489" t="s">
        <v>9053</v>
      </c>
      <c r="P139" s="277" t="s">
        <v>9035</v>
      </c>
      <c r="Q139" s="495" t="s">
        <v>9054</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489" t="s">
        <v>9055</v>
      </c>
      <c r="P140" s="497" t="s">
        <v>9056</v>
      </c>
      <c r="Q140" s="495" t="s">
        <v>9054</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16.65182275</v>
      </c>
      <c r="M141" s="231">
        <f t="shared" ref="M141:M143" si="35">L141/H141</f>
        <v>0.7673651037</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2.335</v>
      </c>
      <c r="M142" s="37">
        <f t="shared" si="35"/>
        <v>0.7783333333</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v>
      </c>
      <c r="M143" s="242">
        <f t="shared" si="35"/>
        <v>0.6666666667</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0.3333333333</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0.3333333333</v>
      </c>
      <c r="M144" s="117"/>
      <c r="N144" s="89"/>
      <c r="O144" s="249" t="s">
        <v>8189</v>
      </c>
      <c r="P144" s="249" t="s">
        <v>1935</v>
      </c>
      <c r="Q144" s="495" t="s">
        <v>9057</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3.0</v>
      </c>
      <c r="L145" s="117" t="str">
        <f t="shared" si="36"/>
        <v/>
      </c>
      <c r="M145" s="117"/>
      <c r="N145" s="89"/>
      <c r="O145" s="121"/>
      <c r="P145" s="121"/>
      <c r="Q145" s="498"/>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1.0</v>
      </c>
      <c r="L146" s="117" t="str">
        <f t="shared" si="36"/>
        <v/>
      </c>
      <c r="M146" s="117"/>
      <c r="N146" s="89"/>
      <c r="O146" s="121"/>
      <c r="P146" s="121"/>
      <c r="Q146" s="498"/>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249" t="s">
        <v>9058</v>
      </c>
      <c r="P147" s="249" t="s">
        <v>2200</v>
      </c>
      <c r="Q147" s="495" t="s">
        <v>9057</v>
      </c>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1.0</v>
      </c>
      <c r="L148" s="117" t="str">
        <f t="shared" si="36"/>
        <v/>
      </c>
      <c r="M148" s="117"/>
      <c r="N148" s="89"/>
      <c r="O148" s="121"/>
      <c r="P148" s="467"/>
      <c r="Q148" s="498"/>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1.0</v>
      </c>
      <c r="L149" s="117" t="str">
        <f t="shared" si="36"/>
        <v/>
      </c>
      <c r="M149" s="117"/>
      <c r="N149" s="89"/>
      <c r="O149" s="121"/>
      <c r="P149" s="121"/>
      <c r="Q149" s="498"/>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489" t="s">
        <v>9059</v>
      </c>
      <c r="P151" s="249" t="s">
        <v>9060</v>
      </c>
      <c r="Q151" s="495" t="s">
        <v>9061</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0.335</v>
      </c>
      <c r="M152" s="242">
        <f>L152/H152</f>
        <v>0.67</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227</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0.67</v>
      </c>
      <c r="M153" s="117"/>
      <c r="N153" s="89"/>
      <c r="O153" s="489" t="s">
        <v>9062</v>
      </c>
      <c r="P153" s="249" t="s">
        <v>9063</v>
      </c>
      <c r="Q153" s="495" t="s">
        <v>9064</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1</v>
      </c>
      <c r="M154" s="37">
        <f t="shared" ref="M154:M155" si="37">L154/H154</f>
        <v>0.5</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1</v>
      </c>
      <c r="M155" s="242">
        <f t="shared" si="37"/>
        <v>0.5</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489" t="s">
        <v>8202</v>
      </c>
      <c r="P156" s="497" t="s">
        <v>9065</v>
      </c>
      <c r="Q156" s="495" t="s">
        <v>9066</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0</v>
      </c>
      <c r="L157" s="117">
        <f t="shared" si="38"/>
        <v>0</v>
      </c>
      <c r="M157" s="117"/>
      <c r="N157" s="89"/>
      <c r="O157" s="121"/>
      <c r="P157" s="121"/>
      <c r="Q157" s="498"/>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0.0</v>
      </c>
      <c r="L158" s="117" t="str">
        <f t="shared" si="38"/>
        <v/>
      </c>
      <c r="M158" s="117"/>
      <c r="N158" s="89"/>
      <c r="O158" s="496"/>
      <c r="P158" s="467"/>
      <c r="Q158" s="498"/>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0.0</v>
      </c>
      <c r="L159" s="117" t="str">
        <f t="shared" si="38"/>
        <v/>
      </c>
      <c r="M159" s="117"/>
      <c r="N159" s="89"/>
      <c r="O159" s="496"/>
      <c r="P159" s="467"/>
      <c r="Q159" s="498"/>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489" t="s">
        <v>1622</v>
      </c>
      <c r="P162" s="277" t="s">
        <v>8880</v>
      </c>
      <c r="Q162" s="495" t="s">
        <v>9067</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3.125</v>
      </c>
      <c r="M163" s="37">
        <f t="shared" ref="M163:M164" si="40">L163/H163</f>
        <v>0.8333333333</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489" t="s">
        <v>1625</v>
      </c>
      <c r="P165" s="277" t="s">
        <v>3934</v>
      </c>
      <c r="Q165" s="495" t="s">
        <v>9068</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0.625</v>
      </c>
      <c r="M166" s="242">
        <f>L166/H166</f>
        <v>0.5</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227</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0.5</v>
      </c>
      <c r="M167" s="117"/>
      <c r="N167" s="89"/>
      <c r="O167" s="489" t="s">
        <v>9069</v>
      </c>
      <c r="P167" s="492" t="s">
        <v>9070</v>
      </c>
      <c r="Q167" s="495" t="s">
        <v>9071</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227</v>
      </c>
      <c r="L168" s="117">
        <f t="shared" si="41"/>
        <v>0.5</v>
      </c>
      <c r="M168" s="117"/>
      <c r="N168" s="89"/>
      <c r="O168" s="489" t="s">
        <v>9069</v>
      </c>
      <c r="P168" s="492" t="s">
        <v>9070</v>
      </c>
      <c r="Q168" s="495" t="s">
        <v>9071</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2</v>
      </c>
      <c r="M169" s="242">
        <f>L169/H169</f>
        <v>1</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190</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277" t="s">
        <v>9072</v>
      </c>
      <c r="P170" s="277" t="s">
        <v>9073</v>
      </c>
      <c r="Q170" s="495" t="s">
        <v>9074</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277" t="s">
        <v>9075</v>
      </c>
      <c r="P171" s="492" t="s">
        <v>9076</v>
      </c>
      <c r="Q171" s="495" t="s">
        <v>9074</v>
      </c>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277" t="s">
        <v>9072</v>
      </c>
      <c r="P172" s="277" t="s">
        <v>9073</v>
      </c>
      <c r="Q172" s="495" t="s">
        <v>9074</v>
      </c>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1</v>
      </c>
      <c r="M173" s="37">
        <f t="shared" ref="M173:M174" si="43">L173/H173</f>
        <v>0.5</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0.5</v>
      </c>
      <c r="M174" s="242">
        <f t="shared" si="43"/>
        <v>0.5</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227</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0.5</v>
      </c>
      <c r="M175" s="117"/>
      <c r="N175" s="89"/>
      <c r="O175" s="489" t="s">
        <v>9077</v>
      </c>
      <c r="P175" s="277" t="s">
        <v>9078</v>
      </c>
      <c r="Q175" s="495" t="s">
        <v>9079</v>
      </c>
      <c r="R175" s="89"/>
      <c r="S175" s="89"/>
      <c r="T175" s="89"/>
      <c r="U175" s="89"/>
      <c r="V175" s="89"/>
      <c r="W175" s="89"/>
      <c r="X175" s="89"/>
      <c r="Y175" s="89"/>
      <c r="Z175" s="89"/>
    </row>
    <row r="176">
      <c r="A176" s="89">
        <v>205.0</v>
      </c>
      <c r="B176" s="257"/>
      <c r="C176" s="241"/>
      <c r="D176" s="241"/>
      <c r="E176" s="241" t="s">
        <v>12</v>
      </c>
      <c r="F176" s="28" t="s">
        <v>9080</v>
      </c>
      <c r="G176" s="4"/>
      <c r="H176" s="242">
        <v>0.5</v>
      </c>
      <c r="I176" s="243"/>
      <c r="J176" s="242"/>
      <c r="K176" s="242"/>
      <c r="L176" s="242">
        <f>AVERAGE(L177)*H176</f>
        <v>0.5</v>
      </c>
      <c r="M176" s="242">
        <f>L176/H176</f>
        <v>1</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9081</v>
      </c>
      <c r="H177" s="117"/>
      <c r="I177" s="191" t="s">
        <v>9082</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489" t="s">
        <v>8226</v>
      </c>
      <c r="P177" s="277" t="s">
        <v>9083</v>
      </c>
      <c r="Q177" s="495" t="s">
        <v>9084</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v>
      </c>
      <c r="M178" s="242">
        <f>L178/H178</f>
        <v>0</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0</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0</v>
      </c>
      <c r="M179" s="117"/>
      <c r="N179" s="89"/>
      <c r="O179" s="121"/>
      <c r="P179" s="249" t="s">
        <v>9085</v>
      </c>
      <c r="Q179" s="495" t="s">
        <v>9086</v>
      </c>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0.0</v>
      </c>
      <c r="L180" s="117" t="str">
        <f t="shared" si="44"/>
        <v/>
      </c>
      <c r="M180" s="339"/>
      <c r="N180" s="89"/>
      <c r="O180" s="121"/>
      <c r="P180" s="635"/>
      <c r="Q180" s="498"/>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39.0</v>
      </c>
      <c r="L181" s="117" t="str">
        <f t="shared" si="44"/>
        <v/>
      </c>
      <c r="M181" s="117"/>
      <c r="N181" s="89"/>
      <c r="O181" s="249" t="s">
        <v>9087</v>
      </c>
      <c r="P181" s="249" t="s">
        <v>9088</v>
      </c>
      <c r="Q181" s="498" t="s">
        <v>2966</v>
      </c>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39.0</v>
      </c>
      <c r="L182" s="117" t="str">
        <f t="shared" si="44"/>
        <v/>
      </c>
      <c r="M182" s="117"/>
      <c r="N182" s="89"/>
      <c r="O182" s="249" t="s">
        <v>9087</v>
      </c>
      <c r="P182" s="249" t="s">
        <v>9088</v>
      </c>
      <c r="Q182" s="498"/>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2.357040141</v>
      </c>
      <c r="M183" s="37">
        <f t="shared" ref="M183:M184" si="45">L183/H183</f>
        <v>0.6285440376</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0.5145401408</v>
      </c>
      <c r="M184" s="242">
        <f t="shared" si="45"/>
        <v>0.5145401408</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98"/>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505" t="s">
        <v>9089</v>
      </c>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4.0</v>
      </c>
      <c r="L187" s="117" t="str">
        <f t="shared" si="46"/>
        <v/>
      </c>
      <c r="M187" s="117"/>
      <c r="N187" s="89"/>
      <c r="O187" s="121"/>
      <c r="P187" s="249" t="s">
        <v>8895</v>
      </c>
      <c r="Q187" s="498"/>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13.0</v>
      </c>
      <c r="L188" s="117" t="str">
        <f t="shared" si="46"/>
        <v/>
      </c>
      <c r="M188" s="117"/>
      <c r="N188" s="89"/>
      <c r="O188" s="121"/>
      <c r="P188" s="249" t="s">
        <v>8895</v>
      </c>
      <c r="Q188" s="498"/>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505" t="s">
        <v>9089</v>
      </c>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3.0</v>
      </c>
      <c r="L190" s="117" t="str">
        <f t="shared" si="46"/>
        <v/>
      </c>
      <c r="M190" s="117"/>
      <c r="N190" s="89"/>
      <c r="O190" s="121"/>
      <c r="P190" s="249" t="s">
        <v>9090</v>
      </c>
      <c r="Q190" s="498"/>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13.0</v>
      </c>
      <c r="L191" s="117" t="str">
        <f t="shared" si="46"/>
        <v/>
      </c>
      <c r="M191" s="117"/>
      <c r="N191" s="89"/>
      <c r="O191" s="121"/>
      <c r="P191" s="249" t="s">
        <v>9090</v>
      </c>
      <c r="Q191" s="498"/>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193">
        <f>IF(OR(K193="",K194=""),"Blm Diisi",IF(K193=0,0,IF(K194/K193&gt;1,1,K194/K193)))</f>
        <v>1</v>
      </c>
      <c r="L192" s="117">
        <f t="shared" si="46"/>
        <v>1</v>
      </c>
      <c r="M192" s="117"/>
      <c r="N192" s="89"/>
      <c r="O192" s="121"/>
      <c r="P192" s="121"/>
      <c r="Q192" s="505" t="s">
        <v>9089</v>
      </c>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3.0</v>
      </c>
      <c r="L193" s="117" t="str">
        <f t="shared" si="46"/>
        <v/>
      </c>
      <c r="M193" s="117"/>
      <c r="N193" s="89"/>
      <c r="O193" s="121"/>
      <c r="P193" s="249" t="s">
        <v>9091</v>
      </c>
      <c r="Q193" s="498"/>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3.0</v>
      </c>
      <c r="L194" s="117" t="str">
        <f t="shared" si="46"/>
        <v/>
      </c>
      <c r="M194" s="117"/>
      <c r="N194" s="89"/>
      <c r="O194" s="121"/>
      <c r="P194" s="249" t="s">
        <v>9091</v>
      </c>
      <c r="Q194" s="498"/>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644">
        <f>IF(OR(K196="",K197=""),"Blm Diisi",IF(K196=0,0,IF(K197/K196&gt;1,1,K197/K196)))</f>
        <v>0.02908028165</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0.02908028165</v>
      </c>
      <c r="M195" s="117"/>
      <c r="N195" s="89"/>
      <c r="O195" s="121"/>
      <c r="P195" s="121"/>
      <c r="Q195" s="505" t="s">
        <v>9089</v>
      </c>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1169">
        <v>2.1725738684E10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635"/>
      <c r="P196" s="249" t="s">
        <v>8895</v>
      </c>
      <c r="Q196" s="498"/>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1169">
        <v>6.317906E8</v>
      </c>
      <c r="L197" s="117" t="str">
        <f t="shared" si="47"/>
        <v/>
      </c>
      <c r="M197" s="117"/>
      <c r="N197" s="89"/>
      <c r="O197" s="635"/>
      <c r="P197" s="249" t="s">
        <v>8895</v>
      </c>
      <c r="Q197" s="498"/>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0.67</v>
      </c>
      <c r="M198" s="242">
        <f>L198/H198</f>
        <v>0.67</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227</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0.67</v>
      </c>
      <c r="M199" s="117"/>
      <c r="N199" s="89"/>
      <c r="O199" s="277" t="s">
        <v>9092</v>
      </c>
      <c r="P199" s="249" t="s">
        <v>9093</v>
      </c>
      <c r="Q199" s="495" t="s">
        <v>9094</v>
      </c>
      <c r="R199" s="89"/>
      <c r="S199" s="89"/>
      <c r="T199" s="89"/>
      <c r="U199" s="89"/>
      <c r="V199" s="89"/>
      <c r="W199" s="89"/>
      <c r="X199" s="89"/>
      <c r="Y199" s="89"/>
      <c r="Z199" s="89"/>
    </row>
    <row r="200">
      <c r="A200" s="89">
        <v>229.0</v>
      </c>
      <c r="B200" s="257"/>
      <c r="C200" s="241"/>
      <c r="D200" s="241"/>
      <c r="E200" s="241" t="s">
        <v>14</v>
      </c>
      <c r="F200" s="28" t="s">
        <v>9095</v>
      </c>
      <c r="G200" s="4"/>
      <c r="H200" s="242">
        <v>1.0</v>
      </c>
      <c r="I200" s="243"/>
      <c r="J200" s="242"/>
      <c r="K200" s="242"/>
      <c r="L200" s="242">
        <f>AVERAGE(L201)*H200</f>
        <v>0.67</v>
      </c>
      <c r="M200" s="242">
        <f>L200/H200</f>
        <v>0.67</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9096</v>
      </c>
      <c r="H201" s="117"/>
      <c r="I201" s="191" t="s">
        <v>9097</v>
      </c>
      <c r="J201" s="117" t="s">
        <v>196</v>
      </c>
      <c r="K201" s="247" t="s">
        <v>227</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0.67</v>
      </c>
      <c r="M201" s="117"/>
      <c r="N201" s="89"/>
      <c r="O201" s="277" t="s">
        <v>8241</v>
      </c>
      <c r="P201" s="489" t="s">
        <v>9098</v>
      </c>
      <c r="Q201" s="495" t="s">
        <v>9099</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0.5025</v>
      </c>
      <c r="M202" s="242">
        <f>L202/H202</f>
        <v>0.67</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227</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0.67</v>
      </c>
      <c r="M203" s="117"/>
      <c r="N203" s="89"/>
      <c r="O203" s="368"/>
      <c r="P203" s="492" t="s">
        <v>9100</v>
      </c>
      <c r="Q203" s="495" t="s">
        <v>9101</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1.584782609</v>
      </c>
      <c r="M204" s="37">
        <f t="shared" ref="M204:M205" si="48">L204/H204</f>
        <v>0.8127090301</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1170">
        <f>IF(OR(K207="",K210=""),"Blm Diisi",IF(AND(K207=0,K210=0),0,IF(K210/K207&gt;1,1,K210/K207)))</f>
        <v>1</v>
      </c>
      <c r="L206" s="631">
        <f>IF(J206="Ya/Tidak",IF(K206="Ya",1,IF(K206="Tidak",0,"Blm Diisi")),IF(J206="A/B/C",IF(K206="A",1,IF(K206="B",0,5,IF(K206="C",0,"Blm Diisi"))),IF(J206="A/B/C/D",IF(K206="A",1,IF(K206="B",0,67,IF(K206="C",0,33,IF(K206="D",0,"Blm Diisi")))),IF(J206="A/B/C/D/E",IF(K206="A",1,IF(K206="B",0,75,IF(K206="C",0,5,IF(K206="D",0,25,IF(K206="E",0,"Blm Diisi"))))),IF(J206="%",IF(K206="","Blm Diisi",K206),IF(J212="Jumlah",IF(K206="","Blm Diisi",""),IF(J206="Rupiah",IF(K206="","Blm Diisi",""),IF(J206="","","-"))))))))</f>
        <v>1</v>
      </c>
      <c r="M206" s="117"/>
      <c r="N206" s="89"/>
      <c r="O206" s="277" t="s">
        <v>8247</v>
      </c>
      <c r="P206" s="497" t="s">
        <v>5454</v>
      </c>
      <c r="Q206" s="318" t="s">
        <v>9102</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6">
        <f>IF(OR(K208="",K209=""),"Blm Diisi",K208+K209)</f>
        <v>32</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121"/>
      <c r="P207" s="121"/>
      <c r="Q207" s="498"/>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0.0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498"/>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32.0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121"/>
      <c r="P209" s="121"/>
      <c r="Q209" s="498"/>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32.0</v>
      </c>
      <c r="L210" s="117" t="str">
        <f t="shared" si="49"/>
        <v/>
      </c>
      <c r="M210" s="117"/>
      <c r="N210" s="89"/>
      <c r="O210" s="121"/>
      <c r="P210" s="121"/>
      <c r="Q210" s="498"/>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0.2347826087</v>
      </c>
      <c r="M211" s="242">
        <f>L211/H211</f>
        <v>0.3913043478</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IF(OR(K213="",K217=""),"Blm Diisi",IF(AND(K213=0,K217=0),0,IF(K216/K213&gt;1,1,K217/K213)))</f>
        <v>0.3913043478</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0.3913043478</v>
      </c>
      <c r="M212" s="117"/>
      <c r="N212" s="89"/>
      <c r="O212" s="277" t="s">
        <v>9103</v>
      </c>
      <c r="P212" s="490" t="s">
        <v>9104</v>
      </c>
      <c r="Q212" s="495" t="s">
        <v>9105</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23</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98"/>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98"/>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498"/>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23.0</v>
      </c>
      <c r="L216" s="117" t="str">
        <f t="shared" si="50"/>
        <v/>
      </c>
      <c r="M216" s="117"/>
      <c r="N216" s="89"/>
      <c r="O216" s="121"/>
      <c r="P216" s="121"/>
      <c r="Q216" s="498"/>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9.0</v>
      </c>
      <c r="L217" s="117" t="str">
        <f t="shared" si="50"/>
        <v/>
      </c>
      <c r="M217" s="117"/>
      <c r="N217" s="89"/>
      <c r="O217" s="121"/>
      <c r="P217" s="121"/>
      <c r="Q217" s="498"/>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249" t="s">
        <v>9106</v>
      </c>
      <c r="P219" s="492" t="s">
        <v>9107</v>
      </c>
      <c r="Q219" s="318" t="s">
        <v>9108</v>
      </c>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1.0</v>
      </c>
      <c r="L220" s="117" t="str">
        <f t="shared" si="51"/>
        <v/>
      </c>
      <c r="M220" s="117"/>
      <c r="N220" s="89"/>
      <c r="O220" s="121"/>
      <c r="P220" s="503"/>
      <c r="Q220" s="498"/>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1.0</v>
      </c>
      <c r="L221" s="117" t="str">
        <f t="shared" si="51"/>
        <v/>
      </c>
      <c r="M221" s="117"/>
      <c r="N221" s="89"/>
      <c r="O221" s="121"/>
      <c r="P221" s="121"/>
      <c r="Q221" s="498"/>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1.0</v>
      </c>
      <c r="L222" s="117" t="str">
        <f t="shared" si="51"/>
        <v/>
      </c>
      <c r="M222" s="117"/>
      <c r="N222" s="89"/>
      <c r="O222" s="121"/>
      <c r="P222" s="121"/>
      <c r="Q222" s="498"/>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3.75</v>
      </c>
      <c r="M223" s="37">
        <f t="shared" ref="M223:M224" si="52">L223/H223</f>
        <v>1</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2.5</v>
      </c>
      <c r="M224" s="242">
        <f t="shared" si="52"/>
        <v>1</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277" t="s">
        <v>9109</v>
      </c>
      <c r="P225" s="249" t="s">
        <v>9110</v>
      </c>
      <c r="Q225" s="495" t="s">
        <v>9111</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1</v>
      </c>
      <c r="L226" s="117">
        <f t="shared" si="53"/>
        <v>1</v>
      </c>
      <c r="M226" s="117"/>
      <c r="N226" s="89"/>
      <c r="O226" s="502"/>
      <c r="P226" s="492" t="s">
        <v>9112</v>
      </c>
      <c r="Q226" s="495" t="s">
        <v>9111</v>
      </c>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16.0</v>
      </c>
      <c r="L227" s="117" t="str">
        <f t="shared" si="53"/>
        <v/>
      </c>
      <c r="M227" s="117"/>
      <c r="N227" s="89"/>
      <c r="O227" s="121"/>
      <c r="P227" s="467"/>
      <c r="Q227" s="498"/>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16.0</v>
      </c>
      <c r="L228" s="117" t="str">
        <f t="shared" si="53"/>
        <v/>
      </c>
      <c r="M228" s="117"/>
      <c r="N228" s="89"/>
      <c r="O228" s="121"/>
      <c r="P228" s="467"/>
      <c r="Q228" s="498"/>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489" t="s">
        <v>9113</v>
      </c>
      <c r="P230" s="249" t="s">
        <v>9007</v>
      </c>
      <c r="Q230" s="495" t="s">
        <v>9114</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0.9375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F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11"/>
    <hyperlink r:id="rId4" ref="Q12"/>
    <hyperlink r:id="rId5" ref="Q13"/>
    <hyperlink r:id="rId6" ref="Q15"/>
    <hyperlink r:id="rId7" ref="Q16"/>
    <hyperlink r:id="rId8" ref="Q17"/>
    <hyperlink r:id="rId9" ref="Q20"/>
    <hyperlink r:id="rId10" ref="Q21"/>
    <hyperlink r:id="rId11" ref="Q24"/>
    <hyperlink r:id="rId12" ref="Q25"/>
    <hyperlink r:id="rId13" ref="Q28"/>
    <hyperlink r:id="rId14" ref="Q29"/>
    <hyperlink r:id="rId15" ref="Q30"/>
    <hyperlink r:id="rId16" ref="Q31"/>
    <hyperlink r:id="rId17" ref="Q32"/>
    <hyperlink r:id="rId18" ref="Q33"/>
    <hyperlink r:id="rId19" ref="Q34"/>
    <hyperlink r:id="rId20" ref="Q35"/>
    <hyperlink r:id="rId21" ref="Q36"/>
    <hyperlink r:id="rId22" ref="Q37"/>
    <hyperlink r:id="rId23" ref="Q39"/>
    <hyperlink r:id="rId24" ref="Q40"/>
    <hyperlink r:id="rId25" ref="Q43"/>
    <hyperlink r:id="rId26" ref="Q44"/>
    <hyperlink r:id="rId27" ref="Q45"/>
    <hyperlink r:id="rId28" ref="Q46"/>
    <hyperlink r:id="rId29" ref="Q47"/>
    <hyperlink r:id="rId30" ref="Q48"/>
    <hyperlink r:id="rId31" ref="Q49"/>
    <hyperlink r:id="rId32" ref="Q50"/>
    <hyperlink r:id="rId33" ref="Q53"/>
    <hyperlink r:id="rId34" ref="Q54"/>
    <hyperlink r:id="rId35" ref="Q57"/>
    <hyperlink r:id="rId36" ref="Q58"/>
    <hyperlink r:id="rId37" ref="Q59"/>
    <hyperlink r:id="rId38" ref="Q61"/>
    <hyperlink r:id="rId39" ref="Q62"/>
    <hyperlink r:id="rId40" ref="Q64"/>
    <hyperlink r:id="rId41" ref="Q65"/>
    <hyperlink r:id="rId42" ref="Q66"/>
    <hyperlink r:id="rId43" ref="Q67"/>
    <hyperlink r:id="rId44" ref="Q68"/>
    <hyperlink r:id="rId45" ref="Q69"/>
    <hyperlink r:id="rId46" ref="Q71"/>
    <hyperlink r:id="rId47" ref="Q72"/>
    <hyperlink r:id="rId48" ref="Q74"/>
    <hyperlink r:id="rId49" ref="Q75"/>
    <hyperlink r:id="rId50" ref="Q77"/>
    <hyperlink r:id="rId51" ref="Q80"/>
    <hyperlink r:id="rId52" ref="Q81"/>
    <hyperlink r:id="rId53" ref="Q82"/>
    <hyperlink r:id="rId54" ref="Q83"/>
    <hyperlink r:id="rId55" ref="Q84"/>
    <hyperlink r:id="rId56" ref="Q85"/>
    <hyperlink r:id="rId57" ref="Q87"/>
    <hyperlink r:id="rId58" ref="Q88"/>
    <hyperlink r:id="rId59" ref="Q91"/>
    <hyperlink r:id="rId60" ref="Q92"/>
    <hyperlink r:id="rId61" ref="Q93"/>
    <hyperlink r:id="rId62" ref="Q94"/>
    <hyperlink r:id="rId63" ref="Q96"/>
    <hyperlink r:id="rId64" ref="Q97"/>
    <hyperlink r:id="rId65" ref="Q98"/>
    <hyperlink r:id="rId66" ref="Q99"/>
    <hyperlink r:id="rId67" ref="Q103"/>
    <hyperlink r:id="rId68" ref="Q104"/>
    <hyperlink r:id="rId69" ref="Q105"/>
    <hyperlink r:id="rId70" ref="Q107"/>
    <hyperlink r:id="rId71" ref="Q109"/>
    <hyperlink r:id="rId72" ref="Q110"/>
    <hyperlink r:id="rId73" ref="Q114"/>
    <hyperlink r:id="rId74" ref="Q119"/>
    <hyperlink r:id="rId75" ref="Q120"/>
    <hyperlink r:id="rId76" ref="Q121"/>
    <hyperlink r:id="rId77" ref="Q123"/>
    <hyperlink r:id="rId78" ref="Q124"/>
    <hyperlink r:id="rId79" ref="Q125"/>
    <hyperlink r:id="rId80" ref="Q126"/>
    <hyperlink r:id="rId81" ref="Q127"/>
    <hyperlink r:id="rId82" ref="Q128"/>
    <hyperlink r:id="rId83" ref="Q130"/>
    <hyperlink r:id="rId84" ref="Q131"/>
    <hyperlink r:id="rId85" ref="Q132"/>
    <hyperlink r:id="rId86" ref="Q133"/>
    <hyperlink r:id="rId87" ref="Q135"/>
    <hyperlink r:id="rId88" ref="Q136"/>
    <hyperlink r:id="rId89" ref="Q137"/>
    <hyperlink r:id="rId90" ref="Q139"/>
    <hyperlink r:id="rId91" ref="Q140"/>
    <hyperlink r:id="rId92" ref="Q144"/>
    <hyperlink r:id="rId93" ref="Q147"/>
    <hyperlink r:id="rId94" ref="Q151"/>
    <hyperlink r:id="rId95" ref="Q153"/>
    <hyperlink r:id="rId96" ref="Q156"/>
    <hyperlink r:id="rId97" ref="Q162"/>
    <hyperlink r:id="rId98" ref="Q165"/>
    <hyperlink r:id="rId99" ref="Q167"/>
    <hyperlink r:id="rId100" ref="Q168"/>
    <hyperlink r:id="rId101" ref="Q170"/>
    <hyperlink r:id="rId102" ref="Q171"/>
    <hyperlink r:id="rId103" ref="Q172"/>
    <hyperlink r:id="rId104" ref="Q175"/>
    <hyperlink r:id="rId105" ref="Q177"/>
    <hyperlink r:id="rId106" ref="Q179"/>
    <hyperlink r:id="rId107" ref="Q186"/>
    <hyperlink r:id="rId108" ref="Q189"/>
    <hyperlink r:id="rId109" ref="Q192"/>
    <hyperlink r:id="rId110" ref="Q195"/>
    <hyperlink r:id="rId111" ref="Q199"/>
    <hyperlink r:id="rId112" ref="Q201"/>
    <hyperlink r:id="rId113" ref="Q203"/>
    <hyperlink r:id="rId114" ref="Q206"/>
    <hyperlink r:id="rId115" ref="Q212"/>
    <hyperlink r:id="rId116" ref="Q219"/>
    <hyperlink r:id="rId117" ref="Q225"/>
    <hyperlink r:id="rId118" ref="Q226"/>
    <hyperlink r:id="rId119" ref="Q230"/>
  </hyperlinks>
  <printOptions/>
  <pageMargins bottom="0.7480314960629921" footer="0.0" header="0.0" left="0.7086614173228347" right="0.7086614173228347" top="0.7480314960629921"/>
  <pageSetup fitToHeight="0" paperSize="9" orientation="portrait"/>
  <drawing r:id="rId120"/>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7.57"/>
    <col customWidth="1" min="9" max="9" width="56.0"/>
    <col customWidth="1" min="10" max="10" width="13.29"/>
    <col customWidth="1" min="11" max="11" width="9.29"/>
    <col customWidth="1" min="12" max="12" width="7.86"/>
    <col customWidth="1" min="13" max="13" width="7.71"/>
    <col customWidth="1" min="14" max="14" width="8.86"/>
    <col customWidth="1" min="15" max="16" width="41.0"/>
    <col customWidth="1" min="17" max="17" width="54.43"/>
    <col customWidth="1" min="18" max="26" width="8.86"/>
  </cols>
  <sheetData>
    <row r="1">
      <c r="A1" s="89">
        <v>1.0</v>
      </c>
      <c r="B1" s="1133" t="s">
        <v>9115</v>
      </c>
      <c r="C1" s="11"/>
      <c r="D1" s="11"/>
      <c r="E1" s="11"/>
      <c r="F1" s="11"/>
      <c r="G1" s="749" t="s">
        <v>4482</v>
      </c>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27.45569055</v>
      </c>
      <c r="M3" s="451">
        <f t="shared" ref="M3:M6" si="1">L3/H3</f>
        <v>0.7563551117</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11.914</v>
      </c>
      <c r="M4" s="231">
        <f t="shared" si="1"/>
        <v>0.8160273973</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1.691333333</v>
      </c>
      <c r="M5" s="37">
        <f t="shared" si="1"/>
        <v>0.8456666667</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0.356</v>
      </c>
      <c r="M6" s="242">
        <f t="shared" si="1"/>
        <v>0.89</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249" t="s">
        <v>9116</v>
      </c>
      <c r="P7" s="277" t="s">
        <v>9117</v>
      </c>
      <c r="Q7" s="1171" t="s">
        <v>9118</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227</v>
      </c>
      <c r="L8" s="117">
        <f t="shared" si="2"/>
        <v>0.67</v>
      </c>
      <c r="M8" s="117"/>
      <c r="N8" s="248"/>
      <c r="O8" s="489" t="s">
        <v>7958</v>
      </c>
      <c r="P8" s="489" t="s">
        <v>7959</v>
      </c>
      <c r="Q8" s="1171" t="s">
        <v>9119</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190</v>
      </c>
      <c r="L9" s="117">
        <f t="shared" si="2"/>
        <v>1</v>
      </c>
      <c r="M9" s="117"/>
      <c r="N9" s="248"/>
      <c r="O9" s="489" t="s">
        <v>7961</v>
      </c>
      <c r="P9" s="492" t="s">
        <v>7962</v>
      </c>
      <c r="Q9" s="616" t="s">
        <v>9120</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0.3333333333</v>
      </c>
      <c r="M10" s="242">
        <f>L10/H10</f>
        <v>0.8333333333</v>
      </c>
      <c r="N10" s="89"/>
      <c r="O10" s="243"/>
      <c r="P10" s="243"/>
      <c r="Q10" s="498"/>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89" t="s">
        <v>9121</v>
      </c>
      <c r="P11" s="489" t="s">
        <v>9122</v>
      </c>
      <c r="Q11" s="499" t="s">
        <v>9123</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489" t="s">
        <v>7967</v>
      </c>
      <c r="P12" s="489" t="s">
        <v>7968</v>
      </c>
      <c r="Q12" s="499" t="s">
        <v>9123</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227</v>
      </c>
      <c r="L13" s="117">
        <f t="shared" si="3"/>
        <v>0.5</v>
      </c>
      <c r="M13" s="117"/>
      <c r="N13" s="89"/>
      <c r="O13" s="489" t="s">
        <v>9124</v>
      </c>
      <c r="P13" s="489" t="s">
        <v>9125</v>
      </c>
      <c r="Q13" s="499" t="s">
        <v>9123</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0.734</v>
      </c>
      <c r="M14" s="242">
        <f>L14/H14</f>
        <v>0.9175</v>
      </c>
      <c r="N14" s="89"/>
      <c r="O14" s="243"/>
      <c r="P14" s="243"/>
      <c r="Q14" s="498"/>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489" t="s">
        <v>9126</v>
      </c>
      <c r="P15" s="277" t="s">
        <v>7974</v>
      </c>
      <c r="Q15" s="508" t="s">
        <v>9127</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89" t="s">
        <v>9128</v>
      </c>
      <c r="P16" s="492" t="s">
        <v>9129</v>
      </c>
      <c r="Q16" s="499" t="s">
        <v>9127</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489" t="s">
        <v>9130</v>
      </c>
      <c r="P17" s="493" t="s">
        <v>7959</v>
      </c>
      <c r="Q17" s="499" t="s">
        <v>9127</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227</v>
      </c>
      <c r="L18" s="117">
        <f t="shared" si="4"/>
        <v>0.67</v>
      </c>
      <c r="M18" s="117"/>
      <c r="N18" s="89"/>
      <c r="O18" s="489" t="s">
        <v>7981</v>
      </c>
      <c r="P18" s="1014"/>
      <c r="Q18" s="616" t="s">
        <v>9131</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0.268</v>
      </c>
      <c r="M19" s="242">
        <f>L19/H19</f>
        <v>0.67</v>
      </c>
      <c r="N19" s="89"/>
      <c r="O19" s="243"/>
      <c r="P19" s="243"/>
      <c r="Q19" s="498"/>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227</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0.67</v>
      </c>
      <c r="M20" s="117"/>
      <c r="N20" s="89"/>
      <c r="O20" s="489" t="s">
        <v>9132</v>
      </c>
      <c r="P20" s="489" t="s">
        <v>7984</v>
      </c>
      <c r="Q20" s="499" t="s">
        <v>9133</v>
      </c>
      <c r="R20" s="89"/>
      <c r="S20" s="89"/>
      <c r="T20" s="89"/>
      <c r="U20" s="89"/>
      <c r="V20" s="89"/>
      <c r="W20" s="89"/>
      <c r="X20" s="89"/>
      <c r="Y20" s="89"/>
      <c r="Z20" s="89"/>
    </row>
    <row r="21">
      <c r="A21" s="89">
        <v>21.0</v>
      </c>
      <c r="B21" s="113"/>
      <c r="C21" s="114"/>
      <c r="D21" s="114"/>
      <c r="E21" s="260"/>
      <c r="F21" s="114" t="s">
        <v>193</v>
      </c>
      <c r="G21" s="125" t="s">
        <v>9134</v>
      </c>
      <c r="H21" s="117"/>
      <c r="I21" s="191" t="s">
        <v>9135</v>
      </c>
      <c r="J21" s="117" t="s">
        <v>196</v>
      </c>
      <c r="K21" s="247" t="s">
        <v>227</v>
      </c>
      <c r="L21" s="117">
        <f t="shared" si="5"/>
        <v>0.67</v>
      </c>
      <c r="M21" s="117"/>
      <c r="N21" s="89"/>
      <c r="O21" s="489" t="s">
        <v>7988</v>
      </c>
      <c r="P21" s="277" t="s">
        <v>9136</v>
      </c>
      <c r="Q21" s="499" t="s">
        <v>9133</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0.75</v>
      </c>
      <c r="M22" s="37">
        <f t="shared" ref="M22:M23" si="6">L22/H22</f>
        <v>0.75</v>
      </c>
      <c r="N22" s="89"/>
      <c r="O22" s="262"/>
      <c r="P22" s="262"/>
      <c r="Q22" s="498"/>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0.75</v>
      </c>
      <c r="M23" s="242">
        <f t="shared" si="6"/>
        <v>0.75</v>
      </c>
      <c r="N23" s="89"/>
      <c r="O23" s="243"/>
      <c r="P23" s="243"/>
      <c r="Q23" s="498"/>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489" t="s">
        <v>7991</v>
      </c>
      <c r="P24" s="249" t="s">
        <v>7992</v>
      </c>
      <c r="Q24" s="508" t="s">
        <v>9137</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227</v>
      </c>
      <c r="L25" s="117">
        <f t="shared" si="7"/>
        <v>0.5</v>
      </c>
      <c r="M25" s="117"/>
      <c r="N25" s="89"/>
      <c r="O25" s="489" t="s">
        <v>7994</v>
      </c>
      <c r="P25" s="121"/>
      <c r="Q25" s="616" t="s">
        <v>9137</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98"/>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98"/>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489" t="s">
        <v>7996</v>
      </c>
      <c r="P28" s="489" t="s">
        <v>7997</v>
      </c>
      <c r="Q28" s="505" t="s">
        <v>9138</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89" t="s">
        <v>7996</v>
      </c>
      <c r="P29" s="489" t="s">
        <v>7997</v>
      </c>
      <c r="Q29" s="529" t="s">
        <v>9139</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489" t="s">
        <v>7996</v>
      </c>
      <c r="P30" s="489" t="s">
        <v>7997</v>
      </c>
      <c r="Q30" s="505" t="s">
        <v>9138</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489" t="s">
        <v>7996</v>
      </c>
      <c r="P31" s="489" t="s">
        <v>7997</v>
      </c>
      <c r="Q31" s="505" t="s">
        <v>9138</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489" t="s">
        <v>7996</v>
      </c>
      <c r="P32" s="489" t="s">
        <v>7997</v>
      </c>
      <c r="Q32" s="505" t="s">
        <v>9138</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489" t="s">
        <v>7996</v>
      </c>
      <c r="P33" s="489" t="s">
        <v>7997</v>
      </c>
      <c r="Q33" s="505" t="s">
        <v>9138</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489" t="s">
        <v>7996</v>
      </c>
      <c r="P34" s="489" t="s">
        <v>7997</v>
      </c>
      <c r="Q34" s="505" t="s">
        <v>9138</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489" t="s">
        <v>7996</v>
      </c>
      <c r="P35" s="489" t="s">
        <v>7997</v>
      </c>
      <c r="Q35" s="505" t="s">
        <v>9138</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489" t="s">
        <v>7996</v>
      </c>
      <c r="P36" s="489" t="s">
        <v>7997</v>
      </c>
      <c r="Q36" s="505" t="s">
        <v>9138</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489" t="s">
        <v>7996</v>
      </c>
      <c r="P37" s="489" t="s">
        <v>7997</v>
      </c>
      <c r="Q37" s="505" t="s">
        <v>9138</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98"/>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489" t="s">
        <v>7996</v>
      </c>
      <c r="P39" s="489" t="s">
        <v>8008</v>
      </c>
      <c r="Q39" s="505" t="s">
        <v>9140</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489" t="s">
        <v>7996</v>
      </c>
      <c r="P40" s="489" t="s">
        <v>8008</v>
      </c>
      <c r="Q40" s="499" t="s">
        <v>9140</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0.8433333333</v>
      </c>
      <c r="M41" s="37">
        <f t="shared" ref="M41:M42" si="11">L41/H41</f>
        <v>0.8433333333</v>
      </c>
      <c r="N41" s="89"/>
      <c r="O41" s="262"/>
      <c r="P41" s="262"/>
      <c r="Q41" s="498"/>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0.3433333333</v>
      </c>
      <c r="M42" s="242">
        <f t="shared" si="11"/>
        <v>0.6866666667</v>
      </c>
      <c r="N42" s="89"/>
      <c r="O42" s="243"/>
      <c r="P42" s="243"/>
      <c r="Q42" s="498"/>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489" t="s">
        <v>8761</v>
      </c>
      <c r="P43" s="497" t="s">
        <v>9141</v>
      </c>
      <c r="Q43" s="616" t="s">
        <v>9142</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227</v>
      </c>
      <c r="L44" s="117">
        <f t="shared" si="12"/>
        <v>0.5</v>
      </c>
      <c r="M44" s="117"/>
      <c r="N44" s="89"/>
      <c r="O44" s="489" t="s">
        <v>8764</v>
      </c>
      <c r="P44" s="368"/>
      <c r="Q44" s="616" t="s">
        <v>9142</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227</v>
      </c>
      <c r="L45" s="117">
        <f t="shared" si="12"/>
        <v>0.5</v>
      </c>
      <c r="M45" s="117"/>
      <c r="N45" s="89"/>
      <c r="O45" s="489" t="s">
        <v>9143</v>
      </c>
      <c r="P45" s="277" t="s">
        <v>8766</v>
      </c>
      <c r="Q45" s="616" t="s">
        <v>9142</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227</v>
      </c>
      <c r="L46" s="117">
        <f t="shared" si="12"/>
        <v>0.67</v>
      </c>
      <c r="M46" s="117"/>
      <c r="N46" s="89"/>
      <c r="O46" s="502"/>
      <c r="P46" s="368"/>
      <c r="Q46" s="616" t="s">
        <v>9142</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227</v>
      </c>
      <c r="L47" s="117">
        <f t="shared" si="12"/>
        <v>0.67</v>
      </c>
      <c r="M47" s="117"/>
      <c r="N47" s="89"/>
      <c r="O47" s="489" t="s">
        <v>8767</v>
      </c>
      <c r="P47" s="368"/>
      <c r="Q47" s="616" t="s">
        <v>9142</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227</v>
      </c>
      <c r="L48" s="117">
        <f t="shared" si="12"/>
        <v>0.5</v>
      </c>
      <c r="M48" s="117"/>
      <c r="N48" s="89"/>
      <c r="O48" s="502"/>
      <c r="P48" s="368"/>
      <c r="Q48" s="616" t="s">
        <v>9142</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227</v>
      </c>
      <c r="L49" s="117">
        <f t="shared" si="12"/>
        <v>0.67</v>
      </c>
      <c r="M49" s="117"/>
      <c r="N49" s="89"/>
      <c r="O49" s="502"/>
      <c r="P49" s="368"/>
      <c r="Q49" s="615" t="s">
        <v>9142</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227</v>
      </c>
      <c r="L50" s="117">
        <f t="shared" si="12"/>
        <v>0.67</v>
      </c>
      <c r="M50" s="117"/>
      <c r="N50" s="89"/>
      <c r="O50" s="489" t="s">
        <v>8768</v>
      </c>
      <c r="P50" s="277" t="s">
        <v>9144</v>
      </c>
      <c r="Q50" s="616" t="s">
        <v>9142</v>
      </c>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190</v>
      </c>
      <c r="L51" s="117">
        <f t="shared" si="12"/>
        <v>1</v>
      </c>
      <c r="M51" s="117"/>
      <c r="N51" s="89"/>
      <c r="O51" s="489" t="s">
        <v>9145</v>
      </c>
      <c r="P51" s="277" t="s">
        <v>9146</v>
      </c>
      <c r="Q51" s="724" t="s">
        <v>9142</v>
      </c>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498"/>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489" t="s">
        <v>8639</v>
      </c>
      <c r="P53" s="368"/>
      <c r="Q53" s="836" t="s">
        <v>9147</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489" t="s">
        <v>8639</v>
      </c>
      <c r="P54" s="620"/>
      <c r="Q54" s="616" t="s">
        <v>9148</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1.179666667</v>
      </c>
      <c r="M55" s="37">
        <f t="shared" ref="M55:M56" si="14">L55/H55</f>
        <v>0.8426190476</v>
      </c>
      <c r="N55" s="89"/>
      <c r="O55" s="262"/>
      <c r="P55" s="262"/>
      <c r="Q55" s="498"/>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0.178</v>
      </c>
      <c r="M56" s="242">
        <f t="shared" si="14"/>
        <v>0.89</v>
      </c>
      <c r="N56" s="89"/>
      <c r="O56" s="243"/>
      <c r="P56" s="243"/>
      <c r="Q56" s="498"/>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489" t="s">
        <v>8028</v>
      </c>
      <c r="P57" s="490" t="s">
        <v>8029</v>
      </c>
      <c r="Q57" s="499" t="s">
        <v>9149</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489" t="s">
        <v>8031</v>
      </c>
      <c r="P58" s="497" t="s">
        <v>8032</v>
      </c>
      <c r="Q58" s="499" t="s">
        <v>9149</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227</v>
      </c>
      <c r="L59" s="117">
        <f t="shared" si="15"/>
        <v>0.67</v>
      </c>
      <c r="M59" s="117"/>
      <c r="N59" s="89"/>
      <c r="O59" s="489" t="s">
        <v>8034</v>
      </c>
      <c r="P59" s="497" t="s">
        <v>8032</v>
      </c>
      <c r="Q59" s="499" t="s">
        <v>9149</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0.134</v>
      </c>
      <c r="M60" s="242">
        <f>L60/H60</f>
        <v>0.67</v>
      </c>
      <c r="N60" s="89"/>
      <c r="O60" s="243"/>
      <c r="P60" s="243"/>
      <c r="Q60" s="498"/>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227</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0.67</v>
      </c>
      <c r="M61" s="117"/>
      <c r="N61" s="89"/>
      <c r="O61" s="489" t="s">
        <v>8036</v>
      </c>
      <c r="P61" s="489" t="s">
        <v>8037</v>
      </c>
      <c r="Q61" s="499" t="s">
        <v>9150</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227</v>
      </c>
      <c r="L62" s="117">
        <f t="shared" si="16"/>
        <v>0.67</v>
      </c>
      <c r="M62" s="117"/>
      <c r="N62" s="89"/>
      <c r="O62" s="489" t="s">
        <v>8039</v>
      </c>
      <c r="P62" s="489" t="s">
        <v>8040</v>
      </c>
      <c r="Q62" s="499" t="s">
        <v>9150</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0.3006666667</v>
      </c>
      <c r="M63" s="242">
        <f>L63/H63</f>
        <v>0.7516666667</v>
      </c>
      <c r="N63" s="89"/>
      <c r="O63" s="243"/>
      <c r="P63" s="243"/>
      <c r="Q63" s="498"/>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489" t="s">
        <v>8042</v>
      </c>
      <c r="P64" s="497" t="s">
        <v>8043</v>
      </c>
      <c r="Q64" s="499" t="s">
        <v>9151</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227</v>
      </c>
      <c r="L65" s="117">
        <f t="shared" si="17"/>
        <v>0.67</v>
      </c>
      <c r="M65" s="117"/>
      <c r="N65" s="89"/>
      <c r="O65" s="489" t="s">
        <v>8045</v>
      </c>
      <c r="P65" s="497" t="s">
        <v>8043</v>
      </c>
      <c r="Q65" s="499" t="s">
        <v>9151</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227</v>
      </c>
      <c r="L66" s="117">
        <f t="shared" si="17"/>
        <v>0.67</v>
      </c>
      <c r="M66" s="117"/>
      <c r="N66" s="89"/>
      <c r="O66" s="489" t="s">
        <v>8047</v>
      </c>
      <c r="P66" s="497" t="s">
        <v>8043</v>
      </c>
      <c r="Q66" s="499" t="s">
        <v>9151</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227</v>
      </c>
      <c r="L67" s="117">
        <f t="shared" si="17"/>
        <v>0.75</v>
      </c>
      <c r="M67" s="117"/>
      <c r="N67" s="89"/>
      <c r="O67" s="489" t="s">
        <v>8049</v>
      </c>
      <c r="P67" s="497" t="s">
        <v>8043</v>
      </c>
      <c r="Q67" s="499" t="s">
        <v>9151</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227</v>
      </c>
      <c r="L68" s="117">
        <f t="shared" si="17"/>
        <v>0.75</v>
      </c>
      <c r="M68" s="117"/>
      <c r="N68" s="89"/>
      <c r="O68" s="489" t="s">
        <v>8051</v>
      </c>
      <c r="P68" s="497" t="s">
        <v>8052</v>
      </c>
      <c r="Q68" s="499" t="s">
        <v>9151</v>
      </c>
      <c r="R68" s="89"/>
      <c r="S68" s="89"/>
      <c r="T68" s="89"/>
      <c r="U68" s="89"/>
      <c r="V68" s="89"/>
      <c r="W68" s="89"/>
      <c r="X68" s="89"/>
      <c r="Y68" s="89"/>
      <c r="Z68" s="89"/>
    </row>
    <row r="69">
      <c r="A69" s="89">
        <v>70.0</v>
      </c>
      <c r="B69" s="113"/>
      <c r="C69" s="114"/>
      <c r="D69" s="114"/>
      <c r="E69" s="114"/>
      <c r="F69" s="114" t="s">
        <v>249</v>
      </c>
      <c r="G69" s="266" t="s">
        <v>1186</v>
      </c>
      <c r="H69" s="117"/>
      <c r="I69" s="191" t="s">
        <v>9152</v>
      </c>
      <c r="J69" s="117" t="s">
        <v>196</v>
      </c>
      <c r="K69" s="247" t="s">
        <v>227</v>
      </c>
      <c r="L69" s="117">
        <f t="shared" si="17"/>
        <v>0.67</v>
      </c>
      <c r="M69" s="117"/>
      <c r="N69" s="89"/>
      <c r="O69" s="489" t="s">
        <v>8055</v>
      </c>
      <c r="P69" s="492" t="s">
        <v>8056</v>
      </c>
      <c r="Q69" s="505" t="s">
        <v>9151</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0.167</v>
      </c>
      <c r="M70" s="242">
        <f>L70/H70</f>
        <v>0.835</v>
      </c>
      <c r="N70" s="89"/>
      <c r="O70" s="243"/>
      <c r="P70" s="243"/>
      <c r="Q70" s="498"/>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227</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0.67</v>
      </c>
      <c r="M71" s="117"/>
      <c r="N71" s="89"/>
      <c r="O71" s="489" t="s">
        <v>8058</v>
      </c>
      <c r="P71" s="489" t="s">
        <v>8059</v>
      </c>
      <c r="Q71" s="499" t="s">
        <v>9153</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190</v>
      </c>
      <c r="L72" s="117">
        <f t="shared" si="18"/>
        <v>1</v>
      </c>
      <c r="M72" s="117"/>
      <c r="N72" s="89"/>
      <c r="O72" s="489" t="s">
        <v>8061</v>
      </c>
      <c r="P72" s="277" t="s">
        <v>8062</v>
      </c>
      <c r="Q72" s="499" t="s">
        <v>9153</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98"/>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489" t="s">
        <v>8064</v>
      </c>
      <c r="P74" s="489" t="s">
        <v>8065</v>
      </c>
      <c r="Q74" s="499" t="s">
        <v>9154</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489" t="s">
        <v>8067</v>
      </c>
      <c r="P75" s="489" t="s">
        <v>8068</v>
      </c>
      <c r="Q75" s="530" t="s">
        <v>9154</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98"/>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489" t="s">
        <v>8070</v>
      </c>
      <c r="P77" s="277" t="s">
        <v>8071</v>
      </c>
      <c r="Q77" s="499" t="s">
        <v>9155</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2.1475</v>
      </c>
      <c r="M78" s="37">
        <f t="shared" ref="M78:M79" si="20">L78/H78</f>
        <v>0.859</v>
      </c>
      <c r="N78" s="89"/>
      <c r="O78" s="262"/>
      <c r="P78" s="262"/>
      <c r="Q78" s="498"/>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0.835</v>
      </c>
      <c r="M79" s="242">
        <f t="shared" si="20"/>
        <v>0.835</v>
      </c>
      <c r="N79" s="89"/>
      <c r="O79" s="243"/>
      <c r="P79" s="243"/>
      <c r="Q79" s="498"/>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489" t="s">
        <v>9156</v>
      </c>
      <c r="P80" s="489" t="s">
        <v>9157</v>
      </c>
      <c r="Q80" s="499" t="s">
        <v>9158</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489" t="s">
        <v>9159</v>
      </c>
      <c r="P81" s="489" t="s">
        <v>8074</v>
      </c>
      <c r="Q81" s="499" t="s">
        <v>9158</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489" t="s">
        <v>8078</v>
      </c>
      <c r="P82" s="489" t="s">
        <v>8079</v>
      </c>
      <c r="Q82" s="499" t="s">
        <v>9158</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227</v>
      </c>
      <c r="L83" s="117">
        <f t="shared" si="21"/>
        <v>0.67</v>
      </c>
      <c r="M83" s="117"/>
      <c r="N83" s="89"/>
      <c r="O83" s="489" t="s">
        <v>8081</v>
      </c>
      <c r="P83" s="277" t="s">
        <v>9160</v>
      </c>
      <c r="Q83" s="499" t="s">
        <v>9158</v>
      </c>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227</v>
      </c>
      <c r="L84" s="117">
        <f t="shared" si="21"/>
        <v>0.67</v>
      </c>
      <c r="M84" s="117"/>
      <c r="N84" s="89"/>
      <c r="O84" s="489" t="s">
        <v>8084</v>
      </c>
      <c r="P84" s="489" t="s">
        <v>8085</v>
      </c>
      <c r="Q84" s="499" t="s">
        <v>9158</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227</v>
      </c>
      <c r="L85" s="117">
        <f t="shared" si="21"/>
        <v>0.67</v>
      </c>
      <c r="M85" s="117"/>
      <c r="N85" s="89"/>
      <c r="O85" s="489" t="s">
        <v>8087</v>
      </c>
      <c r="P85" s="489" t="s">
        <v>8088</v>
      </c>
      <c r="Q85" s="499" t="s">
        <v>9158</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1.3125</v>
      </c>
      <c r="M86" s="242">
        <f>L86/H86</f>
        <v>0.875</v>
      </c>
      <c r="N86" s="89"/>
      <c r="O86" s="243"/>
      <c r="P86" s="243"/>
      <c r="Q86" s="498"/>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489" t="s">
        <v>8090</v>
      </c>
      <c r="P87" s="489" t="s">
        <v>8091</v>
      </c>
      <c r="Q87" s="499" t="s">
        <v>9161</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227</v>
      </c>
      <c r="L88" s="117">
        <f t="shared" si="22"/>
        <v>0.75</v>
      </c>
      <c r="M88" s="117"/>
      <c r="N88" s="89"/>
      <c r="O88" s="489" t="s">
        <v>8093</v>
      </c>
      <c r="P88" s="489" t="s">
        <v>8094</v>
      </c>
      <c r="Q88" s="499" t="s">
        <v>9161</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1.667833333</v>
      </c>
      <c r="M89" s="37">
        <f t="shared" ref="M89:M90" si="23">L89/H89</f>
        <v>0.7581060606</v>
      </c>
      <c r="N89" s="89"/>
      <c r="O89" s="262"/>
      <c r="P89" s="262"/>
      <c r="Q89" s="498"/>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0.225</v>
      </c>
      <c r="M90" s="242">
        <f t="shared" si="23"/>
        <v>0.75</v>
      </c>
      <c r="N90" s="89"/>
      <c r="O90" s="243"/>
      <c r="P90" s="243"/>
      <c r="Q90" s="498"/>
      <c r="R90" s="89"/>
      <c r="S90" s="89"/>
      <c r="T90" s="89"/>
      <c r="U90" s="89"/>
      <c r="V90" s="89"/>
      <c r="W90" s="89"/>
      <c r="X90" s="89"/>
      <c r="Y90" s="89"/>
      <c r="Z90" s="89"/>
    </row>
    <row r="91">
      <c r="A91" s="89">
        <v>92.0</v>
      </c>
      <c r="B91" s="113"/>
      <c r="C91" s="114"/>
      <c r="D91" s="114"/>
      <c r="E91" s="114"/>
      <c r="F91" s="114" t="s">
        <v>186</v>
      </c>
      <c r="G91" s="266" t="s">
        <v>9162</v>
      </c>
      <c r="H91" s="117"/>
      <c r="I91" s="191" t="s">
        <v>9163</v>
      </c>
      <c r="J91" s="117" t="s">
        <v>189</v>
      </c>
      <c r="K91" s="247" t="s">
        <v>190</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1</v>
      </c>
      <c r="M91" s="117"/>
      <c r="N91" s="89"/>
      <c r="O91" s="492" t="s">
        <v>8098</v>
      </c>
      <c r="P91" s="497" t="s">
        <v>8099</v>
      </c>
      <c r="Q91" s="499" t="s">
        <v>9164</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489" t="s">
        <v>8101</v>
      </c>
      <c r="P92" s="492" t="s">
        <v>8102</v>
      </c>
      <c r="Q92" s="499" t="s">
        <v>9164</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489" t="s">
        <v>8101</v>
      </c>
      <c r="P93" s="492" t="s">
        <v>8102</v>
      </c>
      <c r="Q93" s="499" t="s">
        <v>9164</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4799</v>
      </c>
      <c r="L94" s="117">
        <f t="shared" si="24"/>
        <v>0</v>
      </c>
      <c r="M94" s="117"/>
      <c r="N94" s="89"/>
      <c r="O94" s="489" t="s">
        <v>8101</v>
      </c>
      <c r="P94" s="492" t="s">
        <v>8102</v>
      </c>
      <c r="Q94" s="499" t="s">
        <v>9164</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0.2505</v>
      </c>
      <c r="M95" s="242">
        <f>L95/H95</f>
        <v>0.835</v>
      </c>
      <c r="N95" s="89"/>
      <c r="O95" s="243"/>
      <c r="P95" s="243"/>
      <c r="Q95" s="498"/>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489" t="s">
        <v>8106</v>
      </c>
      <c r="P96" s="249" t="s">
        <v>9165</v>
      </c>
      <c r="Q96" s="499" t="s">
        <v>9166</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490" t="s">
        <v>8109</v>
      </c>
      <c r="P97" s="497" t="s">
        <v>9167</v>
      </c>
      <c r="Q97" s="499" t="s">
        <v>9166</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227</v>
      </c>
      <c r="L98" s="117">
        <f t="shared" si="25"/>
        <v>0.67</v>
      </c>
      <c r="M98" s="117"/>
      <c r="N98" s="89"/>
      <c r="O98" s="489" t="s">
        <v>8112</v>
      </c>
      <c r="P98" s="489" t="s">
        <v>9168</v>
      </c>
      <c r="Q98" s="499" t="s">
        <v>9166</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227</v>
      </c>
      <c r="L99" s="117">
        <f t="shared" si="25"/>
        <v>0.67</v>
      </c>
      <c r="M99" s="117"/>
      <c r="N99" s="89"/>
      <c r="O99" s="489"/>
      <c r="P99" s="277"/>
      <c r="Q99" s="499" t="s">
        <v>9166</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489"/>
      <c r="P100" s="467"/>
      <c r="Q100" s="499" t="s">
        <v>9166</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227</v>
      </c>
      <c r="L101" s="117">
        <f t="shared" si="25"/>
        <v>0.67</v>
      </c>
      <c r="M101" s="117"/>
      <c r="N101" s="89"/>
      <c r="O101" s="489"/>
      <c r="P101" s="467"/>
      <c r="Q101" s="499" t="s">
        <v>9166</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0.3616666667</v>
      </c>
      <c r="M102" s="242">
        <f>L102/H102</f>
        <v>0.7233333333</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227</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0.67</v>
      </c>
      <c r="M103" s="117"/>
      <c r="N103" s="89"/>
      <c r="O103" s="489" t="s">
        <v>8118</v>
      </c>
      <c r="P103" s="489"/>
      <c r="Q103" s="499" t="s">
        <v>9169</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227</v>
      </c>
      <c r="L104" s="117">
        <f t="shared" si="26"/>
        <v>0.5</v>
      </c>
      <c r="M104" s="117"/>
      <c r="N104" s="89"/>
      <c r="O104" s="489" t="s">
        <v>8120</v>
      </c>
      <c r="P104" s="489"/>
      <c r="Q104" s="499" t="s">
        <v>9169</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489" t="s">
        <v>8122</v>
      </c>
      <c r="P105" s="489"/>
      <c r="Q105" s="499" t="s">
        <v>9169</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0.201</v>
      </c>
      <c r="M106" s="242">
        <f>L106/H106</f>
        <v>0.67</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9170</v>
      </c>
      <c r="H107" s="117"/>
      <c r="I107" s="191" t="s">
        <v>9171</v>
      </c>
      <c r="J107" s="117" t="s">
        <v>196</v>
      </c>
      <c r="K107" s="247" t="s">
        <v>227</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0.67</v>
      </c>
      <c r="M107" s="117"/>
      <c r="N107" s="89"/>
      <c r="O107" s="489" t="s">
        <v>8126</v>
      </c>
      <c r="P107" s="489" t="s">
        <v>7984</v>
      </c>
      <c r="Q107" s="499" t="s">
        <v>9172</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0.213</v>
      </c>
      <c r="M108" s="242">
        <f>L108/H108</f>
        <v>0.71</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227</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0.67</v>
      </c>
      <c r="M109" s="117"/>
      <c r="N109" s="89"/>
      <c r="O109" s="489" t="s">
        <v>8128</v>
      </c>
      <c r="P109" s="489" t="s">
        <v>7984</v>
      </c>
      <c r="Q109" s="499" t="s">
        <v>9173</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489" t="s">
        <v>9174</v>
      </c>
      <c r="P110" s="489" t="s">
        <v>8131</v>
      </c>
      <c r="Q110" s="499" t="s">
        <v>9173</v>
      </c>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227</v>
      </c>
      <c r="L111" s="117">
        <f t="shared" si="27"/>
        <v>0.5</v>
      </c>
      <c r="M111" s="117"/>
      <c r="N111" s="89"/>
      <c r="O111" s="489" t="s">
        <v>9175</v>
      </c>
      <c r="P111" s="492" t="s">
        <v>3641</v>
      </c>
      <c r="Q111" s="499" t="s">
        <v>9173</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227</v>
      </c>
      <c r="L112" s="117">
        <f t="shared" si="27"/>
        <v>0.67</v>
      </c>
      <c r="M112" s="117"/>
      <c r="N112" s="89"/>
      <c r="O112" s="489" t="s">
        <v>8135</v>
      </c>
      <c r="P112" s="492" t="s">
        <v>3641</v>
      </c>
      <c r="Q112" s="499" t="s">
        <v>9173</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0.4166666667</v>
      </c>
      <c r="M113" s="242">
        <f>L113/H113</f>
        <v>0.8333333333</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489" t="s">
        <v>8137</v>
      </c>
      <c r="P114" s="489" t="s">
        <v>3642</v>
      </c>
      <c r="Q114" s="499" t="s">
        <v>9176</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190</v>
      </c>
      <c r="L115" s="117">
        <f t="shared" si="28"/>
        <v>1</v>
      </c>
      <c r="M115" s="117"/>
      <c r="N115" s="89"/>
      <c r="O115" s="489" t="s">
        <v>8139</v>
      </c>
      <c r="P115" s="490" t="s">
        <v>8140</v>
      </c>
      <c r="Q115" s="499" t="s">
        <v>9176</v>
      </c>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227</v>
      </c>
      <c r="L116" s="117">
        <f t="shared" si="28"/>
        <v>0.5</v>
      </c>
      <c r="M116" s="117"/>
      <c r="N116" s="89"/>
      <c r="O116" s="489" t="s">
        <v>8142</v>
      </c>
      <c r="P116" s="490" t="s">
        <v>8140</v>
      </c>
      <c r="Q116" s="499" t="s">
        <v>9176</v>
      </c>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1.634333333</v>
      </c>
      <c r="M117" s="53">
        <f t="shared" ref="M117:M118" si="29">L117/H117</f>
        <v>0.6537333333</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0.356</v>
      </c>
      <c r="M118" s="242">
        <f t="shared" si="29"/>
        <v>0.89</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489" t="s">
        <v>8144</v>
      </c>
      <c r="P119" s="277" t="s">
        <v>9177</v>
      </c>
      <c r="Q119" s="499" t="s">
        <v>9178</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489" t="s">
        <v>754</v>
      </c>
      <c r="P120" s="497" t="s">
        <v>8147</v>
      </c>
      <c r="Q120" s="499" t="s">
        <v>9178</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227</v>
      </c>
      <c r="L121" s="117">
        <f t="shared" si="30"/>
        <v>0.67</v>
      </c>
      <c r="M121" s="117"/>
      <c r="N121" s="89"/>
      <c r="O121" s="489" t="s">
        <v>8149</v>
      </c>
      <c r="P121" s="249" t="s">
        <v>9179</v>
      </c>
      <c r="Q121" s="499" t="s">
        <v>9178</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0.2453333333</v>
      </c>
      <c r="M122" s="242">
        <f>L122/H122</f>
        <v>0.6133333333</v>
      </c>
      <c r="N122" s="89"/>
      <c r="O122" s="243"/>
      <c r="P122" s="243"/>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227</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0.67</v>
      </c>
      <c r="M123" s="117"/>
      <c r="N123" s="89"/>
      <c r="O123" s="489" t="s">
        <v>8152</v>
      </c>
      <c r="P123" s="490" t="s">
        <v>7968</v>
      </c>
      <c r="Q123" s="499" t="s">
        <v>9180</v>
      </c>
      <c r="R123" s="89"/>
      <c r="S123" s="89"/>
      <c r="T123" s="89"/>
      <c r="U123" s="89"/>
      <c r="V123" s="89"/>
      <c r="W123" s="89"/>
      <c r="X123" s="89"/>
      <c r="Y123" s="89"/>
      <c r="Z123" s="89"/>
    </row>
    <row r="124">
      <c r="A124" s="89">
        <v>125.0</v>
      </c>
      <c r="B124" s="113"/>
      <c r="C124" s="114"/>
      <c r="D124" s="114"/>
      <c r="E124" s="114"/>
      <c r="F124" s="114" t="s">
        <v>193</v>
      </c>
      <c r="G124" s="266" t="s">
        <v>766</v>
      </c>
      <c r="H124" s="117"/>
      <c r="I124" s="191" t="s">
        <v>9181</v>
      </c>
      <c r="J124" s="117" t="s">
        <v>196</v>
      </c>
      <c r="K124" s="247" t="s">
        <v>386</v>
      </c>
      <c r="L124" s="117">
        <f t="shared" si="31"/>
        <v>0.33</v>
      </c>
      <c r="M124" s="117"/>
      <c r="N124" s="89"/>
      <c r="O124" s="489" t="s">
        <v>8155</v>
      </c>
      <c r="P124" s="489" t="s">
        <v>8156</v>
      </c>
      <c r="Q124" s="499" t="s">
        <v>9180</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227</v>
      </c>
      <c r="L125" s="117">
        <f t="shared" si="31"/>
        <v>0.67</v>
      </c>
      <c r="M125" s="117"/>
      <c r="N125" s="89"/>
      <c r="O125" s="489" t="s">
        <v>8158</v>
      </c>
      <c r="P125" s="277" t="s">
        <v>8159</v>
      </c>
      <c r="Q125" s="499" t="s">
        <v>9180</v>
      </c>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227</v>
      </c>
      <c r="L126" s="117">
        <f t="shared" si="31"/>
        <v>0.67</v>
      </c>
      <c r="M126" s="117"/>
      <c r="N126" s="89"/>
      <c r="O126" s="489" t="s">
        <v>8158</v>
      </c>
      <c r="P126" s="277" t="s">
        <v>8159</v>
      </c>
      <c r="Q126" s="499" t="s">
        <v>9180</v>
      </c>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227</v>
      </c>
      <c r="L127" s="117">
        <f t="shared" si="31"/>
        <v>0.67</v>
      </c>
      <c r="M127" s="117"/>
      <c r="N127" s="89"/>
      <c r="O127" s="489" t="s">
        <v>8160</v>
      </c>
      <c r="P127" s="489" t="s">
        <v>8161</v>
      </c>
      <c r="Q127" s="499" t="s">
        <v>9180</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227</v>
      </c>
      <c r="L128" s="117">
        <f t="shared" si="31"/>
        <v>0.67</v>
      </c>
      <c r="M128" s="117"/>
      <c r="N128" s="89"/>
      <c r="O128" s="489"/>
      <c r="P128" s="277"/>
      <c r="Q128" s="499" t="s">
        <v>9180</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0.351</v>
      </c>
      <c r="M129" s="242">
        <f>L129/H129</f>
        <v>0.585</v>
      </c>
      <c r="N129" s="89"/>
      <c r="O129" s="243"/>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386</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0.5</v>
      </c>
      <c r="M130" s="117"/>
      <c r="N130" s="89"/>
      <c r="O130" s="489" t="s">
        <v>9182</v>
      </c>
      <c r="P130" s="277" t="s">
        <v>8165</v>
      </c>
      <c r="Q130" s="499" t="s">
        <v>9183</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227</v>
      </c>
      <c r="L131" s="117">
        <f t="shared" si="32"/>
        <v>0.67</v>
      </c>
      <c r="M131" s="117"/>
      <c r="N131" s="89"/>
      <c r="O131" s="489" t="s">
        <v>9184</v>
      </c>
      <c r="P131" s="489" t="s">
        <v>8168</v>
      </c>
      <c r="Q131" s="499" t="s">
        <v>9183</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227</v>
      </c>
      <c r="L132" s="117">
        <f t="shared" si="32"/>
        <v>0.67</v>
      </c>
      <c r="M132" s="117"/>
      <c r="N132" s="89"/>
      <c r="O132" s="489" t="s">
        <v>8118</v>
      </c>
      <c r="P132" s="277" t="s">
        <v>8165</v>
      </c>
      <c r="Q132" s="499" t="s">
        <v>9183</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227</v>
      </c>
      <c r="L133" s="117">
        <f t="shared" si="32"/>
        <v>0.5</v>
      </c>
      <c r="M133" s="117"/>
      <c r="N133" s="89"/>
      <c r="O133" s="489" t="s">
        <v>8171</v>
      </c>
      <c r="P133" s="277" t="s">
        <v>8172</v>
      </c>
      <c r="Q133" s="499" t="s">
        <v>9183</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0.448</v>
      </c>
      <c r="M134" s="242">
        <f>L134/H134</f>
        <v>0.64</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227</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0.75</v>
      </c>
      <c r="M135" s="117"/>
      <c r="N135" s="89"/>
      <c r="O135" s="489" t="s">
        <v>8173</v>
      </c>
      <c r="P135" s="490" t="s">
        <v>8174</v>
      </c>
      <c r="Q135" s="499" t="s">
        <v>9185</v>
      </c>
      <c r="R135" s="89"/>
      <c r="S135" s="89"/>
      <c r="T135" s="89"/>
      <c r="U135" s="89"/>
      <c r="V135" s="89"/>
      <c r="W135" s="89"/>
      <c r="X135" s="89"/>
      <c r="Y135" s="89"/>
      <c r="Z135" s="89"/>
    </row>
    <row r="136">
      <c r="A136" s="89">
        <v>137.0</v>
      </c>
      <c r="B136" s="113"/>
      <c r="C136" s="114"/>
      <c r="D136" s="114"/>
      <c r="E136" s="114"/>
      <c r="F136" s="114" t="s">
        <v>193</v>
      </c>
      <c r="G136" s="266" t="s">
        <v>807</v>
      </c>
      <c r="H136" s="117"/>
      <c r="I136" s="191" t="s">
        <v>9186</v>
      </c>
      <c r="J136" s="324" t="s">
        <v>189</v>
      </c>
      <c r="K136" s="247" t="s">
        <v>227</v>
      </c>
      <c r="L136" s="117">
        <f t="shared" si="33"/>
        <v>0.5</v>
      </c>
      <c r="M136" s="117"/>
      <c r="N136" s="89"/>
      <c r="O136" s="489" t="s">
        <v>8177</v>
      </c>
      <c r="P136" s="489" t="s">
        <v>8178</v>
      </c>
      <c r="Q136" s="499" t="s">
        <v>9185</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227</v>
      </c>
      <c r="L137" s="117">
        <f t="shared" si="33"/>
        <v>0.67</v>
      </c>
      <c r="M137" s="117"/>
      <c r="N137" s="89"/>
      <c r="O137" s="489" t="s">
        <v>8180</v>
      </c>
      <c r="P137" s="492" t="s">
        <v>8181</v>
      </c>
      <c r="Q137" s="499" t="s">
        <v>9185</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0.234</v>
      </c>
      <c r="M138" s="242">
        <f>L138/H138</f>
        <v>0.585</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227</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0.67</v>
      </c>
      <c r="M139" s="117"/>
      <c r="N139" s="89"/>
      <c r="O139" s="489" t="s">
        <v>8182</v>
      </c>
      <c r="P139" s="277" t="s">
        <v>8183</v>
      </c>
      <c r="Q139" s="499" t="s">
        <v>9187</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227</v>
      </c>
      <c r="L140" s="117">
        <f t="shared" si="34"/>
        <v>0.5</v>
      </c>
      <c r="M140" s="324"/>
      <c r="N140" s="89"/>
      <c r="O140" s="489" t="s">
        <v>8185</v>
      </c>
      <c r="P140" s="497" t="s">
        <v>8186</v>
      </c>
      <c r="Q140" s="499" t="s">
        <v>9187</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15.54169055</v>
      </c>
      <c r="M141" s="231">
        <f t="shared" ref="M141:M143" si="35">L141/H141</f>
        <v>0.716206938</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2.585</v>
      </c>
      <c r="M142" s="37">
        <f t="shared" si="35"/>
        <v>0.8616666667</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121"/>
      <c r="P144" s="121"/>
      <c r="Q144" s="499" t="s">
        <v>9188</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2.0</v>
      </c>
      <c r="L145" s="117" t="str">
        <f t="shared" si="36"/>
        <v/>
      </c>
      <c r="M145" s="117"/>
      <c r="N145" s="89"/>
      <c r="O145" s="249" t="s">
        <v>9189</v>
      </c>
      <c r="P145" s="249"/>
      <c r="Q145" s="499" t="s">
        <v>9188</v>
      </c>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2.0</v>
      </c>
      <c r="L146" s="117" t="str">
        <f t="shared" si="36"/>
        <v/>
      </c>
      <c r="M146" s="117"/>
      <c r="N146" s="89"/>
      <c r="O146" s="121"/>
      <c r="P146" s="121"/>
      <c r="Q146" s="498"/>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557">
        <f>IF(OR(K148="",K149=""),"Blm Diisi",IF(K148=0,0,IF(K149/K148&gt;1,1,K149/K148)))</f>
        <v>1</v>
      </c>
      <c r="L147" s="117">
        <f t="shared" si="36"/>
        <v>1</v>
      </c>
      <c r="M147" s="117"/>
      <c r="N147" s="89"/>
      <c r="O147" s="121"/>
      <c r="P147" s="121"/>
      <c r="Q147" s="499" t="s">
        <v>9188</v>
      </c>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1.0</v>
      </c>
      <c r="L148" s="117" t="str">
        <f t="shared" si="36"/>
        <v/>
      </c>
      <c r="M148" s="117"/>
      <c r="N148" s="89"/>
      <c r="O148" s="121"/>
      <c r="P148" s="467"/>
      <c r="Q148" s="499" t="s">
        <v>9188</v>
      </c>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1.0</v>
      </c>
      <c r="L149" s="117" t="str">
        <f t="shared" si="36"/>
        <v/>
      </c>
      <c r="M149" s="117"/>
      <c r="N149" s="89"/>
      <c r="O149" s="121"/>
      <c r="P149" s="121"/>
      <c r="Q149" s="499" t="s">
        <v>9188</v>
      </c>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0.75</v>
      </c>
      <c r="M150" s="242">
        <f>L150/H150</f>
        <v>0.75</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227</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0.75</v>
      </c>
      <c r="M151" s="117"/>
      <c r="N151" s="89"/>
      <c r="O151" s="489" t="s">
        <v>8196</v>
      </c>
      <c r="P151" s="249" t="s">
        <v>9190</v>
      </c>
      <c r="Q151" s="499" t="s">
        <v>9191</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0.335</v>
      </c>
      <c r="M152" s="242">
        <f>L152/H152</f>
        <v>0.67</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227</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0.67</v>
      </c>
      <c r="M153" s="117"/>
      <c r="N153" s="89"/>
      <c r="O153" s="489" t="s">
        <v>8199</v>
      </c>
      <c r="P153" s="492" t="s">
        <v>8200</v>
      </c>
      <c r="Q153" s="499" t="s">
        <v>9192</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1.5</v>
      </c>
      <c r="M154" s="37">
        <f t="shared" ref="M154:M155" si="37">L154/H154</f>
        <v>0.75</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1.5</v>
      </c>
      <c r="M155" s="242">
        <f t="shared" si="37"/>
        <v>0.75</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227</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0.5</v>
      </c>
      <c r="M156" s="117"/>
      <c r="N156" s="89"/>
      <c r="O156" s="489" t="s">
        <v>8202</v>
      </c>
      <c r="P156" s="490" t="s">
        <v>8203</v>
      </c>
      <c r="Q156" s="499" t="s">
        <v>9193</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557">
        <f>IF(OR(K158="",K159=""),"Blm Diisi",IF(K158=0,0,IF(K159/K158&gt;1,1,K159/K158)))</f>
        <v>1</v>
      </c>
      <c r="L157" s="117">
        <f t="shared" si="38"/>
        <v>1</v>
      </c>
      <c r="M157" s="117"/>
      <c r="N157" s="89"/>
      <c r="O157" s="121"/>
      <c r="P157" s="249"/>
      <c r="Q157" s="499" t="s">
        <v>9193</v>
      </c>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2.0</v>
      </c>
      <c r="L158" s="117" t="str">
        <f t="shared" si="38"/>
        <v/>
      </c>
      <c r="M158" s="117"/>
      <c r="N158" s="89"/>
      <c r="O158" s="502"/>
      <c r="P158" s="467"/>
      <c r="Q158" s="499" t="s">
        <v>9193</v>
      </c>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2.0</v>
      </c>
      <c r="L159" s="117" t="str">
        <f t="shared" si="38"/>
        <v/>
      </c>
      <c r="M159" s="117"/>
      <c r="N159" s="89"/>
      <c r="O159" s="502"/>
      <c r="P159" s="467"/>
      <c r="Q159" s="499" t="s">
        <v>9193</v>
      </c>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0.75</v>
      </c>
      <c r="M160" s="37">
        <f t="shared" ref="M160:M161" si="39">L160/H160</f>
        <v>0.5</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0.75</v>
      </c>
      <c r="M161" s="242">
        <f t="shared" si="39"/>
        <v>0.5</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227</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0.5</v>
      </c>
      <c r="M162" s="117"/>
      <c r="N162" s="89"/>
      <c r="O162" s="502"/>
      <c r="P162" s="502"/>
      <c r="Q162" s="499" t="s">
        <v>9194</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2.625</v>
      </c>
      <c r="M163" s="37">
        <f t="shared" ref="M163:M164" si="40">L163/H163</f>
        <v>0.7</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502"/>
      <c r="P165" s="502"/>
      <c r="Q165" s="499" t="s">
        <v>9195</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0.625</v>
      </c>
      <c r="M166" s="242">
        <f>L166/H166</f>
        <v>0.5</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227</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0.5</v>
      </c>
      <c r="M167" s="117"/>
      <c r="N167" s="89"/>
      <c r="O167" s="489" t="s">
        <v>8207</v>
      </c>
      <c r="P167" s="492" t="s">
        <v>8208</v>
      </c>
      <c r="Q167" s="499" t="s">
        <v>9196</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227</v>
      </c>
      <c r="L168" s="117">
        <f t="shared" si="41"/>
        <v>0.5</v>
      </c>
      <c r="M168" s="117"/>
      <c r="N168" s="89"/>
      <c r="O168" s="489" t="s">
        <v>8210</v>
      </c>
      <c r="P168" s="492" t="s">
        <v>8211</v>
      </c>
      <c r="Q168" s="499" t="s">
        <v>9196</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1.5</v>
      </c>
      <c r="M169" s="242">
        <f>L169/H169</f>
        <v>0.75</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227</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0.75</v>
      </c>
      <c r="M170" s="117"/>
      <c r="N170" s="89"/>
      <c r="O170" s="489" t="s">
        <v>8213</v>
      </c>
      <c r="P170" s="492" t="s">
        <v>8214</v>
      </c>
      <c r="Q170" s="499" t="s">
        <v>9197</v>
      </c>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227</v>
      </c>
      <c r="L171" s="117">
        <f t="shared" si="42"/>
        <v>0.75</v>
      </c>
      <c r="M171" s="117"/>
      <c r="N171" s="89"/>
      <c r="O171" s="489" t="s">
        <v>9198</v>
      </c>
      <c r="P171" s="492" t="s">
        <v>8217</v>
      </c>
      <c r="Q171" s="499" t="s">
        <v>9197</v>
      </c>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227</v>
      </c>
      <c r="L172" s="117">
        <f t="shared" si="42"/>
        <v>0.75</v>
      </c>
      <c r="M172" s="117"/>
      <c r="N172" s="89"/>
      <c r="O172" s="489" t="s">
        <v>8216</v>
      </c>
      <c r="P172" s="492" t="s">
        <v>8219</v>
      </c>
      <c r="Q172" s="499" t="s">
        <v>9197</v>
      </c>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2</v>
      </c>
      <c r="M173" s="37">
        <f t="shared" ref="M173:M174" si="43">L173/H173</f>
        <v>1</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489" t="s">
        <v>8220</v>
      </c>
      <c r="P175" s="497" t="s">
        <v>8221</v>
      </c>
      <c r="Q175" s="499" t="s">
        <v>9199</v>
      </c>
      <c r="R175" s="89"/>
      <c r="S175" s="89"/>
      <c r="T175" s="89"/>
      <c r="U175" s="89"/>
      <c r="V175" s="89"/>
      <c r="W175" s="89"/>
      <c r="X175" s="89"/>
      <c r="Y175" s="89"/>
      <c r="Z175" s="89"/>
    </row>
    <row r="176">
      <c r="A176" s="89">
        <v>205.0</v>
      </c>
      <c r="B176" s="257"/>
      <c r="C176" s="241"/>
      <c r="D176" s="241"/>
      <c r="E176" s="241" t="s">
        <v>12</v>
      </c>
      <c r="F176" s="28" t="s">
        <v>9200</v>
      </c>
      <c r="G176" s="4"/>
      <c r="H176" s="242">
        <v>0.5</v>
      </c>
      <c r="I176" s="243"/>
      <c r="J176" s="242"/>
      <c r="K176" s="242"/>
      <c r="L176" s="242">
        <f>AVERAGE(L177)*H176</f>
        <v>0.5</v>
      </c>
      <c r="M176" s="242">
        <f>L176/H176</f>
        <v>1</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9201</v>
      </c>
      <c r="H177" s="117"/>
      <c r="I177" s="191" t="s">
        <v>9202</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489" t="s">
        <v>8226</v>
      </c>
      <c r="P177" s="277" t="s">
        <v>8227</v>
      </c>
      <c r="Q177" s="499" t="s">
        <v>9203</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0.5</v>
      </c>
      <c r="M178" s="242">
        <f>L178/H178</f>
        <v>1</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557">
        <f>IF(OR(K180="",K181="",K182=""),"Blm Diisi",IF(AND(K180=0,K181&gt;0),0,IF(AND(K180=0,K181=0,K182=0),1,IF((K180-K181)/K180&lt;=0,0,(K180-K181)/K180))))</f>
        <v>1</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1</v>
      </c>
      <c r="M179" s="117"/>
      <c r="N179" s="89"/>
      <c r="O179" s="121"/>
      <c r="P179" s="121"/>
      <c r="Q179" s="499" t="s">
        <v>9204</v>
      </c>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0.0</v>
      </c>
      <c r="L180" s="117" t="str">
        <f t="shared" si="44"/>
        <v/>
      </c>
      <c r="M180" s="339"/>
      <c r="N180" s="89"/>
      <c r="O180" s="249"/>
      <c r="P180" s="492"/>
      <c r="Q180" s="498"/>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0.0</v>
      </c>
      <c r="L181" s="117" t="str">
        <f t="shared" si="44"/>
        <v/>
      </c>
      <c r="M181" s="117"/>
      <c r="N181" s="89"/>
      <c r="O181" s="121"/>
      <c r="P181" s="249"/>
      <c r="Q181" s="498"/>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0.0</v>
      </c>
      <c r="L182" s="117" t="str">
        <f t="shared" si="44"/>
        <v/>
      </c>
      <c r="M182" s="117"/>
      <c r="N182" s="89"/>
      <c r="O182" s="121"/>
      <c r="P182" s="121"/>
      <c r="Q182" s="499" t="s">
        <v>9204</v>
      </c>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2.016037059</v>
      </c>
      <c r="M183" s="37">
        <f t="shared" ref="M183:M184" si="45">L183/H183</f>
        <v>0.5376098824</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0.2660370591</v>
      </c>
      <c r="M184" s="242">
        <f t="shared" si="45"/>
        <v>0.2660370591</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249"/>
      <c r="P185" s="492"/>
      <c r="Q185" s="499" t="s">
        <v>9205</v>
      </c>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498"/>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4.0</v>
      </c>
      <c r="L187" s="117" t="str">
        <f t="shared" si="46"/>
        <v/>
      </c>
      <c r="M187" s="117"/>
      <c r="N187" s="89"/>
      <c r="O187" s="121"/>
      <c r="P187" s="249" t="s">
        <v>8233</v>
      </c>
      <c r="Q187" s="499" t="s">
        <v>9205</v>
      </c>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14.0</v>
      </c>
      <c r="L188" s="117" t="str">
        <f t="shared" si="46"/>
        <v/>
      </c>
      <c r="M188" s="117"/>
      <c r="N188" s="89"/>
      <c r="O188" s="121"/>
      <c r="P188" s="121"/>
      <c r="Q188" s="498"/>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499" t="s">
        <v>9205</v>
      </c>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3.0</v>
      </c>
      <c r="L190" s="117" t="str">
        <f t="shared" si="46"/>
        <v/>
      </c>
      <c r="M190" s="117"/>
      <c r="N190" s="89"/>
      <c r="O190" s="121"/>
      <c r="P190" s="121"/>
      <c r="Q190" s="498"/>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8.0</v>
      </c>
      <c r="L191" s="117" t="str">
        <f t="shared" si="46"/>
        <v/>
      </c>
      <c r="M191" s="117"/>
      <c r="N191" s="89"/>
      <c r="O191" s="121"/>
      <c r="P191" s="121"/>
      <c r="Q191" s="498"/>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557">
        <f>IF(OR(K193="",K194=""),"Blm Diisi",IF(K193=0,0,IF(K194/K193&gt;1,1,K194/K193)))</f>
        <v>0.5</v>
      </c>
      <c r="L192" s="117">
        <f t="shared" si="46"/>
        <v>0.5</v>
      </c>
      <c r="M192" s="117"/>
      <c r="N192" s="89"/>
      <c r="O192" s="121"/>
      <c r="P192" s="121"/>
      <c r="Q192" s="499" t="s">
        <v>9205</v>
      </c>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2.0</v>
      </c>
      <c r="L193" s="117" t="str">
        <f t="shared" si="46"/>
        <v/>
      </c>
      <c r="M193" s="117"/>
      <c r="N193" s="89"/>
      <c r="O193" s="121"/>
      <c r="P193" s="121"/>
      <c r="Q193" s="498"/>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1.0</v>
      </c>
      <c r="L194" s="117" t="str">
        <f t="shared" si="46"/>
        <v/>
      </c>
      <c r="M194" s="117"/>
      <c r="N194" s="89"/>
      <c r="O194" s="121"/>
      <c r="P194" s="121"/>
      <c r="Q194" s="498"/>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630">
        <f>IF(OR(K196="",K197=""),"Blm Diisi",IF(K196=0,0,IF(K197/K196&gt;1,1,K197/K196)))</f>
        <v>0.03207411817</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0.03207411817</v>
      </c>
      <c r="M195" s="117"/>
      <c r="N195" s="89"/>
      <c r="O195" s="121"/>
      <c r="P195" s="121"/>
      <c r="Q195" s="499" t="s">
        <v>9205</v>
      </c>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1.71765377E10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121"/>
      <c r="P196" s="121"/>
      <c r="Q196" s="498"/>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5.509223E8</v>
      </c>
      <c r="L197" s="117" t="str">
        <f t="shared" si="47"/>
        <v/>
      </c>
      <c r="M197" s="117"/>
      <c r="N197" s="89"/>
      <c r="O197" s="121"/>
      <c r="P197" s="121"/>
      <c r="Q197" s="498"/>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0</v>
      </c>
      <c r="M198" s="242">
        <f>L198/H198</f>
        <v>0</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804</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0</v>
      </c>
      <c r="M199" s="117"/>
      <c r="N199" s="89"/>
      <c r="O199" s="277" t="s">
        <v>8235</v>
      </c>
      <c r="P199" s="492" t="s">
        <v>8236</v>
      </c>
      <c r="Q199" s="499" t="s">
        <v>9206</v>
      </c>
      <c r="R199" s="89"/>
      <c r="S199" s="89"/>
      <c r="T199" s="89"/>
      <c r="U199" s="89"/>
      <c r="V199" s="89"/>
      <c r="W199" s="89"/>
      <c r="X199" s="89"/>
      <c r="Y199" s="89"/>
      <c r="Z199" s="89"/>
    </row>
    <row r="200">
      <c r="A200" s="89">
        <v>229.0</v>
      </c>
      <c r="B200" s="257"/>
      <c r="C200" s="241"/>
      <c r="D200" s="241"/>
      <c r="E200" s="241" t="s">
        <v>14</v>
      </c>
      <c r="F200" s="28" t="s">
        <v>9207</v>
      </c>
      <c r="G200" s="4"/>
      <c r="H200" s="242">
        <v>1.0</v>
      </c>
      <c r="I200" s="243"/>
      <c r="J200" s="242"/>
      <c r="K200" s="242"/>
      <c r="L200" s="242">
        <f>AVERAGE(L201)*H200</f>
        <v>1</v>
      </c>
      <c r="M200" s="242">
        <f>L200/H200</f>
        <v>1</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9208</v>
      </c>
      <c r="H201" s="117"/>
      <c r="I201" s="191" t="s">
        <v>9209</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277" t="s">
        <v>8241</v>
      </c>
      <c r="P201" s="489" t="s">
        <v>8242</v>
      </c>
      <c r="Q201" s="499" t="s">
        <v>9210</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277" t="s">
        <v>9211</v>
      </c>
      <c r="P203" s="492" t="s">
        <v>8245</v>
      </c>
      <c r="Q203" s="499" t="s">
        <v>9212</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0.3156534954</v>
      </c>
      <c r="M204" s="37">
        <f t="shared" ref="M204:M205" si="48">L204/H204</f>
        <v>0.1618735874</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0.1436170213</v>
      </c>
      <c r="M205" s="242">
        <f t="shared" si="48"/>
        <v>0.1914893617</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630">
        <f>IF(OR(K207="",K210=""),"Blm Diisi",IF(AND(K207=0,K210=0),0,IF(K210/K207&gt;1,1,K210/K207)))</f>
        <v>0</v>
      </c>
      <c r="L206" s="50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0.1914893617</v>
      </c>
      <c r="M206" s="117"/>
      <c r="N206" s="89"/>
      <c r="O206" s="277" t="s">
        <v>8247</v>
      </c>
      <c r="P206" s="497" t="s">
        <v>8248</v>
      </c>
      <c r="Q206" s="499" t="s">
        <v>9213</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9">
        <v>0.0</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121"/>
      <c r="P207" s="121"/>
      <c r="Q207" s="498"/>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0.0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498"/>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0.0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121"/>
      <c r="P209" s="121"/>
      <c r="Q209" s="498"/>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0.0</v>
      </c>
      <c r="L210" s="117" t="str">
        <f t="shared" si="49"/>
        <v/>
      </c>
      <c r="M210" s="117"/>
      <c r="N210" s="89"/>
      <c r="O210" s="121"/>
      <c r="P210" s="121"/>
      <c r="Q210" s="498"/>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0.114893617</v>
      </c>
      <c r="M211" s="242">
        <f>L211/H211</f>
        <v>0.1914893617</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340">
        <f>IF(OR(K213="",K217=""),"Blm Diisi",IF(AND(K213=0,K217=0),0,IF(K216/K213&gt;1,1,K217/K213)))</f>
        <v>0.1914893617</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0.1914893617</v>
      </c>
      <c r="M212" s="117"/>
      <c r="N212" s="89"/>
      <c r="O212" s="497" t="s">
        <v>9214</v>
      </c>
      <c r="P212" s="497" t="s">
        <v>8251</v>
      </c>
      <c r="Q212" s="499" t="s">
        <v>9215</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367">
        <v>47.0</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98"/>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2.0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98"/>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22.0</v>
      </c>
      <c r="L215" s="117" t="str">
        <f t="shared" si="50"/>
        <v/>
      </c>
      <c r="M215" s="117"/>
      <c r="N215" s="89"/>
      <c r="O215" s="121"/>
      <c r="P215" s="121"/>
      <c r="Q215" s="498"/>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23.0</v>
      </c>
      <c r="L216" s="117" t="str">
        <f t="shared" si="50"/>
        <v/>
      </c>
      <c r="M216" s="117"/>
      <c r="N216" s="89"/>
      <c r="O216" s="121"/>
      <c r="P216" s="121"/>
      <c r="Q216" s="498"/>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9.0</v>
      </c>
      <c r="L217" s="117" t="str">
        <f t="shared" si="50"/>
        <v/>
      </c>
      <c r="M217" s="117"/>
      <c r="N217" s="89"/>
      <c r="O217" s="121"/>
      <c r="P217" s="121"/>
      <c r="Q217" s="498"/>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0.05714285714</v>
      </c>
      <c r="M218" s="242">
        <f>L218/H218</f>
        <v>0.09523809524</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0.09523809524</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0.09523809524</v>
      </c>
      <c r="M219" s="117"/>
      <c r="N219" s="89"/>
      <c r="O219" s="121"/>
      <c r="P219" s="467"/>
      <c r="Q219" s="498"/>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42.0</v>
      </c>
      <c r="L220" s="117" t="str">
        <f t="shared" si="51"/>
        <v/>
      </c>
      <c r="M220" s="117"/>
      <c r="N220" s="89"/>
      <c r="O220" s="249" t="s">
        <v>8253</v>
      </c>
      <c r="P220" s="249" t="s">
        <v>8254</v>
      </c>
      <c r="Q220" s="499" t="s">
        <v>9216</v>
      </c>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3.0</v>
      </c>
      <c r="L221" s="117" t="str">
        <f t="shared" si="51"/>
        <v/>
      </c>
      <c r="M221" s="117"/>
      <c r="N221" s="89"/>
      <c r="O221" s="121"/>
      <c r="P221" s="121"/>
      <c r="Q221" s="498"/>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4.0</v>
      </c>
      <c r="L222" s="117" t="str">
        <f t="shared" si="51"/>
        <v/>
      </c>
      <c r="M222" s="117"/>
      <c r="N222" s="89"/>
      <c r="O222" s="121"/>
      <c r="P222" s="121"/>
      <c r="Q222" s="498"/>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3.75</v>
      </c>
      <c r="M223" s="37">
        <f t="shared" ref="M223:M224" si="52">L223/H223</f>
        <v>1</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2.5</v>
      </c>
      <c r="M224" s="242">
        <f t="shared" si="52"/>
        <v>1</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489"/>
      <c r="P225" s="277"/>
      <c r="Q225" s="499" t="s">
        <v>9217</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1</v>
      </c>
      <c r="L226" s="117">
        <f t="shared" si="53"/>
        <v>1</v>
      </c>
      <c r="M226" s="117"/>
      <c r="N226" s="89"/>
      <c r="O226" s="502"/>
      <c r="P226" s="467"/>
      <c r="Q226" s="499" t="s">
        <v>9217</v>
      </c>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2.0</v>
      </c>
      <c r="L227" s="117" t="str">
        <f t="shared" si="53"/>
        <v/>
      </c>
      <c r="M227" s="117"/>
      <c r="N227" s="89"/>
      <c r="O227" s="500" t="s">
        <v>9218</v>
      </c>
      <c r="P227" s="467"/>
      <c r="Q227" s="499" t="s">
        <v>9217</v>
      </c>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2.0</v>
      </c>
      <c r="L228" s="117" t="str">
        <f t="shared" si="53"/>
        <v/>
      </c>
      <c r="M228" s="117"/>
      <c r="N228" s="89"/>
      <c r="O228" s="249" t="s">
        <v>8259</v>
      </c>
      <c r="P228" s="277" t="s">
        <v>8163</v>
      </c>
      <c r="Q228" s="499" t="s">
        <v>9217</v>
      </c>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489" t="s">
        <v>9219</v>
      </c>
      <c r="P230" s="277" t="s">
        <v>8262</v>
      </c>
      <c r="Q230" s="499" t="s">
        <v>9220</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1.078125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F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1"/>
    <hyperlink r:id="rId5" ref="Q12"/>
    <hyperlink r:id="rId6" ref="Q13"/>
    <hyperlink r:id="rId7" ref="Q15"/>
    <hyperlink r:id="rId8" ref="Q16"/>
    <hyperlink r:id="rId9" ref="Q17"/>
    <hyperlink r:id="rId10" ref="Q18"/>
    <hyperlink r:id="rId11" ref="Q20"/>
    <hyperlink r:id="rId12" ref="Q21"/>
    <hyperlink r:id="rId13" ref="Q24"/>
    <hyperlink r:id="rId14" ref="Q25"/>
    <hyperlink r:id="rId15" ref="Q28"/>
    <hyperlink r:id="rId16" ref="Q29"/>
    <hyperlink r:id="rId17" ref="Q30"/>
    <hyperlink r:id="rId18" ref="Q31"/>
    <hyperlink r:id="rId19" ref="Q32"/>
    <hyperlink r:id="rId20" ref="Q33"/>
    <hyperlink r:id="rId21" ref="Q34"/>
    <hyperlink r:id="rId22" ref="Q35"/>
    <hyperlink r:id="rId23" ref="Q36"/>
    <hyperlink r:id="rId24" ref="Q37"/>
    <hyperlink r:id="rId25" ref="Q39"/>
    <hyperlink r:id="rId26" ref="Q40"/>
    <hyperlink r:id="rId27" ref="Q43"/>
    <hyperlink r:id="rId28" ref="Q44"/>
    <hyperlink r:id="rId29" ref="Q45"/>
    <hyperlink r:id="rId30" ref="Q46"/>
    <hyperlink r:id="rId31" ref="Q47"/>
    <hyperlink r:id="rId32" ref="Q48"/>
    <hyperlink r:id="rId33" ref="Q49"/>
    <hyperlink r:id="rId34" ref="Q50"/>
    <hyperlink r:id="rId35" ref="Q51"/>
    <hyperlink r:id="rId36" ref="Q54"/>
    <hyperlink r:id="rId37" ref="Q57"/>
    <hyperlink r:id="rId38" ref="Q58"/>
    <hyperlink r:id="rId39" ref="Q59"/>
    <hyperlink r:id="rId40" ref="Q61"/>
    <hyperlink r:id="rId41" ref="Q62"/>
    <hyperlink r:id="rId42" ref="Q64"/>
    <hyperlink r:id="rId43" ref="Q65"/>
    <hyperlink r:id="rId44" ref="Q66"/>
    <hyperlink r:id="rId45" ref="Q67"/>
    <hyperlink r:id="rId46" ref="Q68"/>
    <hyperlink r:id="rId47" ref="Q69"/>
    <hyperlink r:id="rId48" ref="Q71"/>
    <hyperlink r:id="rId49" ref="Q72"/>
    <hyperlink r:id="rId50" ref="Q74"/>
    <hyperlink r:id="rId51" ref="Q75"/>
    <hyperlink r:id="rId52" ref="Q77"/>
    <hyperlink r:id="rId53" ref="Q80"/>
    <hyperlink r:id="rId54" ref="Q81"/>
    <hyperlink r:id="rId55" ref="Q82"/>
    <hyperlink r:id="rId56" ref="Q83"/>
    <hyperlink r:id="rId57" ref="Q84"/>
    <hyperlink r:id="rId58" ref="Q85"/>
    <hyperlink r:id="rId59" ref="Q87"/>
    <hyperlink r:id="rId60" ref="Q88"/>
    <hyperlink r:id="rId61" ref="Q91"/>
    <hyperlink r:id="rId62" ref="Q92"/>
    <hyperlink r:id="rId63" ref="Q93"/>
    <hyperlink r:id="rId64" ref="Q94"/>
    <hyperlink r:id="rId65" ref="Q96"/>
    <hyperlink r:id="rId66" ref="Q97"/>
    <hyperlink r:id="rId67" ref="Q98"/>
    <hyperlink r:id="rId68" ref="Q99"/>
    <hyperlink r:id="rId69" ref="Q100"/>
    <hyperlink r:id="rId70" ref="Q101"/>
    <hyperlink r:id="rId71" ref="Q103"/>
    <hyperlink r:id="rId72" ref="Q104"/>
    <hyperlink r:id="rId73" ref="Q105"/>
    <hyperlink r:id="rId74" ref="Q107"/>
    <hyperlink r:id="rId75" ref="Q109"/>
    <hyperlink r:id="rId76" ref="Q110"/>
    <hyperlink r:id="rId77" ref="Q111"/>
    <hyperlink r:id="rId78" ref="Q112"/>
    <hyperlink r:id="rId79" ref="Q114"/>
    <hyperlink r:id="rId80" ref="Q115"/>
    <hyperlink r:id="rId81" ref="Q116"/>
    <hyperlink r:id="rId82" ref="Q119"/>
    <hyperlink r:id="rId83" ref="Q120"/>
    <hyperlink r:id="rId84" ref="Q121"/>
    <hyperlink r:id="rId85" ref="Q123"/>
    <hyperlink r:id="rId86" ref="Q124"/>
    <hyperlink r:id="rId87" ref="Q125"/>
    <hyperlink r:id="rId88" ref="Q126"/>
    <hyperlink r:id="rId89" ref="Q127"/>
    <hyperlink r:id="rId90" ref="Q128"/>
    <hyperlink r:id="rId91" ref="Q130"/>
    <hyperlink r:id="rId92" ref="Q131"/>
    <hyperlink r:id="rId93" ref="Q132"/>
    <hyperlink r:id="rId94" ref="Q133"/>
    <hyperlink r:id="rId95" ref="Q135"/>
    <hyperlink r:id="rId96" ref="Q136"/>
    <hyperlink r:id="rId97" ref="Q137"/>
    <hyperlink r:id="rId98" ref="Q139"/>
    <hyperlink r:id="rId99" ref="Q140"/>
    <hyperlink r:id="rId100" ref="Q144"/>
    <hyperlink r:id="rId101" ref="Q145"/>
    <hyperlink r:id="rId102" ref="Q147"/>
    <hyperlink r:id="rId103" ref="Q148"/>
    <hyperlink r:id="rId104" ref="Q149"/>
    <hyperlink r:id="rId105" ref="Q151"/>
    <hyperlink r:id="rId106" ref="Q153"/>
    <hyperlink r:id="rId107" ref="Q156"/>
    <hyperlink r:id="rId108" ref="Q157"/>
    <hyperlink r:id="rId109" ref="Q158"/>
    <hyperlink r:id="rId110" ref="Q159"/>
    <hyperlink r:id="rId111" ref="Q162"/>
    <hyperlink r:id="rId112" ref="Q165"/>
    <hyperlink r:id="rId113" ref="Q167"/>
    <hyperlink r:id="rId114" ref="Q168"/>
    <hyperlink r:id="rId115" ref="Q170"/>
    <hyperlink r:id="rId116" ref="Q171"/>
    <hyperlink r:id="rId117" ref="Q172"/>
    <hyperlink r:id="rId118" ref="Q175"/>
    <hyperlink r:id="rId119" ref="Q177"/>
    <hyperlink r:id="rId120" ref="Q179"/>
    <hyperlink r:id="rId121" ref="Q182"/>
    <hyperlink r:id="rId122" ref="Q185"/>
    <hyperlink r:id="rId123" ref="Q187"/>
    <hyperlink r:id="rId124" ref="Q189"/>
    <hyperlink r:id="rId125" ref="Q192"/>
    <hyperlink r:id="rId126" ref="Q195"/>
    <hyperlink r:id="rId127" ref="Q199"/>
    <hyperlink r:id="rId128" ref="Q201"/>
    <hyperlink r:id="rId129" ref="Q203"/>
    <hyperlink r:id="rId130" ref="Q206"/>
    <hyperlink r:id="rId131" ref="Q212"/>
    <hyperlink r:id="rId132" ref="Q220"/>
    <hyperlink r:id="rId133" ref="Q225"/>
    <hyperlink r:id="rId134" ref="Q226"/>
    <hyperlink r:id="rId135" ref="O227"/>
    <hyperlink r:id="rId136" ref="Q227"/>
    <hyperlink r:id="rId137" ref="Q228"/>
    <hyperlink r:id="rId138" ref="Q230"/>
  </hyperlinks>
  <printOptions/>
  <pageMargins bottom="0.7480314960629921" footer="0.0" header="0.0" left="0.7086614173228347" right="0.7086614173228347" top="0.7480314960629921"/>
  <pageSetup fitToHeight="0" paperSize="9" orientation="portrait"/>
  <drawing r:id="rId139"/>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2.86"/>
    <col customWidth="1" min="2" max="2" width="2.71"/>
    <col customWidth="1" min="3" max="3" width="2.0"/>
    <col customWidth="1" min="4" max="4" width="3.29"/>
    <col customWidth="1" min="5" max="5" width="2.71"/>
    <col customWidth="1" min="6" max="6" width="48.43"/>
    <col customWidth="1" min="7" max="7" width="8.14"/>
    <col customWidth="1" min="8" max="8" width="65.0"/>
    <col customWidth="1" hidden="1" min="9" max="9" width="8.57"/>
    <col customWidth="1" min="10" max="10" width="8.43"/>
    <col customWidth="1" min="11" max="11" width="6.86"/>
    <col customWidth="1" min="12" max="12" width="10.43"/>
    <col customWidth="1" min="13" max="13" width="7.71"/>
    <col customWidth="1" min="14" max="14" width="63.71"/>
  </cols>
  <sheetData>
    <row r="2">
      <c r="A2" s="1172" t="s">
        <v>0</v>
      </c>
      <c r="B2" s="1173"/>
      <c r="C2" s="1173"/>
      <c r="D2" s="1173"/>
      <c r="E2" s="1173"/>
      <c r="F2" s="1174"/>
      <c r="G2" s="1175" t="s">
        <v>116</v>
      </c>
      <c r="H2" s="1175" t="s">
        <v>177</v>
      </c>
      <c r="I2" s="1175" t="s">
        <v>178</v>
      </c>
      <c r="J2" s="1175" t="s">
        <v>1220</v>
      </c>
      <c r="K2" s="1175" t="s">
        <v>171</v>
      </c>
      <c r="L2" s="1175" t="s">
        <v>861</v>
      </c>
      <c r="M2" s="1176"/>
      <c r="N2" s="1175" t="s">
        <v>182</v>
      </c>
    </row>
    <row r="3">
      <c r="A3" s="1177"/>
      <c r="B3" s="1177"/>
      <c r="C3" s="1177"/>
      <c r="D3" s="1177"/>
      <c r="E3" s="1177"/>
      <c r="F3" s="1177"/>
      <c r="G3" s="1177"/>
      <c r="H3" s="1178"/>
      <c r="I3" s="1177"/>
      <c r="J3" s="1177"/>
      <c r="K3" s="1177"/>
      <c r="L3" s="1177"/>
      <c r="M3" s="1179"/>
      <c r="N3" s="1180"/>
    </row>
    <row r="4">
      <c r="A4" s="1181" t="s">
        <v>5</v>
      </c>
      <c r="B4" s="1182" t="s">
        <v>121</v>
      </c>
      <c r="C4" s="1183"/>
      <c r="D4" s="1183"/>
      <c r="E4" s="1183"/>
      <c r="F4" s="1184"/>
      <c r="G4" s="1185" t="s">
        <v>9221</v>
      </c>
      <c r="H4" s="1186"/>
      <c r="I4" s="1187"/>
      <c r="J4" s="1187"/>
      <c r="K4" s="1185" t="s">
        <v>9222</v>
      </c>
      <c r="L4" s="1185" t="s">
        <v>9223</v>
      </c>
      <c r="M4" s="1176"/>
      <c r="N4" s="1186"/>
    </row>
    <row r="5">
      <c r="A5" s="1188"/>
      <c r="B5" s="1189" t="s">
        <v>7</v>
      </c>
      <c r="C5" s="1190" t="s">
        <v>185</v>
      </c>
      <c r="D5" s="1191"/>
      <c r="E5" s="1191"/>
      <c r="F5" s="1192"/>
      <c r="G5" s="1193" t="s">
        <v>9224</v>
      </c>
      <c r="H5" s="1194"/>
      <c r="I5" s="1195"/>
      <c r="J5" s="1195"/>
      <c r="K5" s="1195" t="s">
        <v>9225</v>
      </c>
      <c r="L5" s="1195" t="s">
        <v>9226</v>
      </c>
      <c r="M5" s="1176"/>
      <c r="N5" s="1194"/>
    </row>
    <row r="6">
      <c r="A6" s="1196"/>
      <c r="B6" s="1197"/>
      <c r="C6" s="1197">
        <v>1.0</v>
      </c>
      <c r="D6" s="1198" t="s">
        <v>9</v>
      </c>
      <c r="E6" s="1191"/>
      <c r="F6" s="1192"/>
      <c r="G6" s="1199" t="s">
        <v>9227</v>
      </c>
      <c r="H6" s="1197"/>
      <c r="I6" s="1199"/>
      <c r="J6" s="1199"/>
      <c r="K6" s="1199" t="s">
        <v>9228</v>
      </c>
      <c r="L6" s="1199" t="s">
        <v>9229</v>
      </c>
      <c r="M6" s="1176"/>
      <c r="N6" s="1197"/>
    </row>
    <row r="7" ht="15.75" customHeight="1">
      <c r="A7" s="1200"/>
      <c r="B7" s="1201"/>
      <c r="C7" s="1202"/>
      <c r="D7" s="1202" t="s">
        <v>10</v>
      </c>
      <c r="E7" s="1203" t="s">
        <v>11</v>
      </c>
      <c r="F7" s="1192"/>
      <c r="G7" s="1204" t="s">
        <v>9230</v>
      </c>
      <c r="H7" s="1202"/>
      <c r="I7" s="1204"/>
      <c r="J7" s="1204"/>
      <c r="K7" s="1204" t="s">
        <v>9230</v>
      </c>
      <c r="L7" s="1204" t="s">
        <v>9231</v>
      </c>
      <c r="M7" s="1176"/>
      <c r="N7" s="1202"/>
    </row>
    <row r="8" ht="93.75" hidden="1" customHeight="1">
      <c r="A8" s="1205"/>
      <c r="B8" s="1206"/>
      <c r="C8" s="1206"/>
      <c r="D8" s="1206"/>
      <c r="E8" s="1207" t="s">
        <v>186</v>
      </c>
      <c r="F8" s="1206" t="s">
        <v>1162</v>
      </c>
      <c r="G8" s="1208"/>
      <c r="H8" s="1206" t="s">
        <v>1224</v>
      </c>
      <c r="I8" s="1208" t="s">
        <v>189</v>
      </c>
      <c r="J8" s="1209" t="s">
        <v>190</v>
      </c>
      <c r="K8" s="1208" t="s">
        <v>9231</v>
      </c>
      <c r="L8" s="1208"/>
      <c r="M8" s="1176"/>
      <c r="N8" s="1210" t="s">
        <v>4256</v>
      </c>
    </row>
    <row r="9" ht="182.25" hidden="1" customHeight="1">
      <c r="A9" s="1205"/>
      <c r="B9" s="1206"/>
      <c r="C9" s="1206"/>
      <c r="D9" s="1206"/>
      <c r="E9" s="1207" t="s">
        <v>193</v>
      </c>
      <c r="F9" s="1206" t="s">
        <v>1164</v>
      </c>
      <c r="G9" s="1208"/>
      <c r="H9" s="1206" t="s">
        <v>1227</v>
      </c>
      <c r="I9" s="1208" t="s">
        <v>196</v>
      </c>
      <c r="J9" s="1209" t="s">
        <v>190</v>
      </c>
      <c r="K9" s="1208" t="s">
        <v>9231</v>
      </c>
      <c r="L9" s="1208"/>
      <c r="M9" s="1176"/>
      <c r="N9" s="1210" t="s">
        <v>3756</v>
      </c>
    </row>
    <row r="10" ht="108.75" hidden="1" customHeight="1">
      <c r="A10" s="1205"/>
      <c r="B10" s="1206"/>
      <c r="C10" s="1206"/>
      <c r="D10" s="1206"/>
      <c r="E10" s="1207" t="s">
        <v>199</v>
      </c>
      <c r="F10" s="1206" t="s">
        <v>1165</v>
      </c>
      <c r="G10" s="1208"/>
      <c r="H10" s="1206" t="s">
        <v>1230</v>
      </c>
      <c r="I10" s="1208" t="s">
        <v>196</v>
      </c>
      <c r="J10" s="1209" t="s">
        <v>190</v>
      </c>
      <c r="K10" s="1208" t="s">
        <v>9231</v>
      </c>
      <c r="L10" s="1208"/>
      <c r="M10" s="1176"/>
      <c r="N10" s="1210" t="s">
        <v>9232</v>
      </c>
    </row>
    <row r="11" ht="30.0" customHeight="1">
      <c r="A11" s="1211"/>
      <c r="B11" s="1212"/>
      <c r="C11" s="1212"/>
      <c r="D11" s="1212" t="s">
        <v>12</v>
      </c>
      <c r="E11" s="1213" t="s">
        <v>13</v>
      </c>
      <c r="F11" s="1192"/>
      <c r="G11" s="1204" t="s">
        <v>9230</v>
      </c>
      <c r="H11" s="1202"/>
      <c r="I11" s="1204"/>
      <c r="J11" s="1204"/>
      <c r="K11" s="1204" t="s">
        <v>9233</v>
      </c>
      <c r="L11" s="1204" t="s">
        <v>9234</v>
      </c>
      <c r="M11" s="1176"/>
      <c r="N11" s="1202"/>
    </row>
    <row r="12" ht="33.0" hidden="1" customHeight="1">
      <c r="A12" s="1214"/>
      <c r="B12" s="1208"/>
      <c r="C12" s="1208"/>
      <c r="D12" s="1208"/>
      <c r="E12" s="1207" t="s">
        <v>186</v>
      </c>
      <c r="F12" s="1206" t="s">
        <v>1166</v>
      </c>
      <c r="G12" s="1208"/>
      <c r="H12" s="1206" t="s">
        <v>1166</v>
      </c>
      <c r="I12" s="1208" t="s">
        <v>207</v>
      </c>
      <c r="J12" s="1209" t="s">
        <v>208</v>
      </c>
      <c r="K12" s="1208" t="s">
        <v>9231</v>
      </c>
      <c r="L12" s="1208"/>
      <c r="M12" s="1176"/>
      <c r="N12" s="1215" t="s">
        <v>4263</v>
      </c>
    </row>
    <row r="13" ht="126.75" hidden="1" customHeight="1">
      <c r="A13" s="1214"/>
      <c r="B13" s="1208"/>
      <c r="C13" s="1208"/>
      <c r="D13" s="1208"/>
      <c r="E13" s="1207" t="s">
        <v>193</v>
      </c>
      <c r="F13" s="1206" t="s">
        <v>1167</v>
      </c>
      <c r="G13" s="1208"/>
      <c r="H13" s="1206" t="s">
        <v>1234</v>
      </c>
      <c r="I13" s="1208" t="s">
        <v>196</v>
      </c>
      <c r="J13" s="1209" t="s">
        <v>386</v>
      </c>
      <c r="K13" s="1208" t="s">
        <v>9235</v>
      </c>
      <c r="L13" s="1208"/>
      <c r="M13" s="1176"/>
      <c r="N13" s="1215" t="s">
        <v>9236</v>
      </c>
    </row>
    <row r="14" ht="122.25" hidden="1" customHeight="1">
      <c r="A14" s="1214"/>
      <c r="B14" s="1208"/>
      <c r="C14" s="1208"/>
      <c r="D14" s="1208"/>
      <c r="E14" s="1207" t="s">
        <v>199</v>
      </c>
      <c r="F14" s="1206" t="s">
        <v>1168</v>
      </c>
      <c r="G14" s="1208"/>
      <c r="H14" s="1206" t="s">
        <v>9237</v>
      </c>
      <c r="I14" s="1208" t="s">
        <v>189</v>
      </c>
      <c r="J14" s="1209" t="s">
        <v>190</v>
      </c>
      <c r="K14" s="1208" t="s">
        <v>9231</v>
      </c>
      <c r="L14" s="1208"/>
      <c r="M14" s="1176"/>
      <c r="N14" s="1215" t="s">
        <v>9238</v>
      </c>
    </row>
    <row r="15" ht="22.5" customHeight="1">
      <c r="A15" s="1216"/>
      <c r="B15" s="1202"/>
      <c r="C15" s="1202"/>
      <c r="D15" s="1212" t="s">
        <v>14</v>
      </c>
      <c r="E15" s="1213" t="s">
        <v>15</v>
      </c>
      <c r="F15" s="1192"/>
      <c r="G15" s="1204" t="s">
        <v>9239</v>
      </c>
      <c r="H15" s="1202"/>
      <c r="I15" s="1204"/>
      <c r="J15" s="1204"/>
      <c r="K15" s="1204" t="s">
        <v>9239</v>
      </c>
      <c r="L15" s="1204" t="s">
        <v>9231</v>
      </c>
      <c r="M15" s="1176"/>
      <c r="N15" s="1202"/>
    </row>
    <row r="16" ht="165.75" hidden="1" customHeight="1">
      <c r="A16" s="1205"/>
      <c r="B16" s="1206"/>
      <c r="C16" s="1206"/>
      <c r="D16" s="1208"/>
      <c r="E16" s="1207" t="s">
        <v>186</v>
      </c>
      <c r="F16" s="1206" t="s">
        <v>242</v>
      </c>
      <c r="G16" s="1208"/>
      <c r="H16" s="1206" t="s">
        <v>1239</v>
      </c>
      <c r="I16" s="1208" t="s">
        <v>196</v>
      </c>
      <c r="J16" s="1209" t="s">
        <v>190</v>
      </c>
      <c r="K16" s="1208" t="s">
        <v>9231</v>
      </c>
      <c r="L16" s="1208"/>
      <c r="M16" s="1176"/>
      <c r="N16" s="1210" t="s">
        <v>4256</v>
      </c>
    </row>
    <row r="17" ht="92.25" hidden="1" customHeight="1">
      <c r="A17" s="1205"/>
      <c r="B17" s="1206"/>
      <c r="C17" s="1206"/>
      <c r="D17" s="1208"/>
      <c r="E17" s="1207" t="s">
        <v>193</v>
      </c>
      <c r="F17" s="1206" t="s">
        <v>1169</v>
      </c>
      <c r="G17" s="1208"/>
      <c r="H17" s="1206" t="s">
        <v>9240</v>
      </c>
      <c r="I17" s="1208" t="s">
        <v>189</v>
      </c>
      <c r="J17" s="1209" t="s">
        <v>190</v>
      </c>
      <c r="K17" s="1208" t="s">
        <v>9231</v>
      </c>
      <c r="L17" s="1208"/>
      <c r="M17" s="1176"/>
      <c r="N17" s="1215" t="s">
        <v>3773</v>
      </c>
    </row>
    <row r="18" ht="84.75" hidden="1" customHeight="1">
      <c r="A18" s="1205"/>
      <c r="B18" s="1206"/>
      <c r="C18" s="1206"/>
      <c r="D18" s="1208"/>
      <c r="E18" s="1207" t="s">
        <v>199</v>
      </c>
      <c r="F18" s="1206" t="s">
        <v>254</v>
      </c>
      <c r="G18" s="1208"/>
      <c r="H18" s="1206" t="s">
        <v>9241</v>
      </c>
      <c r="I18" s="1208" t="s">
        <v>189</v>
      </c>
      <c r="J18" s="1209" t="s">
        <v>190</v>
      </c>
      <c r="K18" s="1208" t="s">
        <v>9231</v>
      </c>
      <c r="L18" s="1208"/>
      <c r="M18" s="1176"/>
      <c r="N18" s="1215" t="s">
        <v>9242</v>
      </c>
    </row>
    <row r="19" ht="109.5" hidden="1" customHeight="1">
      <c r="A19" s="1205"/>
      <c r="B19" s="1206"/>
      <c r="C19" s="1206"/>
      <c r="D19" s="1208"/>
      <c r="E19" s="1207" t="s">
        <v>219</v>
      </c>
      <c r="F19" s="1206" t="s">
        <v>1170</v>
      </c>
      <c r="G19" s="1208"/>
      <c r="H19" s="1206" t="s">
        <v>1246</v>
      </c>
      <c r="I19" s="1208" t="s">
        <v>196</v>
      </c>
      <c r="J19" s="1209" t="s">
        <v>190</v>
      </c>
      <c r="K19" s="1208" t="s">
        <v>9231</v>
      </c>
      <c r="L19" s="1208"/>
      <c r="M19" s="1176"/>
      <c r="N19" s="1215" t="s">
        <v>9243</v>
      </c>
    </row>
    <row r="20" ht="21.75" customHeight="1">
      <c r="A20" s="1216"/>
      <c r="B20" s="1202"/>
      <c r="C20" s="1202"/>
      <c r="D20" s="1212" t="s">
        <v>16</v>
      </c>
      <c r="E20" s="1213" t="s">
        <v>17</v>
      </c>
      <c r="F20" s="1192"/>
      <c r="G20" s="1204" t="s">
        <v>9230</v>
      </c>
      <c r="H20" s="1202"/>
      <c r="I20" s="1204"/>
      <c r="J20" s="1204"/>
      <c r="K20" s="1204" t="s">
        <v>9230</v>
      </c>
      <c r="L20" s="1204" t="s">
        <v>9231</v>
      </c>
      <c r="M20" s="1176"/>
      <c r="N20" s="1202"/>
    </row>
    <row r="21" ht="126.0" hidden="1" customHeight="1">
      <c r="A21" s="1205"/>
      <c r="B21" s="1206"/>
      <c r="C21" s="1206"/>
      <c r="D21" s="1208"/>
      <c r="E21" s="1206" t="s">
        <v>186</v>
      </c>
      <c r="F21" s="1206" t="s">
        <v>1171</v>
      </c>
      <c r="G21" s="1208"/>
      <c r="H21" s="1206" t="s">
        <v>1248</v>
      </c>
      <c r="I21" s="1208" t="s">
        <v>196</v>
      </c>
      <c r="J21" s="1209" t="s">
        <v>190</v>
      </c>
      <c r="K21" s="1208" t="s">
        <v>9231</v>
      </c>
      <c r="L21" s="1208"/>
      <c r="M21" s="1176"/>
      <c r="N21" s="1215" t="s">
        <v>9244</v>
      </c>
    </row>
    <row r="22" ht="125.25" hidden="1" customHeight="1">
      <c r="A22" s="1205"/>
      <c r="B22" s="1206"/>
      <c r="C22" s="1206"/>
      <c r="D22" s="1208"/>
      <c r="E22" s="1206" t="s">
        <v>193</v>
      </c>
      <c r="F22" s="1217" t="s">
        <v>9245</v>
      </c>
      <c r="G22" s="1208"/>
      <c r="H22" s="1217" t="s">
        <v>9246</v>
      </c>
      <c r="I22" s="1208" t="s">
        <v>196</v>
      </c>
      <c r="J22" s="1209" t="s">
        <v>190</v>
      </c>
      <c r="K22" s="1208" t="s">
        <v>9231</v>
      </c>
      <c r="L22" s="1208"/>
      <c r="M22" s="1176"/>
      <c r="N22" s="1215" t="s">
        <v>3786</v>
      </c>
    </row>
    <row r="23" ht="15.75" customHeight="1">
      <c r="A23" s="1196"/>
      <c r="B23" s="1197"/>
      <c r="C23" s="1197">
        <v>2.0</v>
      </c>
      <c r="D23" s="1198" t="s">
        <v>18</v>
      </c>
      <c r="E23" s="1191"/>
      <c r="F23" s="1192"/>
      <c r="G23" s="1199" t="s">
        <v>9231</v>
      </c>
      <c r="H23" s="1197"/>
      <c r="I23" s="1199"/>
      <c r="J23" s="1199"/>
      <c r="K23" s="1199" t="s">
        <v>9231</v>
      </c>
      <c r="L23" s="1199" t="s">
        <v>9231</v>
      </c>
      <c r="M23" s="1176"/>
      <c r="N23" s="1197"/>
    </row>
    <row r="24" ht="15.75" customHeight="1">
      <c r="A24" s="1216"/>
      <c r="B24" s="1202"/>
      <c r="C24" s="1202"/>
      <c r="D24" s="1202" t="s">
        <v>107</v>
      </c>
      <c r="E24" s="1203" t="s">
        <v>19</v>
      </c>
      <c r="F24" s="1192"/>
      <c r="G24" s="1204" t="s">
        <v>9231</v>
      </c>
      <c r="H24" s="1202"/>
      <c r="I24" s="1204"/>
      <c r="J24" s="1204"/>
      <c r="K24" s="1204" t="s">
        <v>9231</v>
      </c>
      <c r="L24" s="1204" t="s">
        <v>9231</v>
      </c>
      <c r="M24" s="1176"/>
      <c r="N24" s="1202"/>
    </row>
    <row r="25" ht="94.5" hidden="1" customHeight="1">
      <c r="A25" s="1205"/>
      <c r="B25" s="1206"/>
      <c r="C25" s="1206"/>
      <c r="D25" s="1206"/>
      <c r="E25" s="1206" t="s">
        <v>186</v>
      </c>
      <c r="F25" s="1206" t="s">
        <v>1173</v>
      </c>
      <c r="G25" s="1208"/>
      <c r="H25" s="1206" t="s">
        <v>1254</v>
      </c>
      <c r="I25" s="1208" t="s">
        <v>189</v>
      </c>
      <c r="J25" s="1209" t="s">
        <v>190</v>
      </c>
      <c r="K25" s="1208" t="s">
        <v>9231</v>
      </c>
      <c r="L25" s="1208"/>
      <c r="M25" s="1176"/>
      <c r="N25" s="1215" t="s">
        <v>3533</v>
      </c>
    </row>
    <row r="26" ht="111.0" hidden="1" customHeight="1">
      <c r="A26" s="1205"/>
      <c r="B26" s="1206"/>
      <c r="C26" s="1206"/>
      <c r="D26" s="1206"/>
      <c r="E26" s="1206" t="s">
        <v>193</v>
      </c>
      <c r="F26" s="1206" t="s">
        <v>1174</v>
      </c>
      <c r="G26" s="1208"/>
      <c r="H26" s="1206" t="s">
        <v>1461</v>
      </c>
      <c r="I26" s="1208" t="s">
        <v>189</v>
      </c>
      <c r="J26" s="1209" t="s">
        <v>190</v>
      </c>
      <c r="K26" s="1208" t="s">
        <v>9231</v>
      </c>
      <c r="L26" s="1208"/>
      <c r="M26" s="1176"/>
      <c r="N26" s="1215" t="s">
        <v>3536</v>
      </c>
    </row>
    <row r="27" ht="22.5" customHeight="1">
      <c r="A27" s="1196"/>
      <c r="B27" s="1197"/>
      <c r="C27" s="1197">
        <v>3.0</v>
      </c>
      <c r="D27" s="1198" t="s">
        <v>21</v>
      </c>
      <c r="E27" s="1191"/>
      <c r="F27" s="1192"/>
      <c r="G27" s="1199" t="s">
        <v>9227</v>
      </c>
      <c r="H27" s="1197"/>
      <c r="I27" s="1199"/>
      <c r="J27" s="1199"/>
      <c r="K27" s="1199" t="s">
        <v>9227</v>
      </c>
      <c r="L27" s="1199" t="s">
        <v>9231</v>
      </c>
      <c r="M27" s="1176"/>
      <c r="N27" s="1197"/>
    </row>
    <row r="28" ht="18.0" customHeight="1">
      <c r="A28" s="1216"/>
      <c r="B28" s="1202"/>
      <c r="C28" s="1202"/>
      <c r="D28" s="1218" t="s">
        <v>10</v>
      </c>
      <c r="E28" s="1203" t="s">
        <v>23</v>
      </c>
      <c r="F28" s="1192"/>
      <c r="G28" s="1204" t="s">
        <v>9231</v>
      </c>
      <c r="H28" s="1202"/>
      <c r="I28" s="1204"/>
      <c r="J28" s="1204"/>
      <c r="K28" s="1204" t="s">
        <v>9231</v>
      </c>
      <c r="L28" s="1204" t="s">
        <v>9231</v>
      </c>
      <c r="M28" s="1176"/>
      <c r="N28" s="1202"/>
    </row>
    <row r="29" ht="93.0" hidden="1" customHeight="1">
      <c r="A29" s="1205"/>
      <c r="B29" s="1206"/>
      <c r="C29" s="1206"/>
      <c r="D29" s="1208"/>
      <c r="E29" s="1207" t="s">
        <v>186</v>
      </c>
      <c r="F29" s="1206" t="s">
        <v>307</v>
      </c>
      <c r="G29" s="1208"/>
      <c r="H29" s="1206" t="s">
        <v>1258</v>
      </c>
      <c r="I29" s="1208" t="s">
        <v>189</v>
      </c>
      <c r="J29" s="1209" t="s">
        <v>190</v>
      </c>
      <c r="K29" s="1208" t="s">
        <v>9231</v>
      </c>
      <c r="L29" s="1208"/>
      <c r="M29" s="1176"/>
      <c r="N29" s="1219" t="s">
        <v>9247</v>
      </c>
    </row>
    <row r="30" ht="48.0" hidden="1" customHeight="1">
      <c r="A30" s="1205"/>
      <c r="B30" s="1206"/>
      <c r="C30" s="1206"/>
      <c r="D30" s="1208"/>
      <c r="E30" s="1207" t="s">
        <v>193</v>
      </c>
      <c r="F30" s="1206" t="s">
        <v>311</v>
      </c>
      <c r="G30" s="1208"/>
      <c r="H30" s="1206" t="s">
        <v>1260</v>
      </c>
      <c r="I30" s="1208" t="s">
        <v>189</v>
      </c>
      <c r="J30" s="1209" t="s">
        <v>190</v>
      </c>
      <c r="K30" s="1208" t="s">
        <v>9231</v>
      </c>
      <c r="L30" s="1208"/>
      <c r="M30" s="1176"/>
      <c r="N30" s="1220"/>
    </row>
    <row r="31" ht="92.25" hidden="1" customHeight="1">
      <c r="A31" s="1205"/>
      <c r="B31" s="1206"/>
      <c r="C31" s="1206"/>
      <c r="D31" s="1208"/>
      <c r="E31" s="1207" t="s">
        <v>199</v>
      </c>
      <c r="F31" s="1206" t="s">
        <v>314</v>
      </c>
      <c r="G31" s="1208"/>
      <c r="H31" s="1206" t="s">
        <v>1261</v>
      </c>
      <c r="I31" s="1208" t="s">
        <v>189</v>
      </c>
      <c r="J31" s="1209" t="s">
        <v>190</v>
      </c>
      <c r="K31" s="1208" t="s">
        <v>9231</v>
      </c>
      <c r="L31" s="1208"/>
      <c r="M31" s="1176"/>
      <c r="N31" s="1220"/>
    </row>
    <row r="32" ht="93.0" hidden="1" customHeight="1">
      <c r="A32" s="1205"/>
      <c r="B32" s="1206"/>
      <c r="C32" s="1206"/>
      <c r="D32" s="1208"/>
      <c r="E32" s="1207" t="s">
        <v>219</v>
      </c>
      <c r="F32" s="1206" t="s">
        <v>320</v>
      </c>
      <c r="G32" s="1208"/>
      <c r="H32" s="1206" t="s">
        <v>9248</v>
      </c>
      <c r="I32" s="1208" t="s">
        <v>189</v>
      </c>
      <c r="J32" s="1209" t="s">
        <v>190</v>
      </c>
      <c r="K32" s="1208" t="s">
        <v>9231</v>
      </c>
      <c r="L32" s="1208"/>
      <c r="M32" s="1176"/>
      <c r="N32" s="1220"/>
    </row>
    <row r="33" ht="92.25" hidden="1" customHeight="1">
      <c r="A33" s="1205"/>
      <c r="B33" s="1206"/>
      <c r="C33" s="1206"/>
      <c r="D33" s="1208"/>
      <c r="E33" s="1207" t="s">
        <v>224</v>
      </c>
      <c r="F33" s="1206" t="s">
        <v>1175</v>
      </c>
      <c r="G33" s="1208"/>
      <c r="H33" s="1206" t="s">
        <v>1263</v>
      </c>
      <c r="I33" s="1208" t="s">
        <v>189</v>
      </c>
      <c r="J33" s="1209" t="s">
        <v>190</v>
      </c>
      <c r="K33" s="1208" t="s">
        <v>9231</v>
      </c>
      <c r="L33" s="1208"/>
      <c r="M33" s="1176"/>
      <c r="N33" s="1220"/>
    </row>
    <row r="34" ht="94.5" hidden="1" customHeight="1">
      <c r="A34" s="1205"/>
      <c r="B34" s="1206"/>
      <c r="C34" s="1206"/>
      <c r="D34" s="1208"/>
      <c r="E34" s="1207" t="s">
        <v>249</v>
      </c>
      <c r="F34" s="1206" t="s">
        <v>326</v>
      </c>
      <c r="G34" s="1208"/>
      <c r="H34" s="1206" t="s">
        <v>327</v>
      </c>
      <c r="I34" s="1208" t="s">
        <v>189</v>
      </c>
      <c r="J34" s="1209" t="s">
        <v>190</v>
      </c>
      <c r="K34" s="1208" t="s">
        <v>9231</v>
      </c>
      <c r="L34" s="1208"/>
      <c r="M34" s="1176"/>
      <c r="N34" s="1220"/>
    </row>
    <row r="35" ht="92.25" hidden="1" customHeight="1">
      <c r="A35" s="1205"/>
      <c r="B35" s="1206"/>
      <c r="C35" s="1206"/>
      <c r="D35" s="1208"/>
      <c r="E35" s="1207" t="s">
        <v>253</v>
      </c>
      <c r="F35" s="1206" t="s">
        <v>1176</v>
      </c>
      <c r="G35" s="1208"/>
      <c r="H35" s="1206" t="s">
        <v>1264</v>
      </c>
      <c r="I35" s="1208" t="s">
        <v>189</v>
      </c>
      <c r="J35" s="1209" t="s">
        <v>190</v>
      </c>
      <c r="K35" s="1208" t="s">
        <v>9231</v>
      </c>
      <c r="L35" s="1208"/>
      <c r="M35" s="1176"/>
      <c r="N35" s="1220"/>
    </row>
    <row r="36" ht="91.5" hidden="1" customHeight="1">
      <c r="A36" s="1205"/>
      <c r="B36" s="1206"/>
      <c r="C36" s="1206"/>
      <c r="D36" s="1208"/>
      <c r="E36" s="1207" t="s">
        <v>329</v>
      </c>
      <c r="F36" s="1206" t="s">
        <v>1177</v>
      </c>
      <c r="G36" s="1208"/>
      <c r="H36" s="1206" t="s">
        <v>9249</v>
      </c>
      <c r="I36" s="1208" t="s">
        <v>189</v>
      </c>
      <c r="J36" s="1209" t="s">
        <v>190</v>
      </c>
      <c r="K36" s="1208" t="s">
        <v>9231</v>
      </c>
      <c r="L36" s="1208"/>
      <c r="M36" s="1176"/>
      <c r="N36" s="1220"/>
    </row>
    <row r="37" ht="92.25" hidden="1" customHeight="1">
      <c r="A37" s="1205"/>
      <c r="B37" s="1206"/>
      <c r="C37" s="1206"/>
      <c r="D37" s="1208"/>
      <c r="E37" s="1207" t="s">
        <v>10</v>
      </c>
      <c r="F37" s="1206" t="s">
        <v>1178</v>
      </c>
      <c r="G37" s="1208"/>
      <c r="H37" s="1206" t="s">
        <v>1266</v>
      </c>
      <c r="I37" s="1208" t="s">
        <v>189</v>
      </c>
      <c r="J37" s="1209" t="s">
        <v>190</v>
      </c>
      <c r="K37" s="1208" t="s">
        <v>9231</v>
      </c>
      <c r="L37" s="1208"/>
      <c r="M37" s="1176"/>
      <c r="N37" s="1220"/>
    </row>
    <row r="38" ht="126.0" hidden="1" customHeight="1">
      <c r="A38" s="1205"/>
      <c r="B38" s="1206"/>
      <c r="C38" s="1206"/>
      <c r="D38" s="1208"/>
      <c r="E38" s="1207" t="s">
        <v>336</v>
      </c>
      <c r="F38" s="1206" t="s">
        <v>341</v>
      </c>
      <c r="G38" s="1208"/>
      <c r="H38" s="1206" t="s">
        <v>1267</v>
      </c>
      <c r="I38" s="1208" t="s">
        <v>189</v>
      </c>
      <c r="J38" s="1209" t="s">
        <v>190</v>
      </c>
      <c r="K38" s="1208" t="s">
        <v>9231</v>
      </c>
      <c r="L38" s="1208"/>
      <c r="M38" s="1176"/>
      <c r="N38" s="1221"/>
    </row>
    <row r="39" ht="18.0" customHeight="1">
      <c r="A39" s="1222"/>
      <c r="B39" s="1223"/>
      <c r="C39" s="1223"/>
      <c r="D39" s="1224" t="s">
        <v>12</v>
      </c>
      <c r="E39" s="1225" t="s">
        <v>24</v>
      </c>
      <c r="F39" s="1192"/>
      <c r="G39" s="1226" t="s">
        <v>9231</v>
      </c>
      <c r="H39" s="1223"/>
      <c r="I39" s="1226"/>
      <c r="J39" s="1226"/>
      <c r="K39" s="1226" t="s">
        <v>9231</v>
      </c>
      <c r="L39" s="1226" t="s">
        <v>9231</v>
      </c>
      <c r="M39" s="1176"/>
      <c r="N39" s="1223"/>
    </row>
    <row r="40" ht="111.0" hidden="1" customHeight="1">
      <c r="A40" s="1205"/>
      <c r="B40" s="1206"/>
      <c r="C40" s="1206"/>
      <c r="D40" s="1208"/>
      <c r="E40" s="1207" t="s">
        <v>186</v>
      </c>
      <c r="F40" s="1206" t="s">
        <v>344</v>
      </c>
      <c r="G40" s="1208"/>
      <c r="H40" s="1206" t="s">
        <v>1268</v>
      </c>
      <c r="I40" s="1208" t="s">
        <v>196</v>
      </c>
      <c r="J40" s="1209" t="s">
        <v>190</v>
      </c>
      <c r="K40" s="1208" t="s">
        <v>9231</v>
      </c>
      <c r="L40" s="1208"/>
      <c r="M40" s="1176"/>
      <c r="N40" s="1215" t="s">
        <v>7898</v>
      </c>
    </row>
    <row r="41" ht="107.25" hidden="1" customHeight="1">
      <c r="A41" s="1205"/>
      <c r="B41" s="1206"/>
      <c r="C41" s="1206"/>
      <c r="D41" s="1208"/>
      <c r="E41" s="1207" t="s">
        <v>193</v>
      </c>
      <c r="F41" s="1206" t="s">
        <v>348</v>
      </c>
      <c r="G41" s="1208"/>
      <c r="H41" s="1206" t="s">
        <v>9250</v>
      </c>
      <c r="I41" s="1208" t="s">
        <v>196</v>
      </c>
      <c r="J41" s="1209" t="s">
        <v>190</v>
      </c>
      <c r="K41" s="1208" t="s">
        <v>9231</v>
      </c>
      <c r="L41" s="1208"/>
      <c r="M41" s="1176"/>
      <c r="N41" s="1215" t="s">
        <v>9251</v>
      </c>
    </row>
    <row r="42" ht="15.75" customHeight="1">
      <c r="A42" s="1196"/>
      <c r="B42" s="1197"/>
      <c r="C42" s="1197">
        <v>4.0</v>
      </c>
      <c r="D42" s="1198" t="s">
        <v>25</v>
      </c>
      <c r="E42" s="1191"/>
      <c r="F42" s="1192"/>
      <c r="G42" s="1199" t="s">
        <v>9231</v>
      </c>
      <c r="H42" s="1197"/>
      <c r="I42" s="1199"/>
      <c r="J42" s="1199"/>
      <c r="K42" s="1199" t="s">
        <v>9252</v>
      </c>
      <c r="L42" s="1199" t="s">
        <v>9252</v>
      </c>
      <c r="M42" s="1176"/>
      <c r="N42" s="1197"/>
    </row>
    <row r="43" ht="18.75" customHeight="1">
      <c r="A43" s="1216"/>
      <c r="B43" s="1202"/>
      <c r="C43" s="1202"/>
      <c r="D43" s="1202" t="s">
        <v>10</v>
      </c>
      <c r="E43" s="1213" t="s">
        <v>26</v>
      </c>
      <c r="F43" s="1192"/>
      <c r="G43" s="1204" t="s">
        <v>9253</v>
      </c>
      <c r="H43" s="1202"/>
      <c r="I43" s="1204"/>
      <c r="J43" s="1204"/>
      <c r="K43" s="1204" t="s">
        <v>9254</v>
      </c>
      <c r="L43" s="1204" t="s">
        <v>9255</v>
      </c>
      <c r="M43" s="1176"/>
      <c r="N43" s="1202"/>
    </row>
    <row r="44" ht="122.25" hidden="1" customHeight="1">
      <c r="A44" s="1205"/>
      <c r="B44" s="1206"/>
      <c r="C44" s="1206"/>
      <c r="D44" s="1206"/>
      <c r="E44" s="1206" t="s">
        <v>186</v>
      </c>
      <c r="F44" s="1206" t="s">
        <v>1179</v>
      </c>
      <c r="G44" s="1208"/>
      <c r="H44" s="1206" t="s">
        <v>353</v>
      </c>
      <c r="I44" s="1208" t="s">
        <v>189</v>
      </c>
      <c r="J44" s="1209" t="s">
        <v>190</v>
      </c>
      <c r="K44" s="1208" t="s">
        <v>9231</v>
      </c>
      <c r="L44" s="1208"/>
      <c r="M44" s="1176"/>
      <c r="N44" s="1215" t="s">
        <v>6442</v>
      </c>
    </row>
    <row r="45" ht="50.25" hidden="1" customHeight="1">
      <c r="A45" s="1205"/>
      <c r="B45" s="1206"/>
      <c r="C45" s="1206"/>
      <c r="D45" s="1206"/>
      <c r="E45" s="1206" t="s">
        <v>193</v>
      </c>
      <c r="F45" s="1206" t="s">
        <v>356</v>
      </c>
      <c r="G45" s="1208"/>
      <c r="H45" s="1206" t="s">
        <v>357</v>
      </c>
      <c r="I45" s="1208" t="s">
        <v>189</v>
      </c>
      <c r="J45" s="1209" t="s">
        <v>190</v>
      </c>
      <c r="K45" s="1208" t="s">
        <v>9231</v>
      </c>
      <c r="L45" s="1208"/>
      <c r="M45" s="1176"/>
      <c r="N45" s="1215" t="s">
        <v>4304</v>
      </c>
    </row>
    <row r="46" ht="91.5" hidden="1" customHeight="1">
      <c r="A46" s="1205"/>
      <c r="B46" s="1206"/>
      <c r="C46" s="1206"/>
      <c r="D46" s="1206"/>
      <c r="E46" s="1206" t="s">
        <v>199</v>
      </c>
      <c r="F46" s="1206" t="s">
        <v>360</v>
      </c>
      <c r="G46" s="1208"/>
      <c r="H46" s="1206" t="s">
        <v>361</v>
      </c>
      <c r="I46" s="1208" t="s">
        <v>189</v>
      </c>
      <c r="J46" s="1209" t="s">
        <v>190</v>
      </c>
      <c r="K46" s="1208" t="s">
        <v>9231</v>
      </c>
      <c r="L46" s="1208"/>
      <c r="M46" s="1176"/>
      <c r="N46" s="1215" t="s">
        <v>9256</v>
      </c>
    </row>
    <row r="47" ht="105.75" hidden="1" customHeight="1">
      <c r="A47" s="1205"/>
      <c r="B47" s="1206"/>
      <c r="C47" s="1206"/>
      <c r="D47" s="1206"/>
      <c r="E47" s="1206" t="s">
        <v>219</v>
      </c>
      <c r="F47" s="1206" t="s">
        <v>364</v>
      </c>
      <c r="G47" s="1208"/>
      <c r="H47" s="1206" t="s">
        <v>9257</v>
      </c>
      <c r="I47" s="1208" t="s">
        <v>196</v>
      </c>
      <c r="J47" s="1209" t="s">
        <v>190</v>
      </c>
      <c r="K47" s="1208" t="s">
        <v>9231</v>
      </c>
      <c r="L47" s="1208"/>
      <c r="M47" s="1176"/>
      <c r="N47" s="1215" t="s">
        <v>9258</v>
      </c>
    </row>
    <row r="48" ht="61.5" hidden="1" customHeight="1">
      <c r="A48" s="1205"/>
      <c r="B48" s="1206"/>
      <c r="C48" s="1206"/>
      <c r="D48" s="1206"/>
      <c r="E48" s="1206" t="s">
        <v>224</v>
      </c>
      <c r="F48" s="1206" t="s">
        <v>368</v>
      </c>
      <c r="G48" s="1208"/>
      <c r="H48" s="1206" t="s">
        <v>369</v>
      </c>
      <c r="I48" s="1208" t="s">
        <v>196</v>
      </c>
      <c r="J48" s="1209" t="s">
        <v>190</v>
      </c>
      <c r="K48" s="1208" t="s">
        <v>9231</v>
      </c>
      <c r="L48" s="1208"/>
      <c r="M48" s="1176"/>
      <c r="N48" s="1215" t="s">
        <v>1482</v>
      </c>
    </row>
    <row r="49" ht="103.5" hidden="1" customHeight="1">
      <c r="A49" s="1205"/>
      <c r="B49" s="1206"/>
      <c r="C49" s="1206"/>
      <c r="D49" s="1206"/>
      <c r="E49" s="1206" t="s">
        <v>249</v>
      </c>
      <c r="F49" s="1206" t="s">
        <v>371</v>
      </c>
      <c r="G49" s="1208"/>
      <c r="H49" s="1206" t="s">
        <v>372</v>
      </c>
      <c r="I49" s="1208" t="s">
        <v>189</v>
      </c>
      <c r="J49" s="1209" t="s">
        <v>227</v>
      </c>
      <c r="K49" s="1208" t="s">
        <v>9253</v>
      </c>
      <c r="L49" s="1208"/>
      <c r="M49" s="1176"/>
      <c r="N49" s="1215" t="s">
        <v>1482</v>
      </c>
    </row>
    <row r="50" ht="63.0" hidden="1" customHeight="1">
      <c r="A50" s="1205"/>
      <c r="B50" s="1206"/>
      <c r="C50" s="1206"/>
      <c r="D50" s="1206"/>
      <c r="E50" s="1206" t="s">
        <v>253</v>
      </c>
      <c r="F50" s="1206" t="s">
        <v>375</v>
      </c>
      <c r="G50" s="1208"/>
      <c r="H50" s="1206" t="s">
        <v>1284</v>
      </c>
      <c r="I50" s="1208" t="s">
        <v>196</v>
      </c>
      <c r="J50" s="1209" t="s">
        <v>190</v>
      </c>
      <c r="K50" s="1208" t="s">
        <v>9231</v>
      </c>
      <c r="L50" s="1208"/>
      <c r="M50" s="1176"/>
      <c r="N50" s="1215" t="s">
        <v>1485</v>
      </c>
    </row>
    <row r="51" ht="124.5" hidden="1" customHeight="1">
      <c r="A51" s="1205"/>
      <c r="B51" s="1206"/>
      <c r="C51" s="1206"/>
      <c r="D51" s="1206"/>
      <c r="E51" s="1206" t="s">
        <v>329</v>
      </c>
      <c r="F51" s="1206" t="s">
        <v>380</v>
      </c>
      <c r="G51" s="1208"/>
      <c r="H51" s="1206" t="s">
        <v>381</v>
      </c>
      <c r="I51" s="1208" t="s">
        <v>196</v>
      </c>
      <c r="J51" s="1209" t="s">
        <v>386</v>
      </c>
      <c r="K51" s="1208" t="s">
        <v>9235</v>
      </c>
      <c r="L51" s="1208"/>
      <c r="M51" s="1176"/>
      <c r="N51" s="1215" t="s">
        <v>1286</v>
      </c>
    </row>
    <row r="52" ht="138.0" hidden="1" customHeight="1">
      <c r="A52" s="1205"/>
      <c r="B52" s="1206"/>
      <c r="C52" s="1206"/>
      <c r="D52" s="1206"/>
      <c r="E52" s="1206" t="s">
        <v>10</v>
      </c>
      <c r="F52" s="1206" t="s">
        <v>384</v>
      </c>
      <c r="G52" s="1208"/>
      <c r="H52" s="1206" t="s">
        <v>385</v>
      </c>
      <c r="I52" s="1208" t="s">
        <v>189</v>
      </c>
      <c r="J52" s="1209" t="s">
        <v>227</v>
      </c>
      <c r="K52" s="1208" t="s">
        <v>9253</v>
      </c>
      <c r="L52" s="1208"/>
      <c r="M52" s="1176"/>
      <c r="N52" s="1215" t="s">
        <v>1286</v>
      </c>
    </row>
    <row r="53" ht="15.75" customHeight="1">
      <c r="A53" s="1216"/>
      <c r="B53" s="1202"/>
      <c r="C53" s="1202"/>
      <c r="D53" s="1202" t="s">
        <v>12</v>
      </c>
      <c r="E53" s="1213" t="s">
        <v>28</v>
      </c>
      <c r="F53" s="1192"/>
      <c r="G53" s="1204" t="s">
        <v>9253</v>
      </c>
      <c r="H53" s="1202"/>
      <c r="I53" s="1204"/>
      <c r="J53" s="1204"/>
      <c r="K53" s="1204" t="s">
        <v>9253</v>
      </c>
      <c r="L53" s="1204" t="s">
        <v>9231</v>
      </c>
      <c r="M53" s="1176"/>
      <c r="N53" s="1202"/>
    </row>
    <row r="54" ht="33.75" hidden="1" customHeight="1">
      <c r="A54" s="1205"/>
      <c r="B54" s="1206"/>
      <c r="C54" s="1206"/>
      <c r="D54" s="1207"/>
      <c r="E54" s="1206" t="s">
        <v>186</v>
      </c>
      <c r="F54" s="1206" t="s">
        <v>422</v>
      </c>
      <c r="G54" s="1208"/>
      <c r="H54" s="1206" t="s">
        <v>423</v>
      </c>
      <c r="I54" s="1208" t="s">
        <v>207</v>
      </c>
      <c r="J54" s="1209" t="s">
        <v>208</v>
      </c>
      <c r="K54" s="1208" t="s">
        <v>9231</v>
      </c>
      <c r="L54" s="1208"/>
      <c r="M54" s="1176"/>
      <c r="N54" s="1215" t="s">
        <v>1489</v>
      </c>
    </row>
    <row r="55" ht="96.0" hidden="1" customHeight="1">
      <c r="A55" s="1205"/>
      <c r="B55" s="1206"/>
      <c r="C55" s="1206"/>
      <c r="D55" s="1207"/>
      <c r="E55" s="1206" t="s">
        <v>193</v>
      </c>
      <c r="F55" s="1206" t="s">
        <v>426</v>
      </c>
      <c r="G55" s="1208"/>
      <c r="H55" s="1206" t="s">
        <v>9259</v>
      </c>
      <c r="I55" s="1208" t="s">
        <v>189</v>
      </c>
      <c r="J55" s="1209" t="s">
        <v>190</v>
      </c>
      <c r="K55" s="1208" t="s">
        <v>9231</v>
      </c>
      <c r="L55" s="1208"/>
      <c r="M55" s="1176"/>
      <c r="N55" s="1215" t="s">
        <v>9260</v>
      </c>
    </row>
    <row r="56" ht="17.25" customHeight="1">
      <c r="A56" s="1196"/>
      <c r="B56" s="1197"/>
      <c r="C56" s="1197">
        <v>5.0</v>
      </c>
      <c r="D56" s="1198" t="s">
        <v>29</v>
      </c>
      <c r="E56" s="1191"/>
      <c r="F56" s="1192"/>
      <c r="G56" s="1199" t="s">
        <v>9261</v>
      </c>
      <c r="H56" s="1197"/>
      <c r="I56" s="1199"/>
      <c r="J56" s="1199"/>
      <c r="K56" s="1199" t="s">
        <v>9262</v>
      </c>
      <c r="L56" s="1199" t="s">
        <v>9263</v>
      </c>
      <c r="M56" s="1176"/>
      <c r="N56" s="1197"/>
    </row>
    <row r="57" ht="30.75" customHeight="1">
      <c r="A57" s="1216"/>
      <c r="B57" s="1202"/>
      <c r="C57" s="1202"/>
      <c r="D57" s="1202" t="s">
        <v>10</v>
      </c>
      <c r="E57" s="1213" t="s">
        <v>30</v>
      </c>
      <c r="F57" s="1192"/>
      <c r="G57" s="1204" t="s">
        <v>9264</v>
      </c>
      <c r="H57" s="1202"/>
      <c r="I57" s="1204"/>
      <c r="J57" s="1204"/>
      <c r="K57" s="1204" t="s">
        <v>9264</v>
      </c>
      <c r="L57" s="1204" t="s">
        <v>9231</v>
      </c>
      <c r="M57" s="1176"/>
      <c r="N57" s="1202"/>
    </row>
    <row r="58" ht="81.0" hidden="1" customHeight="1">
      <c r="A58" s="1205"/>
      <c r="B58" s="1206"/>
      <c r="C58" s="1206"/>
      <c r="D58" s="1206"/>
      <c r="E58" s="1206" t="s">
        <v>186</v>
      </c>
      <c r="F58" s="1206" t="s">
        <v>1180</v>
      </c>
      <c r="G58" s="1208"/>
      <c r="H58" s="1206" t="s">
        <v>1289</v>
      </c>
      <c r="I58" s="1208" t="s">
        <v>189</v>
      </c>
      <c r="J58" s="1209" t="s">
        <v>190</v>
      </c>
      <c r="K58" s="1208" t="s">
        <v>9231</v>
      </c>
      <c r="L58" s="1208"/>
      <c r="M58" s="1176"/>
      <c r="N58" s="1215" t="s">
        <v>6448</v>
      </c>
    </row>
    <row r="59" ht="45.75" hidden="1" customHeight="1">
      <c r="A59" s="1205"/>
      <c r="B59" s="1206"/>
      <c r="C59" s="1206"/>
      <c r="D59" s="1206"/>
      <c r="E59" s="1206" t="s">
        <v>193</v>
      </c>
      <c r="F59" s="1206" t="s">
        <v>1181</v>
      </c>
      <c r="G59" s="1208"/>
      <c r="H59" s="1206" t="s">
        <v>9265</v>
      </c>
      <c r="I59" s="1208" t="s">
        <v>189</v>
      </c>
      <c r="J59" s="1209" t="s">
        <v>190</v>
      </c>
      <c r="K59" s="1208" t="s">
        <v>9231</v>
      </c>
      <c r="L59" s="1208"/>
      <c r="M59" s="1176"/>
      <c r="N59" s="1215" t="s">
        <v>4319</v>
      </c>
    </row>
    <row r="60" ht="106.5" hidden="1" customHeight="1">
      <c r="A60" s="1205"/>
      <c r="B60" s="1206"/>
      <c r="C60" s="1206"/>
      <c r="D60" s="1206"/>
      <c r="E60" s="1206" t="s">
        <v>199</v>
      </c>
      <c r="F60" s="1206" t="s">
        <v>1182</v>
      </c>
      <c r="G60" s="1208"/>
      <c r="H60" s="1206" t="s">
        <v>9266</v>
      </c>
      <c r="I60" s="1208" t="s">
        <v>196</v>
      </c>
      <c r="J60" s="1209" t="s">
        <v>190</v>
      </c>
      <c r="K60" s="1208" t="s">
        <v>9231</v>
      </c>
      <c r="L60" s="1208"/>
      <c r="M60" s="1176"/>
      <c r="N60" s="1215" t="s">
        <v>4319</v>
      </c>
    </row>
    <row r="61" ht="22.5" customHeight="1">
      <c r="A61" s="1216"/>
      <c r="B61" s="1202"/>
      <c r="C61" s="1202"/>
      <c r="D61" s="1202" t="s">
        <v>12</v>
      </c>
      <c r="E61" s="1213" t="s">
        <v>32</v>
      </c>
      <c r="F61" s="1192"/>
      <c r="G61" s="1204" t="s">
        <v>9264</v>
      </c>
      <c r="H61" s="1202"/>
      <c r="I61" s="1204"/>
      <c r="J61" s="1204"/>
      <c r="K61" s="1204" t="s">
        <v>9267</v>
      </c>
      <c r="L61" s="1204" t="s">
        <v>9268</v>
      </c>
      <c r="M61" s="1176"/>
      <c r="N61" s="1202"/>
    </row>
    <row r="62" ht="121.5" hidden="1" customHeight="1">
      <c r="A62" s="1205"/>
      <c r="B62" s="1206"/>
      <c r="C62" s="1206"/>
      <c r="D62" s="1206"/>
      <c r="E62" s="1206" t="s">
        <v>186</v>
      </c>
      <c r="F62" s="1206" t="s">
        <v>1183</v>
      </c>
      <c r="G62" s="1208"/>
      <c r="H62" s="1206" t="s">
        <v>9269</v>
      </c>
      <c r="I62" s="1208" t="s">
        <v>196</v>
      </c>
      <c r="J62" s="1209" t="s">
        <v>190</v>
      </c>
      <c r="K62" s="1208" t="s">
        <v>9231</v>
      </c>
      <c r="L62" s="1208"/>
      <c r="M62" s="1176"/>
      <c r="N62" s="1215" t="s">
        <v>3821</v>
      </c>
    </row>
    <row r="63" ht="159.75" hidden="1" customHeight="1">
      <c r="A63" s="1205"/>
      <c r="B63" s="1206"/>
      <c r="C63" s="1206"/>
      <c r="D63" s="1206"/>
      <c r="E63" s="1206" t="s">
        <v>193</v>
      </c>
      <c r="F63" s="1206" t="s">
        <v>9270</v>
      </c>
      <c r="G63" s="1208"/>
      <c r="H63" s="1206" t="s">
        <v>9271</v>
      </c>
      <c r="I63" s="1208" t="s">
        <v>196</v>
      </c>
      <c r="J63" s="1209" t="s">
        <v>227</v>
      </c>
      <c r="K63" s="1208" t="s">
        <v>9272</v>
      </c>
      <c r="L63" s="1208"/>
      <c r="M63" s="1176"/>
      <c r="N63" s="1215" t="s">
        <v>6454</v>
      </c>
    </row>
    <row r="64" ht="19.5" customHeight="1">
      <c r="A64" s="1216"/>
      <c r="B64" s="1202"/>
      <c r="C64" s="1202"/>
      <c r="D64" s="1202" t="s">
        <v>14</v>
      </c>
      <c r="E64" s="1213" t="s">
        <v>35</v>
      </c>
      <c r="F64" s="1192"/>
      <c r="G64" s="1204" t="s">
        <v>9230</v>
      </c>
      <c r="H64" s="1202"/>
      <c r="I64" s="1204"/>
      <c r="J64" s="1204"/>
      <c r="K64" s="1204" t="s">
        <v>9273</v>
      </c>
      <c r="L64" s="1204" t="s">
        <v>9274</v>
      </c>
      <c r="M64" s="1176"/>
      <c r="N64" s="1202"/>
    </row>
    <row r="65" ht="111.0" hidden="1" customHeight="1">
      <c r="A65" s="1205"/>
      <c r="B65" s="1206"/>
      <c r="C65" s="1206"/>
      <c r="D65" s="1206"/>
      <c r="E65" s="1206" t="s">
        <v>186</v>
      </c>
      <c r="F65" s="1206" t="s">
        <v>1184</v>
      </c>
      <c r="G65" s="1208"/>
      <c r="H65" s="1206" t="s">
        <v>9275</v>
      </c>
      <c r="I65" s="1208" t="s">
        <v>196</v>
      </c>
      <c r="J65" s="1209" t="s">
        <v>190</v>
      </c>
      <c r="K65" s="1208" t="s">
        <v>9231</v>
      </c>
      <c r="L65" s="1208"/>
      <c r="M65" s="1176"/>
      <c r="N65" s="1215" t="s">
        <v>6457</v>
      </c>
    </row>
    <row r="66" ht="93.75" hidden="1" customHeight="1">
      <c r="A66" s="1205"/>
      <c r="B66" s="1206"/>
      <c r="C66" s="1206"/>
      <c r="D66" s="1206"/>
      <c r="E66" s="1206" t="s">
        <v>193</v>
      </c>
      <c r="F66" s="1206" t="s">
        <v>3572</v>
      </c>
      <c r="G66" s="1208"/>
      <c r="H66" s="1206" t="s">
        <v>1300</v>
      </c>
      <c r="I66" s="1208" t="s">
        <v>196</v>
      </c>
      <c r="J66" s="1209" t="s">
        <v>190</v>
      </c>
      <c r="K66" s="1208" t="s">
        <v>9231</v>
      </c>
      <c r="L66" s="1208"/>
      <c r="M66" s="1176"/>
      <c r="N66" s="1215" t="s">
        <v>6457</v>
      </c>
    </row>
    <row r="67" ht="122.25" hidden="1" customHeight="1">
      <c r="A67" s="1205"/>
      <c r="B67" s="1206"/>
      <c r="C67" s="1206"/>
      <c r="D67" s="1206"/>
      <c r="E67" s="1206" t="s">
        <v>199</v>
      </c>
      <c r="F67" s="1206" t="s">
        <v>509</v>
      </c>
      <c r="G67" s="1208"/>
      <c r="H67" s="1206" t="s">
        <v>1302</v>
      </c>
      <c r="I67" s="1208" t="s">
        <v>196</v>
      </c>
      <c r="J67" s="1209" t="s">
        <v>227</v>
      </c>
      <c r="K67" s="1208" t="s">
        <v>9272</v>
      </c>
      <c r="L67" s="1208"/>
      <c r="M67" s="1176"/>
      <c r="N67" s="1210" t="s">
        <v>6458</v>
      </c>
    </row>
    <row r="68" ht="76.5" hidden="1" customHeight="1">
      <c r="A68" s="1205"/>
      <c r="B68" s="1206"/>
      <c r="C68" s="1206"/>
      <c r="D68" s="1206"/>
      <c r="E68" s="1206" t="s">
        <v>219</v>
      </c>
      <c r="F68" s="1206" t="s">
        <v>513</v>
      </c>
      <c r="G68" s="1208"/>
      <c r="H68" s="1206" t="s">
        <v>514</v>
      </c>
      <c r="I68" s="1208" t="s">
        <v>264</v>
      </c>
      <c r="J68" s="1209" t="s">
        <v>227</v>
      </c>
      <c r="K68" s="1208" t="s">
        <v>9276</v>
      </c>
      <c r="L68" s="1208"/>
      <c r="M68" s="1176"/>
      <c r="N68" s="1215" t="s">
        <v>9277</v>
      </c>
    </row>
    <row r="69" ht="145.5" hidden="1" customHeight="1">
      <c r="A69" s="1205"/>
      <c r="B69" s="1206"/>
      <c r="C69" s="1206"/>
      <c r="D69" s="1206"/>
      <c r="E69" s="1206" t="s">
        <v>224</v>
      </c>
      <c r="F69" s="1206" t="s">
        <v>517</v>
      </c>
      <c r="G69" s="1208"/>
      <c r="H69" s="1206" t="s">
        <v>1305</v>
      </c>
      <c r="I69" s="1208" t="s">
        <v>264</v>
      </c>
      <c r="J69" s="1209" t="s">
        <v>227</v>
      </c>
      <c r="K69" s="1208" t="s">
        <v>9276</v>
      </c>
      <c r="L69" s="1208"/>
      <c r="M69" s="1176"/>
      <c r="N69" s="1210" t="s">
        <v>9278</v>
      </c>
    </row>
    <row r="70" ht="139.5" hidden="1" customHeight="1">
      <c r="A70" s="1205"/>
      <c r="B70" s="1206"/>
      <c r="C70" s="1206"/>
      <c r="D70" s="1206"/>
      <c r="E70" s="1206" t="s">
        <v>249</v>
      </c>
      <c r="F70" s="1206" t="s">
        <v>1186</v>
      </c>
      <c r="G70" s="1208"/>
      <c r="H70" s="1217" t="s">
        <v>9279</v>
      </c>
      <c r="I70" s="1208" t="s">
        <v>196</v>
      </c>
      <c r="J70" s="1209" t="s">
        <v>190</v>
      </c>
      <c r="K70" s="1208" t="s">
        <v>9231</v>
      </c>
      <c r="L70" s="1208"/>
      <c r="M70" s="1176"/>
      <c r="N70" s="1210" t="s">
        <v>9280</v>
      </c>
    </row>
    <row r="71" ht="30.0" customHeight="1">
      <c r="A71" s="1216"/>
      <c r="B71" s="1202"/>
      <c r="C71" s="1202"/>
      <c r="D71" s="1202" t="s">
        <v>16</v>
      </c>
      <c r="E71" s="1213" t="s">
        <v>37</v>
      </c>
      <c r="F71" s="1192"/>
      <c r="G71" s="1204" t="s">
        <v>9264</v>
      </c>
      <c r="H71" s="1202"/>
      <c r="I71" s="1204"/>
      <c r="J71" s="1204"/>
      <c r="K71" s="1204" t="s">
        <v>9264</v>
      </c>
      <c r="L71" s="1204" t="s">
        <v>9231</v>
      </c>
      <c r="M71" s="1176"/>
      <c r="N71" s="1202"/>
    </row>
    <row r="72" ht="120.75" hidden="1" customHeight="1">
      <c r="A72" s="1205"/>
      <c r="B72" s="1206"/>
      <c r="C72" s="1206"/>
      <c r="D72" s="1206"/>
      <c r="E72" s="1206" t="s">
        <v>186</v>
      </c>
      <c r="F72" s="1206" t="s">
        <v>1187</v>
      </c>
      <c r="G72" s="1208"/>
      <c r="H72" s="1206" t="s">
        <v>1309</v>
      </c>
      <c r="I72" s="1208" t="s">
        <v>196</v>
      </c>
      <c r="J72" s="1209" t="s">
        <v>190</v>
      </c>
      <c r="K72" s="1208" t="s">
        <v>9231</v>
      </c>
      <c r="L72" s="1208"/>
      <c r="M72" s="1176"/>
      <c r="N72" s="1215" t="s">
        <v>9281</v>
      </c>
    </row>
    <row r="73" ht="93.0" hidden="1" customHeight="1">
      <c r="A73" s="1205"/>
      <c r="B73" s="1206"/>
      <c r="C73" s="1206"/>
      <c r="D73" s="1206"/>
      <c r="E73" s="1206" t="s">
        <v>193</v>
      </c>
      <c r="F73" s="1206" t="s">
        <v>1188</v>
      </c>
      <c r="G73" s="1208"/>
      <c r="H73" s="1206" t="s">
        <v>9282</v>
      </c>
      <c r="I73" s="1208" t="s">
        <v>189</v>
      </c>
      <c r="J73" s="1209" t="s">
        <v>190</v>
      </c>
      <c r="K73" s="1208" t="s">
        <v>9231</v>
      </c>
      <c r="L73" s="1208"/>
      <c r="M73" s="1176"/>
      <c r="N73" s="1215" t="s">
        <v>9283</v>
      </c>
    </row>
    <row r="74" ht="20.25" customHeight="1">
      <c r="A74" s="1216"/>
      <c r="B74" s="1202"/>
      <c r="C74" s="1202"/>
      <c r="D74" s="1202" t="s">
        <v>34</v>
      </c>
      <c r="E74" s="1213" t="s">
        <v>39</v>
      </c>
      <c r="F74" s="1192"/>
      <c r="G74" s="1204" t="s">
        <v>9264</v>
      </c>
      <c r="H74" s="1202"/>
      <c r="I74" s="1204"/>
      <c r="J74" s="1204"/>
      <c r="K74" s="1204" t="s">
        <v>9264</v>
      </c>
      <c r="L74" s="1204" t="s">
        <v>9231</v>
      </c>
      <c r="M74" s="1176"/>
      <c r="N74" s="1202"/>
    </row>
    <row r="75" ht="91.5" hidden="1" customHeight="1">
      <c r="A75" s="1205"/>
      <c r="B75" s="1206"/>
      <c r="C75" s="1206"/>
      <c r="D75" s="1206"/>
      <c r="E75" s="1206" t="s">
        <v>186</v>
      </c>
      <c r="F75" s="1206" t="s">
        <v>1189</v>
      </c>
      <c r="G75" s="1208"/>
      <c r="H75" s="1206" t="s">
        <v>9284</v>
      </c>
      <c r="I75" s="1208" t="s">
        <v>196</v>
      </c>
      <c r="J75" s="1209" t="s">
        <v>190</v>
      </c>
      <c r="K75" s="1208" t="s">
        <v>9231</v>
      </c>
      <c r="L75" s="1208"/>
      <c r="M75" s="1176"/>
      <c r="N75" s="1215" t="s">
        <v>9285</v>
      </c>
    </row>
    <row r="76" ht="123.0" hidden="1" customHeight="1">
      <c r="A76" s="1205"/>
      <c r="B76" s="1206"/>
      <c r="C76" s="1206"/>
      <c r="D76" s="1206"/>
      <c r="E76" s="1206" t="s">
        <v>193</v>
      </c>
      <c r="F76" s="1206" t="s">
        <v>9286</v>
      </c>
      <c r="G76" s="1208"/>
      <c r="H76" s="1206" t="s">
        <v>550</v>
      </c>
      <c r="I76" s="1208" t="s">
        <v>264</v>
      </c>
      <c r="J76" s="1209" t="s">
        <v>190</v>
      </c>
      <c r="K76" s="1208" t="s">
        <v>9231</v>
      </c>
      <c r="L76" s="1208"/>
      <c r="M76" s="1176"/>
      <c r="N76" s="1215" t="s">
        <v>9285</v>
      </c>
    </row>
    <row r="77" ht="30.0" customHeight="1">
      <c r="A77" s="1216"/>
      <c r="B77" s="1202"/>
      <c r="C77" s="1202"/>
      <c r="D77" s="1202" t="s">
        <v>36</v>
      </c>
      <c r="E77" s="1213" t="s">
        <v>41</v>
      </c>
      <c r="F77" s="1192"/>
      <c r="G77" s="1204" t="s">
        <v>9264</v>
      </c>
      <c r="H77" s="1202"/>
      <c r="I77" s="1204"/>
      <c r="J77" s="1204"/>
      <c r="K77" s="1204" t="s">
        <v>9264</v>
      </c>
      <c r="L77" s="1204" t="s">
        <v>9231</v>
      </c>
      <c r="M77" s="1176"/>
      <c r="N77" s="1202"/>
    </row>
    <row r="78" ht="33.75" hidden="1" customHeight="1">
      <c r="A78" s="1205"/>
      <c r="B78" s="1206"/>
      <c r="C78" s="1206"/>
      <c r="D78" s="1206"/>
      <c r="E78" s="1206" t="s">
        <v>107</v>
      </c>
      <c r="F78" s="1206" t="s">
        <v>565</v>
      </c>
      <c r="G78" s="1208"/>
      <c r="H78" s="1206" t="s">
        <v>566</v>
      </c>
      <c r="I78" s="1208" t="s">
        <v>207</v>
      </c>
      <c r="J78" s="1209" t="s">
        <v>208</v>
      </c>
      <c r="K78" s="1208" t="s">
        <v>9231</v>
      </c>
      <c r="L78" s="1208"/>
      <c r="M78" s="1176"/>
      <c r="N78" s="1215" t="s">
        <v>9287</v>
      </c>
    </row>
    <row r="79" ht="15.75" customHeight="1">
      <c r="A79" s="1196"/>
      <c r="B79" s="1197"/>
      <c r="C79" s="1197">
        <v>6.0</v>
      </c>
      <c r="D79" s="1198" t="s">
        <v>42</v>
      </c>
      <c r="E79" s="1191"/>
      <c r="F79" s="1192"/>
      <c r="G79" s="1199" t="s">
        <v>9288</v>
      </c>
      <c r="H79" s="1197"/>
      <c r="I79" s="1199"/>
      <c r="J79" s="1199"/>
      <c r="K79" s="1199" t="s">
        <v>9289</v>
      </c>
      <c r="L79" s="1199" t="s">
        <v>9290</v>
      </c>
      <c r="M79" s="1176"/>
      <c r="N79" s="1197"/>
    </row>
    <row r="80" ht="24.75" customHeight="1">
      <c r="A80" s="1216"/>
      <c r="B80" s="1202"/>
      <c r="C80" s="1202"/>
      <c r="D80" s="1202" t="s">
        <v>10</v>
      </c>
      <c r="E80" s="1213" t="s">
        <v>43</v>
      </c>
      <c r="F80" s="1192"/>
      <c r="G80" s="1204" t="s">
        <v>9231</v>
      </c>
      <c r="H80" s="1202"/>
      <c r="I80" s="1204"/>
      <c r="J80" s="1204"/>
      <c r="K80" s="1204" t="s">
        <v>9231</v>
      </c>
      <c r="L80" s="1204" t="s">
        <v>9231</v>
      </c>
      <c r="M80" s="1176"/>
      <c r="N80" s="1202"/>
    </row>
    <row r="81" ht="129.75" hidden="1" customHeight="1">
      <c r="A81" s="1205"/>
      <c r="B81" s="1206"/>
      <c r="C81" s="1206"/>
      <c r="D81" s="1206"/>
      <c r="E81" s="1206" t="s">
        <v>186</v>
      </c>
      <c r="F81" s="1206" t="s">
        <v>1190</v>
      </c>
      <c r="G81" s="1208"/>
      <c r="H81" s="1206" t="s">
        <v>1320</v>
      </c>
      <c r="I81" s="1208" t="s">
        <v>196</v>
      </c>
      <c r="J81" s="1209" t="s">
        <v>190</v>
      </c>
      <c r="K81" s="1208" t="s">
        <v>9231</v>
      </c>
      <c r="L81" s="1208"/>
      <c r="M81" s="1176"/>
      <c r="N81" s="1210" t="s">
        <v>9291</v>
      </c>
    </row>
    <row r="82" ht="128.25" hidden="1" customHeight="1">
      <c r="A82" s="1205"/>
      <c r="B82" s="1206"/>
      <c r="C82" s="1206"/>
      <c r="D82" s="1206"/>
      <c r="E82" s="1206" t="s">
        <v>193</v>
      </c>
      <c r="F82" s="1206" t="s">
        <v>1191</v>
      </c>
      <c r="G82" s="1208"/>
      <c r="H82" s="1206" t="s">
        <v>1322</v>
      </c>
      <c r="I82" s="1208" t="s">
        <v>196</v>
      </c>
      <c r="J82" s="1209" t="s">
        <v>190</v>
      </c>
      <c r="K82" s="1208" t="s">
        <v>9231</v>
      </c>
      <c r="L82" s="1208"/>
      <c r="M82" s="1176"/>
      <c r="N82" s="1210" t="s">
        <v>9292</v>
      </c>
    </row>
    <row r="83" ht="122.25" hidden="1" customHeight="1">
      <c r="A83" s="1205"/>
      <c r="B83" s="1206"/>
      <c r="C83" s="1206"/>
      <c r="D83" s="1206"/>
      <c r="E83" s="1206" t="s">
        <v>199</v>
      </c>
      <c r="F83" s="1206" t="s">
        <v>1192</v>
      </c>
      <c r="G83" s="1208"/>
      <c r="H83" s="1206" t="s">
        <v>1323</v>
      </c>
      <c r="I83" s="1208" t="s">
        <v>196</v>
      </c>
      <c r="J83" s="1209" t="s">
        <v>190</v>
      </c>
      <c r="K83" s="1208" t="s">
        <v>9231</v>
      </c>
      <c r="L83" s="1208"/>
      <c r="M83" s="1176"/>
      <c r="N83" s="1210" t="s">
        <v>3852</v>
      </c>
    </row>
    <row r="84" ht="138.0" hidden="1" customHeight="1">
      <c r="A84" s="1205"/>
      <c r="B84" s="1206"/>
      <c r="C84" s="1206"/>
      <c r="D84" s="1206"/>
      <c r="E84" s="1206" t="s">
        <v>219</v>
      </c>
      <c r="F84" s="1206" t="s">
        <v>1193</v>
      </c>
      <c r="G84" s="1208"/>
      <c r="H84" s="1206" t="s">
        <v>9293</v>
      </c>
      <c r="I84" s="1208" t="s">
        <v>196</v>
      </c>
      <c r="J84" s="1209" t="s">
        <v>190</v>
      </c>
      <c r="K84" s="1208" t="s">
        <v>9231</v>
      </c>
      <c r="L84" s="1208"/>
      <c r="M84" s="1176"/>
      <c r="N84" s="1210" t="s">
        <v>1326</v>
      </c>
    </row>
    <row r="85" ht="122.25" hidden="1" customHeight="1">
      <c r="A85" s="1205"/>
      <c r="B85" s="1206"/>
      <c r="C85" s="1206"/>
      <c r="D85" s="1206"/>
      <c r="E85" s="1206" t="s">
        <v>224</v>
      </c>
      <c r="F85" s="1206" t="s">
        <v>1194</v>
      </c>
      <c r="G85" s="1208"/>
      <c r="H85" s="1206" t="s">
        <v>9294</v>
      </c>
      <c r="I85" s="1208" t="s">
        <v>196</v>
      </c>
      <c r="J85" s="1209" t="s">
        <v>190</v>
      </c>
      <c r="K85" s="1208" t="s">
        <v>9231</v>
      </c>
      <c r="L85" s="1208"/>
      <c r="M85" s="1176"/>
      <c r="N85" s="1210" t="s">
        <v>9295</v>
      </c>
    </row>
    <row r="86" ht="123.75" hidden="1" customHeight="1">
      <c r="A86" s="1205"/>
      <c r="B86" s="1206"/>
      <c r="C86" s="1206"/>
      <c r="D86" s="1206"/>
      <c r="E86" s="1206" t="s">
        <v>249</v>
      </c>
      <c r="F86" s="1206" t="s">
        <v>1192</v>
      </c>
      <c r="G86" s="1208"/>
      <c r="H86" s="1206" t="s">
        <v>1329</v>
      </c>
      <c r="I86" s="1208" t="s">
        <v>196</v>
      </c>
      <c r="J86" s="1209" t="s">
        <v>190</v>
      </c>
      <c r="K86" s="1208" t="s">
        <v>9231</v>
      </c>
      <c r="L86" s="1208"/>
      <c r="M86" s="1176"/>
      <c r="N86" s="1210" t="s">
        <v>9296</v>
      </c>
    </row>
    <row r="87" ht="16.5" customHeight="1">
      <c r="A87" s="1216"/>
      <c r="B87" s="1202"/>
      <c r="C87" s="1202"/>
      <c r="D87" s="1202" t="s">
        <v>12</v>
      </c>
      <c r="E87" s="1213" t="s">
        <v>44</v>
      </c>
      <c r="F87" s="1192"/>
      <c r="G87" s="1204" t="s">
        <v>9297</v>
      </c>
      <c r="H87" s="1202"/>
      <c r="I87" s="1204"/>
      <c r="J87" s="1204"/>
      <c r="K87" s="1204" t="s">
        <v>9262</v>
      </c>
      <c r="L87" s="1204" t="s">
        <v>9298</v>
      </c>
      <c r="M87" s="1176"/>
      <c r="N87" s="1202"/>
    </row>
    <row r="88" ht="126.75" hidden="1" customHeight="1">
      <c r="A88" s="1205"/>
      <c r="B88" s="1206"/>
      <c r="C88" s="1206"/>
      <c r="D88" s="1207"/>
      <c r="E88" s="1206" t="s">
        <v>186</v>
      </c>
      <c r="F88" s="1206" t="s">
        <v>593</v>
      </c>
      <c r="G88" s="1208"/>
      <c r="H88" s="1206" t="s">
        <v>1331</v>
      </c>
      <c r="I88" s="1208" t="s">
        <v>196</v>
      </c>
      <c r="J88" s="1209" t="s">
        <v>190</v>
      </c>
      <c r="K88" s="1208" t="s">
        <v>9231</v>
      </c>
      <c r="L88" s="1208"/>
      <c r="M88" s="1176"/>
      <c r="N88" s="1210" t="s">
        <v>3857</v>
      </c>
    </row>
    <row r="89" ht="78.0" hidden="1" customHeight="1">
      <c r="A89" s="1205"/>
      <c r="B89" s="1206"/>
      <c r="C89" s="1206"/>
      <c r="D89" s="1207"/>
      <c r="E89" s="1206" t="s">
        <v>193</v>
      </c>
      <c r="F89" s="1206" t="s">
        <v>601</v>
      </c>
      <c r="G89" s="1208"/>
      <c r="H89" s="1206" t="s">
        <v>602</v>
      </c>
      <c r="I89" s="1208" t="s">
        <v>264</v>
      </c>
      <c r="J89" s="1209" t="s">
        <v>227</v>
      </c>
      <c r="K89" s="1208" t="s">
        <v>9276</v>
      </c>
      <c r="L89" s="1208"/>
      <c r="M89" s="1176"/>
      <c r="N89" s="1210" t="s">
        <v>9299</v>
      </c>
    </row>
    <row r="90" ht="15.75" customHeight="1">
      <c r="A90" s="1196"/>
      <c r="B90" s="1197"/>
      <c r="C90" s="1197">
        <v>7.0</v>
      </c>
      <c r="D90" s="1198" t="s">
        <v>45</v>
      </c>
      <c r="E90" s="1191"/>
      <c r="F90" s="1192"/>
      <c r="G90" s="1199" t="s">
        <v>9300</v>
      </c>
      <c r="H90" s="1197"/>
      <c r="I90" s="1199"/>
      <c r="J90" s="1199"/>
      <c r="K90" s="1199" t="s">
        <v>9301</v>
      </c>
      <c r="L90" s="1199" t="s">
        <v>9274</v>
      </c>
      <c r="M90" s="1176"/>
      <c r="N90" s="1197"/>
    </row>
    <row r="91" ht="15.75" customHeight="1">
      <c r="A91" s="1216"/>
      <c r="B91" s="1202"/>
      <c r="C91" s="1202"/>
      <c r="D91" s="1202" t="s">
        <v>10</v>
      </c>
      <c r="E91" s="1213" t="s">
        <v>46</v>
      </c>
      <c r="F91" s="1192"/>
      <c r="G91" s="1204" t="s">
        <v>9302</v>
      </c>
      <c r="H91" s="1202"/>
      <c r="I91" s="1204"/>
      <c r="J91" s="1204"/>
      <c r="K91" s="1204" t="s">
        <v>9302</v>
      </c>
      <c r="L91" s="1204" t="s">
        <v>9231</v>
      </c>
      <c r="M91" s="1176"/>
      <c r="N91" s="1202"/>
    </row>
    <row r="92" ht="46.5" hidden="1" customHeight="1">
      <c r="A92" s="1205"/>
      <c r="B92" s="1206"/>
      <c r="C92" s="1206"/>
      <c r="D92" s="1206"/>
      <c r="E92" s="1206" t="s">
        <v>186</v>
      </c>
      <c r="F92" s="1217" t="s">
        <v>9303</v>
      </c>
      <c r="G92" s="1208"/>
      <c r="H92" s="1217" t="s">
        <v>9304</v>
      </c>
      <c r="I92" s="1208" t="s">
        <v>189</v>
      </c>
      <c r="J92" s="1209" t="s">
        <v>190</v>
      </c>
      <c r="K92" s="1208" t="s">
        <v>9231</v>
      </c>
      <c r="L92" s="1208"/>
      <c r="M92" s="1176"/>
      <c r="N92" s="1215" t="s">
        <v>9305</v>
      </c>
    </row>
    <row r="93" ht="18.0" hidden="1" customHeight="1">
      <c r="A93" s="1205"/>
      <c r="B93" s="1206"/>
      <c r="C93" s="1206"/>
      <c r="D93" s="1206"/>
      <c r="E93" s="1206" t="s">
        <v>193</v>
      </c>
      <c r="F93" s="1206" t="s">
        <v>613</v>
      </c>
      <c r="G93" s="1208"/>
      <c r="H93" s="1206" t="s">
        <v>614</v>
      </c>
      <c r="I93" s="1208" t="s">
        <v>207</v>
      </c>
      <c r="J93" s="1209" t="s">
        <v>208</v>
      </c>
      <c r="K93" s="1208" t="s">
        <v>9231</v>
      </c>
      <c r="L93" s="1208"/>
      <c r="M93" s="1176"/>
      <c r="N93" s="1219" t="s">
        <v>9306</v>
      </c>
    </row>
    <row r="94" ht="34.5" hidden="1" customHeight="1">
      <c r="A94" s="1205"/>
      <c r="B94" s="1206"/>
      <c r="C94" s="1206"/>
      <c r="D94" s="1206"/>
      <c r="E94" s="1206" t="s">
        <v>199</v>
      </c>
      <c r="F94" s="1206" t="s">
        <v>617</v>
      </c>
      <c r="G94" s="1208"/>
      <c r="H94" s="1206" t="s">
        <v>618</v>
      </c>
      <c r="I94" s="1208" t="s">
        <v>207</v>
      </c>
      <c r="J94" s="1209" t="s">
        <v>208</v>
      </c>
      <c r="K94" s="1208" t="s">
        <v>9231</v>
      </c>
      <c r="L94" s="1208"/>
      <c r="M94" s="1176"/>
      <c r="N94" s="1220"/>
    </row>
    <row r="95" ht="31.5" hidden="1" customHeight="1">
      <c r="A95" s="1205"/>
      <c r="B95" s="1206"/>
      <c r="C95" s="1206"/>
      <c r="D95" s="1206"/>
      <c r="E95" s="1206" t="s">
        <v>219</v>
      </c>
      <c r="F95" s="1206" t="s">
        <v>9307</v>
      </c>
      <c r="G95" s="1208"/>
      <c r="H95" s="1206" t="s">
        <v>9308</v>
      </c>
      <c r="I95" s="1208" t="s">
        <v>207</v>
      </c>
      <c r="J95" s="1209" t="s">
        <v>208</v>
      </c>
      <c r="K95" s="1208" t="s">
        <v>9231</v>
      </c>
      <c r="L95" s="1208"/>
      <c r="M95" s="1176"/>
      <c r="N95" s="1221"/>
    </row>
    <row r="96" ht="15.75" customHeight="1">
      <c r="A96" s="1216"/>
      <c r="B96" s="1202"/>
      <c r="C96" s="1202"/>
      <c r="D96" s="1202" t="s">
        <v>12</v>
      </c>
      <c r="E96" s="1213" t="s">
        <v>47</v>
      </c>
      <c r="F96" s="1192"/>
      <c r="G96" s="1204" t="s">
        <v>9302</v>
      </c>
      <c r="H96" s="1202"/>
      <c r="I96" s="1204"/>
      <c r="J96" s="1204"/>
      <c r="K96" s="1204" t="s">
        <v>9309</v>
      </c>
      <c r="L96" s="1204" t="s">
        <v>9310</v>
      </c>
      <c r="M96" s="1176"/>
      <c r="N96" s="1202"/>
    </row>
    <row r="97" ht="48.0" hidden="1" customHeight="1">
      <c r="A97" s="1205"/>
      <c r="B97" s="1206"/>
      <c r="C97" s="1206"/>
      <c r="D97" s="1206"/>
      <c r="E97" s="1206" t="s">
        <v>186</v>
      </c>
      <c r="F97" s="1206" t="s">
        <v>1196</v>
      </c>
      <c r="G97" s="1208"/>
      <c r="H97" s="1206" t="s">
        <v>1338</v>
      </c>
      <c r="I97" s="1208" t="s">
        <v>189</v>
      </c>
      <c r="J97" s="1209" t="s">
        <v>190</v>
      </c>
      <c r="K97" s="1208" t="s">
        <v>9231</v>
      </c>
      <c r="L97" s="1208"/>
      <c r="M97" s="1176"/>
      <c r="N97" s="1215" t="s">
        <v>1339</v>
      </c>
    </row>
    <row r="98" ht="60.0" hidden="1" customHeight="1">
      <c r="A98" s="1205"/>
      <c r="B98" s="1206"/>
      <c r="C98" s="1206"/>
      <c r="D98" s="1206"/>
      <c r="E98" s="1206" t="s">
        <v>193</v>
      </c>
      <c r="F98" s="1206" t="s">
        <v>1197</v>
      </c>
      <c r="G98" s="1208"/>
      <c r="H98" s="1206" t="s">
        <v>9311</v>
      </c>
      <c r="I98" s="1208" t="s">
        <v>196</v>
      </c>
      <c r="J98" s="1209" t="s">
        <v>227</v>
      </c>
      <c r="K98" s="1208" t="s">
        <v>9272</v>
      </c>
      <c r="L98" s="1208"/>
      <c r="M98" s="1176"/>
      <c r="N98" s="1215" t="s">
        <v>3873</v>
      </c>
    </row>
    <row r="99" ht="109.5" hidden="1" customHeight="1">
      <c r="A99" s="1205"/>
      <c r="B99" s="1206"/>
      <c r="C99" s="1206"/>
      <c r="D99" s="1206"/>
      <c r="E99" s="1206" t="s">
        <v>199</v>
      </c>
      <c r="F99" s="1206" t="s">
        <v>637</v>
      </c>
      <c r="G99" s="1208"/>
      <c r="H99" s="1206" t="s">
        <v>1342</v>
      </c>
      <c r="I99" s="1208" t="s">
        <v>196</v>
      </c>
      <c r="J99" s="1209" t="s">
        <v>190</v>
      </c>
      <c r="K99" s="1208" t="s">
        <v>9231</v>
      </c>
      <c r="L99" s="1208"/>
      <c r="M99" s="1176"/>
      <c r="N99" s="1215" t="s">
        <v>3873</v>
      </c>
    </row>
    <row r="100" ht="121.5" hidden="1" customHeight="1">
      <c r="A100" s="1205"/>
      <c r="B100" s="1206"/>
      <c r="C100" s="1206"/>
      <c r="D100" s="1206"/>
      <c r="E100" s="1206" t="s">
        <v>219</v>
      </c>
      <c r="F100" s="1206" t="s">
        <v>641</v>
      </c>
      <c r="G100" s="1208"/>
      <c r="H100" s="1206" t="s">
        <v>642</v>
      </c>
      <c r="I100" s="1208" t="s">
        <v>196</v>
      </c>
      <c r="J100" s="1209" t="s">
        <v>190</v>
      </c>
      <c r="K100" s="1208" t="s">
        <v>9231</v>
      </c>
      <c r="L100" s="1208"/>
      <c r="M100" s="1176"/>
      <c r="N100" s="1215" t="s">
        <v>1558</v>
      </c>
    </row>
    <row r="101" ht="74.25" hidden="1" customHeight="1">
      <c r="A101" s="1205"/>
      <c r="B101" s="1206"/>
      <c r="C101" s="1206"/>
      <c r="D101" s="1206"/>
      <c r="E101" s="1206" t="s">
        <v>224</v>
      </c>
      <c r="F101" s="1206" t="s">
        <v>645</v>
      </c>
      <c r="G101" s="1208"/>
      <c r="H101" s="1206" t="s">
        <v>9312</v>
      </c>
      <c r="I101" s="1208" t="s">
        <v>189</v>
      </c>
      <c r="J101" s="1209" t="s">
        <v>190</v>
      </c>
      <c r="K101" s="1208" t="s">
        <v>9231</v>
      </c>
      <c r="L101" s="1208"/>
      <c r="M101" s="1176"/>
      <c r="N101" s="1227" t="s">
        <v>9313</v>
      </c>
    </row>
    <row r="102" ht="96.0" hidden="1" customHeight="1">
      <c r="A102" s="1205"/>
      <c r="B102" s="1206"/>
      <c r="C102" s="1206"/>
      <c r="D102" s="1206"/>
      <c r="E102" s="1206" t="s">
        <v>249</v>
      </c>
      <c r="F102" s="1206" t="s">
        <v>649</v>
      </c>
      <c r="G102" s="1208"/>
      <c r="H102" s="1206" t="s">
        <v>1346</v>
      </c>
      <c r="I102" s="1208" t="s">
        <v>196</v>
      </c>
      <c r="J102" s="1209" t="s">
        <v>190</v>
      </c>
      <c r="K102" s="1208" t="s">
        <v>9231</v>
      </c>
      <c r="L102" s="1208"/>
      <c r="M102" s="1176"/>
      <c r="N102" s="1221"/>
    </row>
    <row r="103" ht="15.75" customHeight="1">
      <c r="A103" s="1216"/>
      <c r="B103" s="1202"/>
      <c r="C103" s="1202"/>
      <c r="D103" s="1202" t="s">
        <v>14</v>
      </c>
      <c r="E103" s="1213" t="s">
        <v>48</v>
      </c>
      <c r="F103" s="1192"/>
      <c r="G103" s="1204" t="s">
        <v>9253</v>
      </c>
      <c r="H103" s="1202"/>
      <c r="I103" s="1204"/>
      <c r="J103" s="1204"/>
      <c r="K103" s="1204" t="s">
        <v>9253</v>
      </c>
      <c r="L103" s="1204" t="s">
        <v>9231</v>
      </c>
      <c r="M103" s="1176"/>
      <c r="N103" s="1228"/>
    </row>
    <row r="104" ht="105.0" hidden="1" customHeight="1">
      <c r="A104" s="1205"/>
      <c r="B104" s="1206"/>
      <c r="C104" s="1206"/>
      <c r="D104" s="1206"/>
      <c r="E104" s="1229" t="s">
        <v>186</v>
      </c>
      <c r="F104" s="1206" t="s">
        <v>3624</v>
      </c>
      <c r="G104" s="1208"/>
      <c r="H104" s="1206" t="s">
        <v>1347</v>
      </c>
      <c r="I104" s="1208" t="s">
        <v>196</v>
      </c>
      <c r="J104" s="1209" t="s">
        <v>190</v>
      </c>
      <c r="K104" s="1208" t="s">
        <v>9231</v>
      </c>
      <c r="L104" s="1208"/>
      <c r="M104" s="1176"/>
      <c r="N104" s="1210" t="s">
        <v>1563</v>
      </c>
    </row>
    <row r="105" ht="75.75" hidden="1" customHeight="1">
      <c r="A105" s="1205"/>
      <c r="B105" s="1206"/>
      <c r="C105" s="1206"/>
      <c r="D105" s="1206"/>
      <c r="E105" s="1229" t="s">
        <v>193</v>
      </c>
      <c r="F105" s="1206" t="s">
        <v>665</v>
      </c>
      <c r="G105" s="1208"/>
      <c r="H105" s="1206" t="s">
        <v>666</v>
      </c>
      <c r="I105" s="1208" t="s">
        <v>189</v>
      </c>
      <c r="J105" s="1209" t="s">
        <v>190</v>
      </c>
      <c r="K105" s="1208" t="s">
        <v>9231</v>
      </c>
      <c r="L105" s="1208"/>
      <c r="M105" s="1176"/>
      <c r="N105" s="1210" t="s">
        <v>3879</v>
      </c>
    </row>
    <row r="106" ht="36.0" hidden="1" customHeight="1">
      <c r="A106" s="1205"/>
      <c r="B106" s="1206"/>
      <c r="C106" s="1206"/>
      <c r="D106" s="1206"/>
      <c r="E106" s="1229" t="s">
        <v>199</v>
      </c>
      <c r="F106" s="1206" t="s">
        <v>3628</v>
      </c>
      <c r="G106" s="1208"/>
      <c r="H106" s="1206" t="s">
        <v>670</v>
      </c>
      <c r="I106" s="1208" t="s">
        <v>207</v>
      </c>
      <c r="J106" s="1209" t="s">
        <v>208</v>
      </c>
      <c r="K106" s="1208" t="s">
        <v>9231</v>
      </c>
      <c r="L106" s="1208"/>
      <c r="M106" s="1176"/>
      <c r="N106" s="1210" t="s">
        <v>1563</v>
      </c>
    </row>
    <row r="107" ht="21.0" customHeight="1">
      <c r="A107" s="1216"/>
      <c r="B107" s="1202"/>
      <c r="C107" s="1202"/>
      <c r="D107" s="1202" t="s">
        <v>16</v>
      </c>
      <c r="E107" s="1230" t="s">
        <v>673</v>
      </c>
      <c r="F107" s="1192"/>
      <c r="G107" s="1204" t="s">
        <v>9302</v>
      </c>
      <c r="H107" s="1202"/>
      <c r="I107" s="1204"/>
      <c r="J107" s="1204"/>
      <c r="K107" s="1204" t="s">
        <v>9264</v>
      </c>
      <c r="L107" s="1204" t="s">
        <v>9272</v>
      </c>
      <c r="M107" s="1176"/>
      <c r="N107" s="1202"/>
    </row>
    <row r="108" ht="61.5" hidden="1" customHeight="1">
      <c r="A108" s="1205"/>
      <c r="B108" s="1206"/>
      <c r="C108" s="1206"/>
      <c r="D108" s="1206"/>
      <c r="E108" s="1206" t="s">
        <v>107</v>
      </c>
      <c r="F108" s="1231" t="s">
        <v>9314</v>
      </c>
      <c r="G108" s="1208"/>
      <c r="H108" s="1217" t="s">
        <v>9315</v>
      </c>
      <c r="I108" s="1208" t="s">
        <v>196</v>
      </c>
      <c r="J108" s="1209" t="s">
        <v>227</v>
      </c>
      <c r="K108" s="1208" t="s">
        <v>9272</v>
      </c>
      <c r="L108" s="1208"/>
      <c r="M108" s="1176"/>
      <c r="N108" s="1215" t="s">
        <v>9285</v>
      </c>
    </row>
    <row r="109" ht="18.0" customHeight="1">
      <c r="A109" s="1216"/>
      <c r="B109" s="1202"/>
      <c r="C109" s="1202"/>
      <c r="D109" s="1202" t="s">
        <v>34</v>
      </c>
      <c r="E109" s="1213" t="s">
        <v>50</v>
      </c>
      <c r="F109" s="1192"/>
      <c r="G109" s="1204" t="s">
        <v>9302</v>
      </c>
      <c r="H109" s="1202"/>
      <c r="I109" s="1204"/>
      <c r="J109" s="1204"/>
      <c r="K109" s="1204" t="s">
        <v>9309</v>
      </c>
      <c r="L109" s="1204" t="s">
        <v>9226</v>
      </c>
      <c r="M109" s="1176"/>
      <c r="N109" s="1202"/>
    </row>
    <row r="110" ht="108.75" hidden="1" customHeight="1">
      <c r="A110" s="1205"/>
      <c r="B110" s="1206"/>
      <c r="C110" s="1206"/>
      <c r="D110" s="1206"/>
      <c r="E110" s="1206" t="s">
        <v>186</v>
      </c>
      <c r="F110" s="1206" t="s">
        <v>698</v>
      </c>
      <c r="G110" s="1208"/>
      <c r="H110" s="1206" t="s">
        <v>1353</v>
      </c>
      <c r="I110" s="1208" t="s">
        <v>196</v>
      </c>
      <c r="J110" s="1209" t="s">
        <v>227</v>
      </c>
      <c r="K110" s="1208" t="s">
        <v>9272</v>
      </c>
      <c r="L110" s="1208"/>
      <c r="M110" s="1176"/>
      <c r="N110" s="1232" t="s">
        <v>1572</v>
      </c>
    </row>
    <row r="111" ht="32.25" hidden="1" customHeight="1">
      <c r="A111" s="1205"/>
      <c r="B111" s="1206"/>
      <c r="C111" s="1206"/>
      <c r="D111" s="1206"/>
      <c r="E111" s="1206" t="s">
        <v>193</v>
      </c>
      <c r="F111" s="1206" t="s">
        <v>702</v>
      </c>
      <c r="G111" s="1208"/>
      <c r="H111" s="1206" t="s">
        <v>703</v>
      </c>
      <c r="I111" s="1208" t="s">
        <v>207</v>
      </c>
      <c r="J111" s="1209" t="s">
        <v>208</v>
      </c>
      <c r="K111" s="1208" t="s">
        <v>9231</v>
      </c>
      <c r="L111" s="1208"/>
      <c r="M111" s="1176"/>
      <c r="N111" s="1232" t="s">
        <v>1326</v>
      </c>
    </row>
    <row r="112" ht="77.25" hidden="1" customHeight="1">
      <c r="A112" s="1205"/>
      <c r="B112" s="1206"/>
      <c r="C112" s="1206"/>
      <c r="D112" s="1206"/>
      <c r="E112" s="1206" t="s">
        <v>199</v>
      </c>
      <c r="F112" s="1206" t="s">
        <v>706</v>
      </c>
      <c r="G112" s="1208"/>
      <c r="H112" s="1206" t="s">
        <v>707</v>
      </c>
      <c r="I112" s="1208" t="s">
        <v>189</v>
      </c>
      <c r="J112" s="1209" t="s">
        <v>190</v>
      </c>
      <c r="K112" s="1208" t="s">
        <v>9231</v>
      </c>
      <c r="L112" s="1208"/>
      <c r="M112" s="1176"/>
      <c r="N112" s="1232" t="s">
        <v>1326</v>
      </c>
    </row>
    <row r="113" ht="107.25" hidden="1" customHeight="1">
      <c r="A113" s="1205"/>
      <c r="B113" s="1206"/>
      <c r="C113" s="1206"/>
      <c r="D113" s="1206"/>
      <c r="E113" s="1206" t="s">
        <v>219</v>
      </c>
      <c r="F113" s="1206" t="s">
        <v>710</v>
      </c>
      <c r="G113" s="1208"/>
      <c r="H113" s="1206" t="s">
        <v>1356</v>
      </c>
      <c r="I113" s="1208" t="s">
        <v>196</v>
      </c>
      <c r="J113" s="1209" t="s">
        <v>190</v>
      </c>
      <c r="K113" s="1208" t="s">
        <v>9231</v>
      </c>
      <c r="L113" s="1208"/>
      <c r="M113" s="1176"/>
      <c r="N113" s="1232" t="s">
        <v>1326</v>
      </c>
    </row>
    <row r="114" ht="20.25" customHeight="1">
      <c r="A114" s="1216"/>
      <c r="B114" s="1202"/>
      <c r="C114" s="1202"/>
      <c r="D114" s="1202" t="s">
        <v>36</v>
      </c>
      <c r="E114" s="1213" t="s">
        <v>51</v>
      </c>
      <c r="F114" s="1192"/>
      <c r="G114" s="1204" t="s">
        <v>9253</v>
      </c>
      <c r="H114" s="1202"/>
      <c r="I114" s="1204"/>
      <c r="J114" s="1204"/>
      <c r="K114" s="1204" t="s">
        <v>9235</v>
      </c>
      <c r="L114" s="1204" t="s">
        <v>9272</v>
      </c>
      <c r="M114" s="1176"/>
      <c r="N114" s="1202"/>
    </row>
    <row r="115" ht="29.25" hidden="1" customHeight="1">
      <c r="A115" s="1205"/>
      <c r="B115" s="1206"/>
      <c r="C115" s="1206"/>
      <c r="D115" s="1206"/>
      <c r="E115" s="1206" t="s">
        <v>186</v>
      </c>
      <c r="F115" s="1206" t="s">
        <v>1199</v>
      </c>
      <c r="G115" s="1208"/>
      <c r="H115" s="1206" t="s">
        <v>1358</v>
      </c>
      <c r="I115" s="1208" t="s">
        <v>207</v>
      </c>
      <c r="J115" s="1209" t="s">
        <v>208</v>
      </c>
      <c r="K115" s="1208" t="s">
        <v>9231</v>
      </c>
      <c r="L115" s="1208"/>
      <c r="M115" s="1176"/>
      <c r="N115" s="1215" t="s">
        <v>1577</v>
      </c>
    </row>
    <row r="116" ht="50.25" hidden="1" customHeight="1">
      <c r="A116" s="1205"/>
      <c r="B116" s="1206"/>
      <c r="C116" s="1206"/>
      <c r="D116" s="1206"/>
      <c r="E116" s="1206" t="s">
        <v>193</v>
      </c>
      <c r="F116" s="1206" t="s">
        <v>722</v>
      </c>
      <c r="G116" s="1208"/>
      <c r="H116" s="1206" t="s">
        <v>1360</v>
      </c>
      <c r="I116" s="1208" t="s">
        <v>189</v>
      </c>
      <c r="J116" s="1209" t="s">
        <v>227</v>
      </c>
      <c r="K116" s="1208" t="s">
        <v>9253</v>
      </c>
      <c r="L116" s="1208"/>
      <c r="M116" s="1176"/>
      <c r="N116" s="1215" t="s">
        <v>9316</v>
      </c>
    </row>
    <row r="117" ht="77.25" hidden="1" customHeight="1">
      <c r="A117" s="1205"/>
      <c r="B117" s="1206"/>
      <c r="C117" s="1206"/>
      <c r="D117" s="1206"/>
      <c r="E117" s="1206" t="s">
        <v>199</v>
      </c>
      <c r="F117" s="1206" t="s">
        <v>1200</v>
      </c>
      <c r="G117" s="1208"/>
      <c r="H117" s="1206" t="s">
        <v>1362</v>
      </c>
      <c r="I117" s="1208" t="s">
        <v>189</v>
      </c>
      <c r="J117" s="1209" t="s">
        <v>227</v>
      </c>
      <c r="K117" s="1208" t="s">
        <v>9253</v>
      </c>
      <c r="L117" s="1208"/>
      <c r="M117" s="1176"/>
      <c r="N117" s="1215" t="s">
        <v>9317</v>
      </c>
    </row>
    <row r="118" ht="17.25" customHeight="1">
      <c r="A118" s="1196"/>
      <c r="B118" s="1197"/>
      <c r="C118" s="1199">
        <v>8.0</v>
      </c>
      <c r="D118" s="1233" t="s">
        <v>53</v>
      </c>
      <c r="E118" s="1191"/>
      <c r="F118" s="1192"/>
      <c r="G118" s="1199" t="s">
        <v>9288</v>
      </c>
      <c r="H118" s="1197"/>
      <c r="I118" s="1234"/>
      <c r="J118" s="1234"/>
      <c r="K118" s="1199" t="s">
        <v>9318</v>
      </c>
      <c r="L118" s="1234" t="s">
        <v>9274</v>
      </c>
      <c r="M118" s="1176"/>
      <c r="N118" s="1197"/>
    </row>
    <row r="119" ht="15.75" customHeight="1">
      <c r="A119" s="1216"/>
      <c r="B119" s="1202"/>
      <c r="C119" s="1202"/>
      <c r="D119" s="1202" t="s">
        <v>10</v>
      </c>
      <c r="E119" s="1213" t="s">
        <v>54</v>
      </c>
      <c r="F119" s="1192"/>
      <c r="G119" s="1204" t="s">
        <v>9230</v>
      </c>
      <c r="H119" s="1202"/>
      <c r="I119" s="1204"/>
      <c r="J119" s="1204"/>
      <c r="K119" s="1204" t="s">
        <v>9319</v>
      </c>
      <c r="L119" s="1204" t="s">
        <v>9320</v>
      </c>
      <c r="M119" s="1176"/>
      <c r="N119" s="1202"/>
    </row>
    <row r="120" ht="201.75" hidden="1" customHeight="1">
      <c r="A120" s="1205"/>
      <c r="B120" s="1206"/>
      <c r="C120" s="1206"/>
      <c r="D120" s="1206"/>
      <c r="E120" s="1206" t="s">
        <v>186</v>
      </c>
      <c r="F120" s="1206" t="s">
        <v>750</v>
      </c>
      <c r="G120" s="1208"/>
      <c r="H120" s="1206" t="s">
        <v>1363</v>
      </c>
      <c r="I120" s="1208" t="s">
        <v>264</v>
      </c>
      <c r="J120" s="1209" t="s">
        <v>190</v>
      </c>
      <c r="K120" s="1208" t="s">
        <v>9231</v>
      </c>
      <c r="L120" s="1208"/>
      <c r="M120" s="1176"/>
      <c r="N120" s="1215" t="s">
        <v>9321</v>
      </c>
    </row>
    <row r="121" ht="124.5" hidden="1" customHeight="1">
      <c r="A121" s="1205"/>
      <c r="B121" s="1206"/>
      <c r="C121" s="1206"/>
      <c r="D121" s="1206"/>
      <c r="E121" s="1206" t="s">
        <v>193</v>
      </c>
      <c r="F121" s="1206" t="s">
        <v>754</v>
      </c>
      <c r="G121" s="1208"/>
      <c r="H121" s="1206" t="s">
        <v>9322</v>
      </c>
      <c r="I121" s="1208" t="s">
        <v>196</v>
      </c>
      <c r="J121" s="1209" t="s">
        <v>190</v>
      </c>
      <c r="K121" s="1208" t="s">
        <v>9231</v>
      </c>
      <c r="L121" s="1208"/>
      <c r="M121" s="1176"/>
      <c r="N121" s="1215" t="s">
        <v>3895</v>
      </c>
    </row>
    <row r="122" ht="165.0" hidden="1" customHeight="1">
      <c r="A122" s="1205"/>
      <c r="B122" s="1206"/>
      <c r="C122" s="1206"/>
      <c r="D122" s="1206"/>
      <c r="E122" s="1206" t="s">
        <v>199</v>
      </c>
      <c r="F122" s="1206" t="s">
        <v>758</v>
      </c>
      <c r="G122" s="1208"/>
      <c r="H122" s="1206" t="s">
        <v>9323</v>
      </c>
      <c r="I122" s="1208" t="s">
        <v>196</v>
      </c>
      <c r="J122" s="1209" t="s">
        <v>227</v>
      </c>
      <c r="K122" s="1208" t="s">
        <v>9272</v>
      </c>
      <c r="L122" s="1208"/>
      <c r="M122" s="1176"/>
      <c r="N122" s="1215" t="s">
        <v>9324</v>
      </c>
    </row>
    <row r="123" ht="18.0" customHeight="1">
      <c r="A123" s="1216"/>
      <c r="B123" s="1202"/>
      <c r="C123" s="1202"/>
      <c r="D123" s="1202" t="s">
        <v>12</v>
      </c>
      <c r="E123" s="1213" t="s">
        <v>55</v>
      </c>
      <c r="F123" s="1192"/>
      <c r="G123" s="1204" t="s">
        <v>9230</v>
      </c>
      <c r="H123" s="1202"/>
      <c r="I123" s="1204"/>
      <c r="J123" s="1204"/>
      <c r="K123" s="1204" t="s">
        <v>9325</v>
      </c>
      <c r="L123" s="1204" t="s">
        <v>9272</v>
      </c>
      <c r="M123" s="1176"/>
      <c r="N123" s="1202"/>
    </row>
    <row r="124" ht="185.25" hidden="1" customHeight="1">
      <c r="A124" s="1205"/>
      <c r="B124" s="1206"/>
      <c r="C124" s="1206"/>
      <c r="D124" s="1206"/>
      <c r="E124" s="1206" t="s">
        <v>186</v>
      </c>
      <c r="F124" s="1206" t="s">
        <v>762</v>
      </c>
      <c r="G124" s="1208"/>
      <c r="H124" s="1206" t="s">
        <v>763</v>
      </c>
      <c r="I124" s="1208" t="s">
        <v>196</v>
      </c>
      <c r="J124" s="1235" t="s">
        <v>190</v>
      </c>
      <c r="K124" s="1208" t="s">
        <v>9231</v>
      </c>
      <c r="L124" s="1208"/>
      <c r="M124" s="1176"/>
      <c r="N124" s="1215" t="s">
        <v>9326</v>
      </c>
    </row>
    <row r="125" ht="138.75" hidden="1" customHeight="1">
      <c r="A125" s="1205"/>
      <c r="B125" s="1206"/>
      <c r="C125" s="1206"/>
      <c r="D125" s="1206"/>
      <c r="E125" s="1206" t="s">
        <v>193</v>
      </c>
      <c r="F125" s="1206" t="s">
        <v>9327</v>
      </c>
      <c r="G125" s="1208"/>
      <c r="H125" s="1217" t="s">
        <v>9328</v>
      </c>
      <c r="I125" s="1208" t="s">
        <v>196</v>
      </c>
      <c r="J125" s="1209" t="s">
        <v>227</v>
      </c>
      <c r="K125" s="1208" t="s">
        <v>9272</v>
      </c>
      <c r="L125" s="1208"/>
      <c r="M125" s="1176"/>
      <c r="N125" s="1236" t="s">
        <v>3903</v>
      </c>
    </row>
    <row r="126" ht="183.0" hidden="1" customHeight="1">
      <c r="A126" s="1205"/>
      <c r="B126" s="1206"/>
      <c r="C126" s="1206"/>
      <c r="D126" s="1206"/>
      <c r="E126" s="1206" t="s">
        <v>199</v>
      </c>
      <c r="F126" s="1206" t="s">
        <v>770</v>
      </c>
      <c r="G126" s="1208"/>
      <c r="H126" s="1206" t="s">
        <v>771</v>
      </c>
      <c r="I126" s="1208" t="s">
        <v>196</v>
      </c>
      <c r="J126" s="1209" t="s">
        <v>190</v>
      </c>
      <c r="K126" s="1208" t="s">
        <v>9231</v>
      </c>
      <c r="L126" s="1208"/>
      <c r="M126" s="1176"/>
      <c r="N126" s="1215" t="s">
        <v>9329</v>
      </c>
    </row>
    <row r="127" ht="121.5" hidden="1" customHeight="1">
      <c r="A127" s="1205"/>
      <c r="B127" s="1206"/>
      <c r="C127" s="1206"/>
      <c r="D127" s="1206"/>
      <c r="E127" s="1206" t="s">
        <v>219</v>
      </c>
      <c r="F127" s="1206" t="s">
        <v>774</v>
      </c>
      <c r="G127" s="1208"/>
      <c r="H127" s="1206" t="s">
        <v>775</v>
      </c>
      <c r="I127" s="1208" t="s">
        <v>196</v>
      </c>
      <c r="J127" s="1209" t="s">
        <v>804</v>
      </c>
      <c r="K127" s="1208" t="s">
        <v>9330</v>
      </c>
      <c r="L127" s="1208"/>
      <c r="M127" s="1176"/>
      <c r="N127" s="1215" t="s">
        <v>9331</v>
      </c>
    </row>
    <row r="128" ht="107.25" hidden="1" customHeight="1">
      <c r="A128" s="1205"/>
      <c r="B128" s="1206"/>
      <c r="C128" s="1206"/>
      <c r="D128" s="1206"/>
      <c r="E128" s="1206" t="s">
        <v>224</v>
      </c>
      <c r="F128" s="1206" t="s">
        <v>778</v>
      </c>
      <c r="G128" s="1208"/>
      <c r="H128" s="1206" t="s">
        <v>779</v>
      </c>
      <c r="I128" s="1208" t="s">
        <v>196</v>
      </c>
      <c r="J128" s="1209" t="s">
        <v>190</v>
      </c>
      <c r="K128" s="1208" t="s">
        <v>9231</v>
      </c>
      <c r="L128" s="1208"/>
      <c r="M128" s="1176"/>
      <c r="N128" s="1215" t="s">
        <v>9332</v>
      </c>
    </row>
    <row r="129" ht="121.5" hidden="1" customHeight="1">
      <c r="A129" s="1205"/>
      <c r="B129" s="1206"/>
      <c r="C129" s="1206"/>
      <c r="D129" s="1206"/>
      <c r="E129" s="1206" t="s">
        <v>249</v>
      </c>
      <c r="F129" s="1206" t="s">
        <v>782</v>
      </c>
      <c r="G129" s="1208"/>
      <c r="H129" s="1206" t="s">
        <v>783</v>
      </c>
      <c r="I129" s="1208" t="s">
        <v>196</v>
      </c>
      <c r="J129" s="1209" t="s">
        <v>386</v>
      </c>
      <c r="K129" s="1208" t="s">
        <v>9235</v>
      </c>
      <c r="L129" s="1208"/>
      <c r="M129" s="1176"/>
      <c r="N129" s="1215" t="s">
        <v>1373</v>
      </c>
    </row>
    <row r="130" ht="16.5" customHeight="1">
      <c r="A130" s="1216"/>
      <c r="B130" s="1202"/>
      <c r="C130" s="1202"/>
      <c r="D130" s="1202" t="s">
        <v>14</v>
      </c>
      <c r="E130" s="1203" t="s">
        <v>56</v>
      </c>
      <c r="F130" s="1192"/>
      <c r="G130" s="1204" t="s">
        <v>9333</v>
      </c>
      <c r="H130" s="1202"/>
      <c r="I130" s="1204"/>
      <c r="J130" s="1204"/>
      <c r="K130" s="1204" t="s">
        <v>9333</v>
      </c>
      <c r="L130" s="1204" t="s">
        <v>9231</v>
      </c>
      <c r="M130" s="1176"/>
      <c r="N130" s="1202"/>
    </row>
    <row r="131" ht="151.5" hidden="1" customHeight="1">
      <c r="A131" s="1205"/>
      <c r="B131" s="1206"/>
      <c r="C131" s="1206"/>
      <c r="D131" s="1206"/>
      <c r="E131" s="1206" t="s">
        <v>186</v>
      </c>
      <c r="F131" s="1206" t="s">
        <v>786</v>
      </c>
      <c r="G131" s="1208"/>
      <c r="H131" s="1206" t="s">
        <v>1374</v>
      </c>
      <c r="I131" s="1208" t="s">
        <v>264</v>
      </c>
      <c r="J131" s="1209" t="s">
        <v>190</v>
      </c>
      <c r="K131" s="1208" t="s">
        <v>9231</v>
      </c>
      <c r="L131" s="1208"/>
      <c r="M131" s="1176"/>
      <c r="N131" s="1215" t="s">
        <v>9334</v>
      </c>
    </row>
    <row r="132" ht="213.0" hidden="1" customHeight="1">
      <c r="A132" s="1205"/>
      <c r="B132" s="1206"/>
      <c r="C132" s="1206"/>
      <c r="D132" s="1206"/>
      <c r="E132" s="1206" t="s">
        <v>193</v>
      </c>
      <c r="F132" s="1206" t="s">
        <v>790</v>
      </c>
      <c r="G132" s="1208"/>
      <c r="H132" s="1206" t="s">
        <v>791</v>
      </c>
      <c r="I132" s="1208" t="s">
        <v>196</v>
      </c>
      <c r="J132" s="1209" t="s">
        <v>190</v>
      </c>
      <c r="K132" s="1208" t="s">
        <v>9231</v>
      </c>
      <c r="L132" s="1208"/>
      <c r="M132" s="1176"/>
      <c r="N132" s="1215" t="s">
        <v>1376</v>
      </c>
    </row>
    <row r="133" ht="111.75" hidden="1" customHeight="1">
      <c r="A133" s="1205"/>
      <c r="B133" s="1206"/>
      <c r="C133" s="1206"/>
      <c r="D133" s="1206"/>
      <c r="E133" s="1206" t="s">
        <v>199</v>
      </c>
      <c r="F133" s="1206" t="s">
        <v>794</v>
      </c>
      <c r="G133" s="1208"/>
      <c r="H133" s="1206" t="s">
        <v>9335</v>
      </c>
      <c r="I133" s="1208" t="s">
        <v>196</v>
      </c>
      <c r="J133" s="1209" t="s">
        <v>190</v>
      </c>
      <c r="K133" s="1208" t="s">
        <v>9231</v>
      </c>
      <c r="L133" s="1208"/>
      <c r="M133" s="1176"/>
      <c r="N133" s="1215" t="s">
        <v>1377</v>
      </c>
    </row>
    <row r="134" ht="90.0" hidden="1" customHeight="1">
      <c r="A134" s="1205"/>
      <c r="B134" s="1206"/>
      <c r="C134" s="1206"/>
      <c r="D134" s="1206"/>
      <c r="E134" s="1206" t="s">
        <v>219</v>
      </c>
      <c r="F134" s="1206" t="s">
        <v>798</v>
      </c>
      <c r="G134" s="1208"/>
      <c r="H134" s="1206" t="s">
        <v>9336</v>
      </c>
      <c r="I134" s="1208" t="s">
        <v>189</v>
      </c>
      <c r="J134" s="1209" t="s">
        <v>190</v>
      </c>
      <c r="K134" s="1208" t="s">
        <v>9231</v>
      </c>
      <c r="L134" s="1208"/>
      <c r="M134" s="1176"/>
      <c r="N134" s="1215" t="s">
        <v>1377</v>
      </c>
    </row>
    <row r="135" ht="16.5" customHeight="1">
      <c r="A135" s="1216"/>
      <c r="B135" s="1202"/>
      <c r="C135" s="1202"/>
      <c r="D135" s="1202" t="s">
        <v>16</v>
      </c>
      <c r="E135" s="1213" t="s">
        <v>57</v>
      </c>
      <c r="F135" s="1192"/>
      <c r="G135" s="1204" t="s">
        <v>9337</v>
      </c>
      <c r="H135" s="1202"/>
      <c r="I135" s="1204"/>
      <c r="J135" s="1204"/>
      <c r="K135" s="1204" t="s">
        <v>9338</v>
      </c>
      <c r="L135" s="1204" t="s">
        <v>9276</v>
      </c>
      <c r="M135" s="1176"/>
      <c r="N135" s="1202"/>
    </row>
    <row r="136" ht="138.75" hidden="1" customHeight="1">
      <c r="A136" s="1205"/>
      <c r="B136" s="1206"/>
      <c r="C136" s="1206"/>
      <c r="D136" s="1206"/>
      <c r="E136" s="1206" t="s">
        <v>186</v>
      </c>
      <c r="F136" s="1206" t="s">
        <v>802</v>
      </c>
      <c r="G136" s="1208"/>
      <c r="H136" s="1206" t="s">
        <v>803</v>
      </c>
      <c r="I136" s="1208" t="s">
        <v>264</v>
      </c>
      <c r="J136" s="1209" t="s">
        <v>804</v>
      </c>
      <c r="K136" s="1208" t="s">
        <v>9339</v>
      </c>
      <c r="L136" s="1208"/>
      <c r="M136" s="1176"/>
      <c r="N136" s="1215" t="s">
        <v>4403</v>
      </c>
    </row>
    <row r="137" ht="81.0" hidden="1" customHeight="1">
      <c r="A137" s="1205"/>
      <c r="B137" s="1206"/>
      <c r="C137" s="1206"/>
      <c r="D137" s="1206"/>
      <c r="E137" s="1206" t="s">
        <v>193</v>
      </c>
      <c r="F137" s="1206" t="s">
        <v>807</v>
      </c>
      <c r="G137" s="1208"/>
      <c r="H137" s="1217" t="s">
        <v>9340</v>
      </c>
      <c r="I137" s="1237" t="s">
        <v>189</v>
      </c>
      <c r="J137" s="1209" t="s">
        <v>190</v>
      </c>
      <c r="K137" s="1208" t="s">
        <v>9231</v>
      </c>
      <c r="L137" s="1208"/>
      <c r="M137" s="1176"/>
      <c r="N137" s="1215" t="s">
        <v>1380</v>
      </c>
    </row>
    <row r="138" ht="105.75" hidden="1" customHeight="1">
      <c r="A138" s="1205"/>
      <c r="B138" s="1206"/>
      <c r="C138" s="1206"/>
      <c r="D138" s="1206"/>
      <c r="E138" s="1206" t="s">
        <v>199</v>
      </c>
      <c r="F138" s="1206" t="s">
        <v>811</v>
      </c>
      <c r="G138" s="1208"/>
      <c r="H138" s="1206" t="s">
        <v>812</v>
      </c>
      <c r="I138" s="1208" t="s">
        <v>196</v>
      </c>
      <c r="J138" s="1209" t="s">
        <v>190</v>
      </c>
      <c r="K138" s="1208" t="s">
        <v>9231</v>
      </c>
      <c r="L138" s="1208"/>
      <c r="M138" s="1176"/>
      <c r="N138" s="1210" t="s">
        <v>1381</v>
      </c>
    </row>
    <row r="139" ht="15.0" customHeight="1">
      <c r="A139" s="1216"/>
      <c r="B139" s="1202"/>
      <c r="C139" s="1202"/>
      <c r="D139" s="1202" t="s">
        <v>34</v>
      </c>
      <c r="E139" s="1213" t="s">
        <v>58</v>
      </c>
      <c r="F139" s="1192"/>
      <c r="G139" s="1204" t="s">
        <v>9230</v>
      </c>
      <c r="H139" s="1202"/>
      <c r="I139" s="1204"/>
      <c r="J139" s="1204"/>
      <c r="K139" s="1204" t="s">
        <v>9230</v>
      </c>
      <c r="L139" s="1204" t="s">
        <v>9231</v>
      </c>
      <c r="M139" s="1176"/>
      <c r="N139" s="1202"/>
    </row>
    <row r="140" ht="128.25" hidden="1" customHeight="1">
      <c r="A140" s="1205"/>
      <c r="B140" s="1206"/>
      <c r="C140" s="1180"/>
      <c r="D140" s="1206"/>
      <c r="E140" s="1206" t="s">
        <v>186</v>
      </c>
      <c r="F140" s="1206" t="s">
        <v>815</v>
      </c>
      <c r="G140" s="1208"/>
      <c r="H140" s="1206" t="s">
        <v>816</v>
      </c>
      <c r="I140" s="1208" t="s">
        <v>196</v>
      </c>
      <c r="J140" s="1209" t="s">
        <v>190</v>
      </c>
      <c r="K140" s="1208" t="s">
        <v>9231</v>
      </c>
      <c r="L140" s="1208"/>
      <c r="M140" s="1176"/>
      <c r="N140" s="1238" t="s">
        <v>1382</v>
      </c>
    </row>
    <row r="141" ht="53.25" hidden="1" customHeight="1">
      <c r="A141" s="1205"/>
      <c r="B141" s="1206"/>
      <c r="C141" s="1180"/>
      <c r="D141" s="1206"/>
      <c r="E141" s="1206" t="s">
        <v>193</v>
      </c>
      <c r="F141" s="1206" t="s">
        <v>819</v>
      </c>
      <c r="G141" s="1208"/>
      <c r="H141" s="1206" t="s">
        <v>9341</v>
      </c>
      <c r="I141" s="1237" t="s">
        <v>189</v>
      </c>
      <c r="J141" s="1209" t="s">
        <v>190</v>
      </c>
      <c r="K141" s="1208" t="s">
        <v>9231</v>
      </c>
      <c r="L141" s="1237"/>
      <c r="M141" s="1176"/>
      <c r="N141" s="1221"/>
    </row>
    <row r="142" ht="15.75" customHeight="1">
      <c r="A142" s="1188"/>
      <c r="B142" s="1194" t="s">
        <v>59</v>
      </c>
      <c r="C142" s="1190" t="s">
        <v>1201</v>
      </c>
      <c r="D142" s="1191"/>
      <c r="E142" s="1191"/>
      <c r="F142" s="1192"/>
      <c r="G142" s="1193" t="s">
        <v>9342</v>
      </c>
      <c r="H142" s="1194"/>
      <c r="I142" s="1195"/>
      <c r="J142" s="1195"/>
      <c r="K142" s="1195" t="s">
        <v>9343</v>
      </c>
      <c r="L142" s="1195" t="s">
        <v>9268</v>
      </c>
      <c r="M142" s="1176"/>
      <c r="N142" s="1194"/>
    </row>
    <row r="143" ht="15.75" customHeight="1">
      <c r="A143" s="1196"/>
      <c r="B143" s="1197"/>
      <c r="C143" s="1239">
        <v>1.0</v>
      </c>
      <c r="D143" s="1198" t="s">
        <v>9</v>
      </c>
      <c r="E143" s="1191"/>
      <c r="F143" s="1192"/>
      <c r="G143" s="1199" t="s">
        <v>9344</v>
      </c>
      <c r="H143" s="1197"/>
      <c r="I143" s="1199"/>
      <c r="J143" s="1199"/>
      <c r="K143" s="1199" t="s">
        <v>9344</v>
      </c>
      <c r="L143" s="1199" t="s">
        <v>9231</v>
      </c>
      <c r="M143" s="1176"/>
      <c r="N143" s="1197"/>
    </row>
    <row r="144" ht="30.0" customHeight="1">
      <c r="A144" s="1216"/>
      <c r="B144" s="1202"/>
      <c r="C144" s="1202"/>
      <c r="D144" s="1202" t="s">
        <v>10</v>
      </c>
      <c r="E144" s="1203" t="s">
        <v>74</v>
      </c>
      <c r="F144" s="1192"/>
      <c r="G144" s="1204" t="s">
        <v>9297</v>
      </c>
      <c r="H144" s="1202"/>
      <c r="I144" s="1204"/>
      <c r="J144" s="1204"/>
      <c r="K144" s="1204" t="s">
        <v>9297</v>
      </c>
      <c r="L144" s="1204" t="s">
        <v>9231</v>
      </c>
      <c r="M144" s="1176"/>
      <c r="N144" s="1202"/>
    </row>
    <row r="145" ht="33.0" customHeight="1">
      <c r="A145" s="1205"/>
      <c r="B145" s="1206"/>
      <c r="C145" s="1206"/>
      <c r="D145" s="1206"/>
      <c r="E145" s="1207" t="s">
        <v>186</v>
      </c>
      <c r="F145" s="1206" t="s">
        <v>859</v>
      </c>
      <c r="G145" s="1208"/>
      <c r="H145" s="1206" t="s">
        <v>860</v>
      </c>
      <c r="I145" s="1208" t="s">
        <v>861</v>
      </c>
      <c r="J145" s="1237" t="s">
        <v>9345</v>
      </c>
      <c r="K145" s="1208" t="s">
        <v>9231</v>
      </c>
      <c r="L145" s="1208"/>
      <c r="M145" s="1176"/>
      <c r="N145" s="1215" t="s">
        <v>1457</v>
      </c>
    </row>
    <row r="146" ht="16.5" customHeight="1">
      <c r="A146" s="1205"/>
      <c r="B146" s="1206"/>
      <c r="C146" s="1206"/>
      <c r="D146" s="1206"/>
      <c r="E146" s="1207"/>
      <c r="F146" s="1206" t="s">
        <v>864</v>
      </c>
      <c r="G146" s="1208"/>
      <c r="H146" s="1206"/>
      <c r="I146" s="1208" t="s">
        <v>865</v>
      </c>
      <c r="J146" s="1209" t="s">
        <v>9346</v>
      </c>
      <c r="K146" s="1208"/>
      <c r="L146" s="1208"/>
      <c r="M146" s="1176"/>
      <c r="N146" s="1215"/>
    </row>
    <row r="147" ht="16.5" customHeight="1">
      <c r="A147" s="1205"/>
      <c r="B147" s="1206"/>
      <c r="C147" s="1206"/>
      <c r="D147" s="1206"/>
      <c r="E147" s="1207"/>
      <c r="F147" s="1206" t="s">
        <v>866</v>
      </c>
      <c r="G147" s="1208"/>
      <c r="H147" s="1206"/>
      <c r="I147" s="1208" t="s">
        <v>865</v>
      </c>
      <c r="J147" s="1209" t="s">
        <v>9346</v>
      </c>
      <c r="K147" s="1208"/>
      <c r="L147" s="1208"/>
      <c r="M147" s="1176"/>
      <c r="N147" s="1215"/>
    </row>
    <row r="148" ht="34.5" customHeight="1">
      <c r="A148" s="1205"/>
      <c r="B148" s="1206"/>
      <c r="C148" s="1206"/>
      <c r="D148" s="1206"/>
      <c r="E148" s="1207" t="s">
        <v>193</v>
      </c>
      <c r="F148" s="1206" t="s">
        <v>867</v>
      </c>
      <c r="G148" s="1208"/>
      <c r="H148" s="1206" t="s">
        <v>868</v>
      </c>
      <c r="I148" s="1208" t="s">
        <v>861</v>
      </c>
      <c r="J148" s="1237" t="s">
        <v>9345</v>
      </c>
      <c r="K148" s="1208" t="s">
        <v>9231</v>
      </c>
      <c r="L148" s="1208"/>
      <c r="M148" s="1176"/>
      <c r="N148" s="1215" t="s">
        <v>1612</v>
      </c>
    </row>
    <row r="149" ht="18.0" customHeight="1">
      <c r="A149" s="1205"/>
      <c r="B149" s="1206"/>
      <c r="C149" s="1206"/>
      <c r="D149" s="1206"/>
      <c r="E149" s="1207"/>
      <c r="F149" s="1206" t="s">
        <v>866</v>
      </c>
      <c r="G149" s="1208"/>
      <c r="H149" s="1206"/>
      <c r="I149" s="1208" t="s">
        <v>865</v>
      </c>
      <c r="J149" s="1209" t="s">
        <v>9231</v>
      </c>
      <c r="K149" s="1208"/>
      <c r="L149" s="1208"/>
      <c r="M149" s="1176"/>
      <c r="N149" s="1215"/>
    </row>
    <row r="150" ht="33.0" customHeight="1">
      <c r="A150" s="1205"/>
      <c r="B150" s="1206"/>
      <c r="C150" s="1206"/>
      <c r="D150" s="1206"/>
      <c r="E150" s="1207"/>
      <c r="F150" s="1206" t="s">
        <v>871</v>
      </c>
      <c r="G150" s="1208"/>
      <c r="H150" s="1206"/>
      <c r="I150" s="1208" t="s">
        <v>865</v>
      </c>
      <c r="J150" s="1209" t="s">
        <v>9231</v>
      </c>
      <c r="K150" s="1208"/>
      <c r="L150" s="1208"/>
      <c r="M150" s="1176"/>
      <c r="N150" s="1215"/>
    </row>
    <row r="151" ht="17.25" customHeight="1">
      <c r="A151" s="1216"/>
      <c r="B151" s="1202"/>
      <c r="C151" s="1202"/>
      <c r="D151" s="1202" t="s">
        <v>12</v>
      </c>
      <c r="E151" s="1203" t="s">
        <v>75</v>
      </c>
      <c r="F151" s="1192"/>
      <c r="G151" s="1204" t="s">
        <v>9231</v>
      </c>
      <c r="H151" s="1202"/>
      <c r="I151" s="1204"/>
      <c r="J151" s="1204"/>
      <c r="K151" s="1204" t="s">
        <v>9231</v>
      </c>
      <c r="L151" s="1204" t="s">
        <v>9231</v>
      </c>
      <c r="M151" s="1176"/>
      <c r="N151" s="1202"/>
    </row>
    <row r="152" ht="152.25" customHeight="1">
      <c r="A152" s="1205"/>
      <c r="B152" s="1206"/>
      <c r="C152" s="1206"/>
      <c r="D152" s="1206"/>
      <c r="E152" s="1207" t="s">
        <v>107</v>
      </c>
      <c r="F152" s="1206" t="s">
        <v>1202</v>
      </c>
      <c r="G152" s="1208"/>
      <c r="H152" s="1206" t="s">
        <v>1385</v>
      </c>
      <c r="I152" s="1208" t="s">
        <v>264</v>
      </c>
      <c r="J152" s="1209" t="s">
        <v>190</v>
      </c>
      <c r="K152" s="1208" t="s">
        <v>9231</v>
      </c>
      <c r="L152" s="1208"/>
      <c r="M152" s="1176"/>
      <c r="N152" s="1215" t="s">
        <v>3924</v>
      </c>
    </row>
    <row r="153" ht="17.25" customHeight="1">
      <c r="A153" s="1216"/>
      <c r="B153" s="1202"/>
      <c r="C153" s="1202"/>
      <c r="D153" s="1202" t="s">
        <v>14</v>
      </c>
      <c r="E153" s="1203" t="s">
        <v>76</v>
      </c>
      <c r="F153" s="1192"/>
      <c r="G153" s="1204" t="s">
        <v>9253</v>
      </c>
      <c r="H153" s="1202"/>
      <c r="I153" s="1204"/>
      <c r="J153" s="1204"/>
      <c r="K153" s="1204" t="s">
        <v>9253</v>
      </c>
      <c r="L153" s="1204" t="s">
        <v>9231</v>
      </c>
      <c r="M153" s="1176"/>
      <c r="N153" s="1202"/>
    </row>
    <row r="154" ht="138.75" customHeight="1">
      <c r="A154" s="1205"/>
      <c r="B154" s="1206"/>
      <c r="C154" s="1206"/>
      <c r="D154" s="1207"/>
      <c r="E154" s="1206" t="s">
        <v>107</v>
      </c>
      <c r="F154" s="1206" t="s">
        <v>887</v>
      </c>
      <c r="G154" s="1208"/>
      <c r="H154" s="1206" t="s">
        <v>888</v>
      </c>
      <c r="I154" s="1208" t="s">
        <v>196</v>
      </c>
      <c r="J154" s="1209" t="s">
        <v>190</v>
      </c>
      <c r="K154" s="1208" t="s">
        <v>9231</v>
      </c>
      <c r="L154" s="1208"/>
      <c r="M154" s="1176"/>
      <c r="N154" s="1210" t="s">
        <v>3927</v>
      </c>
    </row>
    <row r="155" ht="15.75" customHeight="1">
      <c r="A155" s="1196"/>
      <c r="B155" s="1197"/>
      <c r="C155" s="1197">
        <v>2.0</v>
      </c>
      <c r="D155" s="1198" t="s">
        <v>18</v>
      </c>
      <c r="E155" s="1191"/>
      <c r="F155" s="1192"/>
      <c r="G155" s="1199" t="s">
        <v>9227</v>
      </c>
      <c r="H155" s="1197"/>
      <c r="I155" s="1199"/>
      <c r="J155" s="1199"/>
      <c r="K155" s="1199" t="s">
        <v>9227</v>
      </c>
      <c r="L155" s="1199" t="s">
        <v>9231</v>
      </c>
      <c r="M155" s="1176"/>
      <c r="N155" s="1197"/>
    </row>
    <row r="156" ht="15.75" customHeight="1">
      <c r="A156" s="1216"/>
      <c r="B156" s="1202"/>
      <c r="C156" s="1202"/>
      <c r="D156" s="1202" t="s">
        <v>107</v>
      </c>
      <c r="E156" s="1203" t="s">
        <v>77</v>
      </c>
      <c r="F156" s="1192"/>
      <c r="G156" s="1204" t="s">
        <v>9227</v>
      </c>
      <c r="H156" s="1202"/>
      <c r="I156" s="1204"/>
      <c r="J156" s="1204"/>
      <c r="K156" s="1204" t="s">
        <v>9227</v>
      </c>
      <c r="L156" s="1204" t="s">
        <v>9231</v>
      </c>
      <c r="M156" s="1176"/>
      <c r="N156" s="1202"/>
    </row>
    <row r="157" ht="94.5" customHeight="1">
      <c r="A157" s="1205"/>
      <c r="B157" s="1206"/>
      <c r="C157" s="1206"/>
      <c r="D157" s="1206"/>
      <c r="E157" s="1206" t="s">
        <v>186</v>
      </c>
      <c r="F157" s="1206" t="s">
        <v>891</v>
      </c>
      <c r="G157" s="1208"/>
      <c r="H157" s="1206" t="s">
        <v>892</v>
      </c>
      <c r="I157" s="1208" t="s">
        <v>189</v>
      </c>
      <c r="J157" s="1209" t="s">
        <v>190</v>
      </c>
      <c r="K157" s="1208" t="s">
        <v>9231</v>
      </c>
      <c r="L157" s="1208"/>
      <c r="M157" s="1176"/>
      <c r="N157" s="1215"/>
    </row>
    <row r="158" ht="60.75" customHeight="1">
      <c r="A158" s="1205"/>
      <c r="B158" s="1206"/>
      <c r="C158" s="1206"/>
      <c r="D158" s="1206"/>
      <c r="E158" s="1206" t="s">
        <v>193</v>
      </c>
      <c r="F158" s="1206" t="s">
        <v>1203</v>
      </c>
      <c r="G158" s="1208"/>
      <c r="H158" s="1206" t="s">
        <v>894</v>
      </c>
      <c r="I158" s="1208" t="s">
        <v>861</v>
      </c>
      <c r="J158" s="1237" t="s">
        <v>9345</v>
      </c>
      <c r="K158" s="1208" t="s">
        <v>9231</v>
      </c>
      <c r="L158" s="1208"/>
      <c r="M158" s="1176"/>
      <c r="N158" s="1215"/>
    </row>
    <row r="159" ht="39.75" customHeight="1">
      <c r="A159" s="1205"/>
      <c r="B159" s="1206"/>
      <c r="C159" s="1206"/>
      <c r="D159" s="1206"/>
      <c r="E159" s="1206"/>
      <c r="F159" s="1206" t="s">
        <v>895</v>
      </c>
      <c r="G159" s="1208"/>
      <c r="H159" s="1206"/>
      <c r="I159" s="1208" t="s">
        <v>865</v>
      </c>
      <c r="J159" s="1209" t="s">
        <v>9227</v>
      </c>
      <c r="K159" s="1208"/>
      <c r="L159" s="1208"/>
      <c r="M159" s="1176"/>
      <c r="N159" s="1240" t="s">
        <v>1388</v>
      </c>
    </row>
    <row r="160" ht="55.5" customHeight="1">
      <c r="A160" s="1205"/>
      <c r="B160" s="1206"/>
      <c r="C160" s="1206"/>
      <c r="D160" s="1206"/>
      <c r="E160" s="1206"/>
      <c r="F160" s="1206" t="s">
        <v>898</v>
      </c>
      <c r="G160" s="1208"/>
      <c r="H160" s="1206"/>
      <c r="I160" s="1208" t="s">
        <v>865</v>
      </c>
      <c r="J160" s="1209" t="s">
        <v>9227</v>
      </c>
      <c r="K160" s="1208"/>
      <c r="L160" s="1208"/>
      <c r="M160" s="1176"/>
      <c r="N160" s="1240" t="s">
        <v>1389</v>
      </c>
    </row>
    <row r="161" ht="20.25" customHeight="1">
      <c r="A161" s="1196"/>
      <c r="B161" s="1197"/>
      <c r="C161" s="1239">
        <v>3.0</v>
      </c>
      <c r="D161" s="1198" t="s">
        <v>21</v>
      </c>
      <c r="E161" s="1191"/>
      <c r="F161" s="1192"/>
      <c r="G161" s="1199" t="s">
        <v>9297</v>
      </c>
      <c r="H161" s="1197"/>
      <c r="I161" s="1199"/>
      <c r="J161" s="1199"/>
      <c r="K161" s="1199" t="s">
        <v>9276</v>
      </c>
      <c r="L161" s="1199" t="s">
        <v>9253</v>
      </c>
      <c r="M161" s="1176"/>
      <c r="N161" s="1197"/>
    </row>
    <row r="162" ht="18.75" customHeight="1">
      <c r="A162" s="1216"/>
      <c r="B162" s="1202"/>
      <c r="C162" s="1202"/>
      <c r="D162" s="1202" t="s">
        <v>107</v>
      </c>
      <c r="E162" s="1203" t="s">
        <v>79</v>
      </c>
      <c r="F162" s="1192"/>
      <c r="G162" s="1204" t="s">
        <v>9297</v>
      </c>
      <c r="H162" s="1202"/>
      <c r="I162" s="1204"/>
      <c r="J162" s="1204"/>
      <c r="K162" s="1204" t="s">
        <v>9276</v>
      </c>
      <c r="L162" s="1204" t="s">
        <v>9253</v>
      </c>
      <c r="M162" s="1176"/>
      <c r="N162" s="1202"/>
    </row>
    <row r="163" ht="78.75" customHeight="1">
      <c r="A163" s="1205"/>
      <c r="B163" s="1206"/>
      <c r="C163" s="1206"/>
      <c r="D163" s="1206"/>
      <c r="E163" s="1206" t="s">
        <v>107</v>
      </c>
      <c r="F163" s="1206" t="s">
        <v>9347</v>
      </c>
      <c r="G163" s="1208"/>
      <c r="H163" s="1206" t="s">
        <v>9348</v>
      </c>
      <c r="I163" s="1208" t="s">
        <v>189</v>
      </c>
      <c r="J163" s="1209" t="s">
        <v>227</v>
      </c>
      <c r="K163" s="1208" t="s">
        <v>9253</v>
      </c>
      <c r="L163" s="1208"/>
      <c r="M163" s="1176"/>
      <c r="N163" s="1215" t="s">
        <v>1623</v>
      </c>
    </row>
    <row r="164" ht="15.75" customHeight="1">
      <c r="A164" s="1196"/>
      <c r="B164" s="1197"/>
      <c r="C164" s="1197">
        <v>4.0</v>
      </c>
      <c r="D164" s="1198" t="s">
        <v>25</v>
      </c>
      <c r="E164" s="1191"/>
      <c r="F164" s="1192"/>
      <c r="G164" s="1199" t="s">
        <v>9349</v>
      </c>
      <c r="H164" s="1197"/>
      <c r="I164" s="1199"/>
      <c r="J164" s="1199"/>
      <c r="K164" s="1199" t="s">
        <v>9350</v>
      </c>
      <c r="L164" s="1199" t="s">
        <v>9351</v>
      </c>
      <c r="M164" s="1176"/>
      <c r="N164" s="1197"/>
    </row>
    <row r="165" ht="33.75" customHeight="1">
      <c r="A165" s="1216"/>
      <c r="B165" s="1202"/>
      <c r="C165" s="1202"/>
      <c r="D165" s="1202" t="s">
        <v>10</v>
      </c>
      <c r="E165" s="1203" t="s">
        <v>82</v>
      </c>
      <c r="F165" s="1192"/>
      <c r="G165" s="1204" t="s">
        <v>9253</v>
      </c>
      <c r="H165" s="1202"/>
      <c r="I165" s="1204"/>
      <c r="J165" s="1204"/>
      <c r="K165" s="1204" t="s">
        <v>9330</v>
      </c>
      <c r="L165" s="1204" t="s">
        <v>9330</v>
      </c>
      <c r="M165" s="1176"/>
      <c r="N165" s="1202"/>
    </row>
    <row r="166" ht="117.75" customHeight="1">
      <c r="A166" s="1205"/>
      <c r="B166" s="1206"/>
      <c r="C166" s="1206"/>
      <c r="D166" s="1206"/>
      <c r="E166" s="1206" t="s">
        <v>107</v>
      </c>
      <c r="F166" s="1206" t="s">
        <v>934</v>
      </c>
      <c r="G166" s="1208"/>
      <c r="H166" s="1206" t="s">
        <v>9352</v>
      </c>
      <c r="I166" s="1208" t="s">
        <v>196</v>
      </c>
      <c r="J166" s="1209" t="s">
        <v>804</v>
      </c>
      <c r="K166" s="1208" t="s">
        <v>9330</v>
      </c>
      <c r="L166" s="1208"/>
      <c r="M166" s="1176"/>
      <c r="N166" s="1215" t="s">
        <v>9353</v>
      </c>
    </row>
    <row r="167" ht="30.75" customHeight="1">
      <c r="A167" s="1216"/>
      <c r="B167" s="1202"/>
      <c r="C167" s="1202"/>
      <c r="D167" s="1202" t="s">
        <v>12</v>
      </c>
      <c r="E167" s="1203" t="s">
        <v>83</v>
      </c>
      <c r="F167" s="1192"/>
      <c r="G167" s="1204" t="s">
        <v>9354</v>
      </c>
      <c r="H167" s="1202"/>
      <c r="I167" s="1204"/>
      <c r="J167" s="1204"/>
      <c r="K167" s="1204" t="s">
        <v>9354</v>
      </c>
      <c r="L167" s="1204" t="s">
        <v>9231</v>
      </c>
      <c r="M167" s="1176"/>
      <c r="N167" s="1202"/>
    </row>
    <row r="168" ht="92.25" customHeight="1">
      <c r="A168" s="1205"/>
      <c r="B168" s="1206"/>
      <c r="C168" s="1206"/>
      <c r="D168" s="1206"/>
      <c r="E168" s="1206" t="s">
        <v>186</v>
      </c>
      <c r="F168" s="1206" t="s">
        <v>937</v>
      </c>
      <c r="G168" s="1208"/>
      <c r="H168" s="1206" t="s">
        <v>938</v>
      </c>
      <c r="I168" s="1208" t="s">
        <v>189</v>
      </c>
      <c r="J168" s="1209" t="s">
        <v>190</v>
      </c>
      <c r="K168" s="1208" t="s">
        <v>9231</v>
      </c>
      <c r="L168" s="1208"/>
      <c r="M168" s="1176"/>
      <c r="N168" s="1238" t="s">
        <v>4427</v>
      </c>
    </row>
    <row r="169" ht="111.75" customHeight="1">
      <c r="A169" s="1205"/>
      <c r="B169" s="1206"/>
      <c r="C169" s="1206"/>
      <c r="D169" s="1206"/>
      <c r="E169" s="1206" t="s">
        <v>193</v>
      </c>
      <c r="F169" s="1206" t="s">
        <v>941</v>
      </c>
      <c r="G169" s="1208"/>
      <c r="H169" s="1206" t="s">
        <v>1395</v>
      </c>
      <c r="I169" s="1208" t="s">
        <v>189</v>
      </c>
      <c r="J169" s="1209" t="s">
        <v>190</v>
      </c>
      <c r="K169" s="1208" t="s">
        <v>9231</v>
      </c>
      <c r="L169" s="1208"/>
      <c r="M169" s="1176"/>
      <c r="N169" s="1221"/>
    </row>
    <row r="170" ht="16.5" customHeight="1">
      <c r="A170" s="1216"/>
      <c r="B170" s="1202"/>
      <c r="C170" s="1202"/>
      <c r="D170" s="1202" t="s">
        <v>14</v>
      </c>
      <c r="E170" s="1203" t="s">
        <v>84</v>
      </c>
      <c r="F170" s="1192"/>
      <c r="G170" s="1204" t="s">
        <v>9227</v>
      </c>
      <c r="H170" s="1202"/>
      <c r="I170" s="1204"/>
      <c r="J170" s="1204"/>
      <c r="K170" s="1204" t="s">
        <v>9297</v>
      </c>
      <c r="L170" s="1204" t="s">
        <v>9276</v>
      </c>
      <c r="M170" s="1176"/>
      <c r="N170" s="1202"/>
    </row>
    <row r="171" ht="273.0" customHeight="1">
      <c r="A171" s="1205"/>
      <c r="B171" s="1206"/>
      <c r="C171" s="1206"/>
      <c r="D171" s="1207"/>
      <c r="E171" s="1206" t="s">
        <v>186</v>
      </c>
      <c r="F171" s="1206" t="s">
        <v>4669</v>
      </c>
      <c r="G171" s="1208"/>
      <c r="H171" s="1206" t="s">
        <v>1396</v>
      </c>
      <c r="I171" s="1208" t="s">
        <v>264</v>
      </c>
      <c r="J171" s="1209" t="s">
        <v>227</v>
      </c>
      <c r="K171" s="1208" t="s">
        <v>9276</v>
      </c>
      <c r="L171" s="1208"/>
      <c r="M171" s="1176"/>
      <c r="N171" s="1215"/>
    </row>
    <row r="172" ht="271.5" customHeight="1">
      <c r="A172" s="1205"/>
      <c r="B172" s="1206"/>
      <c r="C172" s="1206"/>
      <c r="D172" s="1207"/>
      <c r="E172" s="1206" t="s">
        <v>193</v>
      </c>
      <c r="F172" s="1206" t="s">
        <v>1205</v>
      </c>
      <c r="G172" s="1208"/>
      <c r="H172" s="1206" t="s">
        <v>1398</v>
      </c>
      <c r="I172" s="1208" t="s">
        <v>264</v>
      </c>
      <c r="J172" s="1209" t="s">
        <v>227</v>
      </c>
      <c r="K172" s="1208" t="s">
        <v>9276</v>
      </c>
      <c r="L172" s="1208"/>
      <c r="M172" s="1176"/>
      <c r="N172" s="1215"/>
    </row>
    <row r="173" ht="270.75" customHeight="1">
      <c r="A173" s="1205"/>
      <c r="B173" s="1206"/>
      <c r="C173" s="1206"/>
      <c r="D173" s="1207"/>
      <c r="E173" s="1206" t="s">
        <v>199</v>
      </c>
      <c r="F173" s="1206" t="s">
        <v>1206</v>
      </c>
      <c r="G173" s="1208"/>
      <c r="H173" s="1206" t="s">
        <v>1399</v>
      </c>
      <c r="I173" s="1208" t="s">
        <v>264</v>
      </c>
      <c r="J173" s="1209" t="s">
        <v>227</v>
      </c>
      <c r="K173" s="1208" t="s">
        <v>9276</v>
      </c>
      <c r="L173" s="1208"/>
      <c r="M173" s="1176"/>
      <c r="N173" s="1215"/>
    </row>
    <row r="174" ht="17.25" customHeight="1">
      <c r="A174" s="1196"/>
      <c r="B174" s="1197"/>
      <c r="C174" s="1239">
        <v>5.0</v>
      </c>
      <c r="D174" s="1198" t="s">
        <v>29</v>
      </c>
      <c r="E174" s="1191"/>
      <c r="F174" s="1192"/>
      <c r="G174" s="1199" t="s">
        <v>9227</v>
      </c>
      <c r="H174" s="1197"/>
      <c r="I174" s="1199"/>
      <c r="J174" s="1199"/>
      <c r="K174" s="1199" t="s">
        <v>9355</v>
      </c>
      <c r="L174" s="1199" t="s">
        <v>9268</v>
      </c>
      <c r="M174" s="1176"/>
      <c r="N174" s="1197"/>
    </row>
    <row r="175" ht="15.75" customHeight="1">
      <c r="A175" s="1216"/>
      <c r="B175" s="1202"/>
      <c r="C175" s="1202"/>
      <c r="D175" s="1202" t="s">
        <v>10</v>
      </c>
      <c r="E175" s="1203" t="s">
        <v>85</v>
      </c>
      <c r="F175" s="1192"/>
      <c r="G175" s="1204" t="s">
        <v>9231</v>
      </c>
      <c r="H175" s="1202"/>
      <c r="I175" s="1204"/>
      <c r="J175" s="1204"/>
      <c r="K175" s="1204" t="s">
        <v>9231</v>
      </c>
      <c r="L175" s="1204" t="s">
        <v>9231</v>
      </c>
      <c r="M175" s="1176"/>
      <c r="N175" s="1202"/>
    </row>
    <row r="176" ht="79.5" customHeight="1">
      <c r="A176" s="1205"/>
      <c r="B176" s="1206"/>
      <c r="C176" s="1206"/>
      <c r="D176" s="1206"/>
      <c r="E176" s="1206" t="s">
        <v>107</v>
      </c>
      <c r="F176" s="1206" t="s">
        <v>957</v>
      </c>
      <c r="G176" s="1208"/>
      <c r="H176" s="1206" t="s">
        <v>958</v>
      </c>
      <c r="I176" s="1208" t="s">
        <v>189</v>
      </c>
      <c r="J176" s="1209" t="s">
        <v>190</v>
      </c>
      <c r="K176" s="1208" t="s">
        <v>9231</v>
      </c>
      <c r="L176" s="1208"/>
      <c r="M176" s="1176"/>
      <c r="N176" s="1215" t="s">
        <v>3942</v>
      </c>
    </row>
    <row r="177" ht="30.0" customHeight="1">
      <c r="A177" s="1216"/>
      <c r="B177" s="1202"/>
      <c r="C177" s="1202"/>
      <c r="D177" s="1202" t="s">
        <v>12</v>
      </c>
      <c r="E177" s="1241" t="s">
        <v>9356</v>
      </c>
      <c r="F177" s="1192"/>
      <c r="G177" s="1204" t="s">
        <v>9253</v>
      </c>
      <c r="H177" s="1202"/>
      <c r="I177" s="1204"/>
      <c r="J177" s="1204"/>
      <c r="K177" s="1204" t="s">
        <v>9339</v>
      </c>
      <c r="L177" s="1204" t="s">
        <v>9253</v>
      </c>
      <c r="M177" s="1176"/>
      <c r="N177" s="1202"/>
    </row>
    <row r="178" ht="93.75" customHeight="1">
      <c r="A178" s="1205"/>
      <c r="B178" s="1206"/>
      <c r="C178" s="1206"/>
      <c r="D178" s="1206"/>
      <c r="E178" s="1206" t="s">
        <v>107</v>
      </c>
      <c r="F178" s="1217" t="s">
        <v>9357</v>
      </c>
      <c r="G178" s="1208"/>
      <c r="H178" s="1217" t="s">
        <v>9358</v>
      </c>
      <c r="I178" s="1208" t="s">
        <v>189</v>
      </c>
      <c r="J178" s="1209" t="s">
        <v>227</v>
      </c>
      <c r="K178" s="1208" t="s">
        <v>9253</v>
      </c>
      <c r="L178" s="1208"/>
      <c r="M178" s="1176"/>
      <c r="N178" s="1215"/>
    </row>
    <row r="179" ht="21.0" customHeight="1">
      <c r="A179" s="1216"/>
      <c r="B179" s="1202"/>
      <c r="C179" s="1202"/>
      <c r="D179" s="1202" t="s">
        <v>14</v>
      </c>
      <c r="E179" s="1203" t="s">
        <v>88</v>
      </c>
      <c r="F179" s="1192"/>
      <c r="G179" s="1204" t="s">
        <v>9253</v>
      </c>
      <c r="H179" s="1202"/>
      <c r="I179" s="1204"/>
      <c r="J179" s="1204"/>
      <c r="K179" s="1204" t="s">
        <v>9359</v>
      </c>
      <c r="L179" s="1204" t="s">
        <v>9298</v>
      </c>
      <c r="M179" s="1176"/>
      <c r="N179" s="1202"/>
    </row>
    <row r="180" ht="68.25" customHeight="1">
      <c r="A180" s="1205"/>
      <c r="B180" s="1206"/>
      <c r="C180" s="1206"/>
      <c r="D180" s="1206"/>
      <c r="E180" s="1206" t="s">
        <v>107</v>
      </c>
      <c r="F180" s="1206" t="s">
        <v>979</v>
      </c>
      <c r="G180" s="1208"/>
      <c r="H180" s="1206" t="s">
        <v>980</v>
      </c>
      <c r="I180" s="1208" t="s">
        <v>861</v>
      </c>
      <c r="J180" s="1237" t="s">
        <v>9360</v>
      </c>
      <c r="K180" s="1208" t="s">
        <v>9298</v>
      </c>
      <c r="L180" s="1208"/>
      <c r="M180" s="1176"/>
      <c r="N180" s="1215" t="s">
        <v>6561</v>
      </c>
    </row>
    <row r="181" ht="21.0" customHeight="1">
      <c r="A181" s="1205"/>
      <c r="B181" s="1206"/>
      <c r="C181" s="1206"/>
      <c r="D181" s="1206"/>
      <c r="E181" s="1206"/>
      <c r="F181" s="1206" t="s">
        <v>983</v>
      </c>
      <c r="G181" s="1208"/>
      <c r="H181" s="1206"/>
      <c r="I181" s="1208" t="s">
        <v>865</v>
      </c>
      <c r="J181" s="1209" t="s">
        <v>9361</v>
      </c>
      <c r="K181" s="1208"/>
      <c r="L181" s="1208"/>
      <c r="M181" s="1176"/>
      <c r="N181" s="1215"/>
    </row>
    <row r="182" ht="16.5" customHeight="1">
      <c r="A182" s="1205"/>
      <c r="B182" s="1206"/>
      <c r="C182" s="1206"/>
      <c r="D182" s="1206"/>
      <c r="E182" s="1206"/>
      <c r="F182" s="1206" t="s">
        <v>984</v>
      </c>
      <c r="G182" s="1208"/>
      <c r="H182" s="1206"/>
      <c r="I182" s="1208" t="s">
        <v>865</v>
      </c>
      <c r="J182" s="1209" t="s">
        <v>9362</v>
      </c>
      <c r="K182" s="1208"/>
      <c r="L182" s="1208"/>
      <c r="M182" s="1176"/>
      <c r="N182" s="1215"/>
    </row>
    <row r="183" ht="31.5" customHeight="1">
      <c r="A183" s="1205"/>
      <c r="B183" s="1206"/>
      <c r="C183" s="1206"/>
      <c r="D183" s="1206"/>
      <c r="E183" s="1206"/>
      <c r="F183" s="1206" t="s">
        <v>985</v>
      </c>
      <c r="G183" s="1208"/>
      <c r="H183" s="1206"/>
      <c r="I183" s="1208" t="s">
        <v>865</v>
      </c>
      <c r="J183" s="1209" t="s">
        <v>9363</v>
      </c>
      <c r="K183" s="1208"/>
      <c r="L183" s="1208"/>
      <c r="M183" s="1176"/>
      <c r="N183" s="1215"/>
    </row>
    <row r="184" ht="15.75" customHeight="1">
      <c r="A184" s="1196"/>
      <c r="B184" s="1197"/>
      <c r="C184" s="1197">
        <v>6.0</v>
      </c>
      <c r="D184" s="1198" t="s">
        <v>42</v>
      </c>
      <c r="E184" s="1191"/>
      <c r="F184" s="1192"/>
      <c r="G184" s="1199" t="s">
        <v>9349</v>
      </c>
      <c r="H184" s="1197"/>
      <c r="I184" s="1199"/>
      <c r="J184" s="1199"/>
      <c r="K184" s="1199" t="s">
        <v>9364</v>
      </c>
      <c r="L184" s="1199" t="s">
        <v>9274</v>
      </c>
      <c r="M184" s="1176"/>
      <c r="N184" s="1197"/>
    </row>
    <row r="185" ht="16.5" customHeight="1">
      <c r="A185" s="1216"/>
      <c r="B185" s="1202"/>
      <c r="C185" s="1202"/>
      <c r="D185" s="1202" t="s">
        <v>10</v>
      </c>
      <c r="E185" s="1203" t="s">
        <v>92</v>
      </c>
      <c r="F185" s="1192"/>
      <c r="G185" s="1204" t="s">
        <v>9231</v>
      </c>
      <c r="H185" s="1202"/>
      <c r="I185" s="1204"/>
      <c r="J185" s="1204"/>
      <c r="K185" s="1204" t="s">
        <v>9365</v>
      </c>
      <c r="L185" s="1204" t="s">
        <v>9365</v>
      </c>
      <c r="M185" s="1176"/>
      <c r="N185" s="1202"/>
    </row>
    <row r="186" ht="21.75" customHeight="1">
      <c r="A186" s="1205"/>
      <c r="B186" s="1206"/>
      <c r="C186" s="1206"/>
      <c r="D186" s="1206"/>
      <c r="E186" s="1207" t="s">
        <v>107</v>
      </c>
      <c r="F186" s="1206" t="s">
        <v>1009</v>
      </c>
      <c r="G186" s="1208"/>
      <c r="H186" s="1206"/>
      <c r="I186" s="1208"/>
      <c r="J186" s="1237"/>
      <c r="K186" s="1208"/>
      <c r="L186" s="1208"/>
      <c r="M186" s="1176"/>
      <c r="N186" s="1215"/>
    </row>
    <row r="187" ht="21.75" customHeight="1">
      <c r="A187" s="1205"/>
      <c r="B187" s="1206"/>
      <c r="C187" s="1206"/>
      <c r="D187" s="1206"/>
      <c r="E187" s="1242" t="s">
        <v>107</v>
      </c>
      <c r="F187" s="1206" t="s">
        <v>1010</v>
      </c>
      <c r="G187" s="1208"/>
      <c r="H187" s="1206"/>
      <c r="I187" s="1208"/>
      <c r="J187" s="1208"/>
      <c r="K187" s="1208"/>
      <c r="L187" s="1208"/>
      <c r="M187" s="1176"/>
      <c r="N187" s="1215" t="s">
        <v>9366</v>
      </c>
    </row>
    <row r="188" ht="19.5" customHeight="1">
      <c r="A188" s="1205"/>
      <c r="B188" s="1206"/>
      <c r="C188" s="1206"/>
      <c r="D188" s="1206"/>
      <c r="E188" s="1207"/>
      <c r="F188" s="1206" t="s">
        <v>1011</v>
      </c>
      <c r="G188" s="1208"/>
      <c r="H188" s="1206"/>
      <c r="I188" s="1208" t="s">
        <v>865</v>
      </c>
      <c r="J188" s="1209" t="s">
        <v>9367</v>
      </c>
      <c r="K188" s="1208"/>
      <c r="L188" s="1208"/>
      <c r="M188" s="1176"/>
      <c r="N188" s="1215" t="s">
        <v>9368</v>
      </c>
    </row>
    <row r="189" ht="17.25" customHeight="1">
      <c r="A189" s="1205"/>
      <c r="B189" s="1206"/>
      <c r="C189" s="1206"/>
      <c r="D189" s="1206"/>
      <c r="E189" s="1207"/>
      <c r="F189" s="1206" t="s">
        <v>1014</v>
      </c>
      <c r="G189" s="1208"/>
      <c r="H189" s="1206"/>
      <c r="I189" s="1208" t="s">
        <v>865</v>
      </c>
      <c r="J189" s="1209" t="s">
        <v>9369</v>
      </c>
      <c r="K189" s="1208"/>
      <c r="L189" s="1208"/>
      <c r="M189" s="1176"/>
      <c r="N189" s="1215"/>
    </row>
    <row r="190" ht="32.25" customHeight="1">
      <c r="A190" s="1205"/>
      <c r="B190" s="1206"/>
      <c r="C190" s="1206"/>
      <c r="D190" s="1206"/>
      <c r="E190" s="1242" t="s">
        <v>107</v>
      </c>
      <c r="F190" s="1206" t="s">
        <v>1017</v>
      </c>
      <c r="G190" s="1208"/>
      <c r="H190" s="1206" t="s">
        <v>1018</v>
      </c>
      <c r="I190" s="1208"/>
      <c r="J190" s="1208"/>
      <c r="K190" s="1208"/>
      <c r="L190" s="1208"/>
      <c r="M190" s="1176"/>
      <c r="N190" s="1215" t="s">
        <v>3956</v>
      </c>
    </row>
    <row r="191" ht="17.25" customHeight="1">
      <c r="A191" s="1205"/>
      <c r="B191" s="1206"/>
      <c r="C191" s="1206"/>
      <c r="D191" s="1206"/>
      <c r="E191" s="1207"/>
      <c r="F191" s="1206" t="s">
        <v>1011</v>
      </c>
      <c r="G191" s="1208"/>
      <c r="H191" s="1206"/>
      <c r="I191" s="1208" t="s">
        <v>865</v>
      </c>
      <c r="J191" s="1209" t="s">
        <v>9370</v>
      </c>
      <c r="K191" s="1208"/>
      <c r="L191" s="1208"/>
      <c r="M191" s="1176"/>
      <c r="N191" s="1215"/>
    </row>
    <row r="192" ht="15.75" customHeight="1">
      <c r="A192" s="1205"/>
      <c r="B192" s="1206"/>
      <c r="C192" s="1206"/>
      <c r="D192" s="1206"/>
      <c r="E192" s="1207"/>
      <c r="F192" s="1206" t="s">
        <v>1014</v>
      </c>
      <c r="G192" s="1208"/>
      <c r="H192" s="1206"/>
      <c r="I192" s="1208" t="s">
        <v>865</v>
      </c>
      <c r="J192" s="1209" t="s">
        <v>9371</v>
      </c>
      <c r="K192" s="1208"/>
      <c r="L192" s="1208"/>
      <c r="M192" s="1176"/>
      <c r="N192" s="1215"/>
    </row>
    <row r="193" ht="36.0" customHeight="1">
      <c r="A193" s="1205"/>
      <c r="B193" s="1206"/>
      <c r="C193" s="1206"/>
      <c r="D193" s="1206"/>
      <c r="E193" s="1242" t="s">
        <v>107</v>
      </c>
      <c r="F193" s="1206" t="s">
        <v>1023</v>
      </c>
      <c r="G193" s="1208"/>
      <c r="H193" s="1206" t="s">
        <v>1024</v>
      </c>
      <c r="I193" s="1208" t="s">
        <v>861</v>
      </c>
      <c r="J193" s="1237" t="s">
        <v>9372</v>
      </c>
      <c r="K193" s="1208" t="s">
        <v>9252</v>
      </c>
      <c r="L193" s="1208"/>
      <c r="M193" s="1176"/>
      <c r="N193" s="1215" t="s">
        <v>9373</v>
      </c>
    </row>
    <row r="194" ht="18.0" customHeight="1">
      <c r="A194" s="1205"/>
      <c r="B194" s="1206"/>
      <c r="C194" s="1206"/>
      <c r="D194" s="1206"/>
      <c r="E194" s="1207"/>
      <c r="F194" s="1206" t="s">
        <v>1025</v>
      </c>
      <c r="G194" s="1208"/>
      <c r="H194" s="1206"/>
      <c r="I194" s="1208" t="s">
        <v>865</v>
      </c>
      <c r="J194" s="1209" t="s">
        <v>9374</v>
      </c>
      <c r="K194" s="1208"/>
      <c r="L194" s="1208"/>
      <c r="M194" s="1176"/>
      <c r="N194" s="1215"/>
    </row>
    <row r="195" ht="36.0" customHeight="1">
      <c r="A195" s="1205"/>
      <c r="B195" s="1206"/>
      <c r="C195" s="1206"/>
      <c r="D195" s="1206"/>
      <c r="E195" s="1207"/>
      <c r="F195" s="1206" t="s">
        <v>1028</v>
      </c>
      <c r="G195" s="1208"/>
      <c r="H195" s="1206"/>
      <c r="I195" s="1208" t="s">
        <v>865</v>
      </c>
      <c r="J195" s="1209" t="s">
        <v>9375</v>
      </c>
      <c r="K195" s="1208"/>
      <c r="L195" s="1208"/>
      <c r="M195" s="1176"/>
      <c r="N195" s="1215"/>
    </row>
    <row r="196" ht="61.5" customHeight="1">
      <c r="A196" s="1205"/>
      <c r="B196" s="1206"/>
      <c r="C196" s="1206"/>
      <c r="D196" s="1206"/>
      <c r="E196" s="1242" t="s">
        <v>107</v>
      </c>
      <c r="F196" s="1206" t="s">
        <v>1209</v>
      </c>
      <c r="G196" s="1208"/>
      <c r="H196" s="1206" t="s">
        <v>1032</v>
      </c>
      <c r="I196" s="1208" t="s">
        <v>861</v>
      </c>
      <c r="J196" s="1237" t="s">
        <v>9376</v>
      </c>
      <c r="K196" s="1208" t="s">
        <v>9377</v>
      </c>
      <c r="L196" s="1208"/>
      <c r="M196" s="1176"/>
      <c r="N196" s="1215" t="s">
        <v>3961</v>
      </c>
    </row>
    <row r="197" ht="22.5" customHeight="1">
      <c r="A197" s="1205"/>
      <c r="B197" s="1206"/>
      <c r="C197" s="1206"/>
      <c r="D197" s="1206"/>
      <c r="E197" s="1207"/>
      <c r="F197" s="1206" t="s">
        <v>1033</v>
      </c>
      <c r="G197" s="1208"/>
      <c r="H197" s="1206"/>
      <c r="I197" s="1208" t="s">
        <v>1034</v>
      </c>
      <c r="J197" s="1209" t="s">
        <v>9378</v>
      </c>
      <c r="K197" s="1208"/>
      <c r="L197" s="1208"/>
      <c r="M197" s="1176"/>
      <c r="N197" s="1215"/>
    </row>
    <row r="198" ht="19.5" customHeight="1">
      <c r="A198" s="1205"/>
      <c r="B198" s="1206"/>
      <c r="C198" s="1206"/>
      <c r="D198" s="1206"/>
      <c r="E198" s="1207"/>
      <c r="F198" s="1206" t="s">
        <v>1210</v>
      </c>
      <c r="G198" s="1208"/>
      <c r="H198" s="1206"/>
      <c r="I198" s="1208" t="s">
        <v>1034</v>
      </c>
      <c r="J198" s="1209" t="s">
        <v>9379</v>
      </c>
      <c r="K198" s="1208"/>
      <c r="L198" s="1208"/>
      <c r="M198" s="1176"/>
      <c r="N198" s="1215"/>
    </row>
    <row r="199" ht="26.25" customHeight="1">
      <c r="A199" s="1216"/>
      <c r="B199" s="1202"/>
      <c r="C199" s="1202"/>
      <c r="D199" s="1202" t="s">
        <v>12</v>
      </c>
      <c r="E199" s="1203" t="s">
        <v>1040</v>
      </c>
      <c r="F199" s="1192"/>
      <c r="G199" s="1204" t="s">
        <v>9231</v>
      </c>
      <c r="H199" s="1202"/>
      <c r="I199" s="1204"/>
      <c r="J199" s="1204"/>
      <c r="K199" s="1204" t="s">
        <v>9272</v>
      </c>
      <c r="L199" s="1204" t="s">
        <v>9272</v>
      </c>
      <c r="M199" s="1176"/>
      <c r="N199" s="1202"/>
    </row>
    <row r="200" ht="123.75" customHeight="1">
      <c r="A200" s="1205"/>
      <c r="B200" s="1206"/>
      <c r="C200" s="1206"/>
      <c r="D200" s="1206"/>
      <c r="E200" s="1207" t="s">
        <v>107</v>
      </c>
      <c r="F200" s="1206" t="s">
        <v>1041</v>
      </c>
      <c r="G200" s="1208"/>
      <c r="H200" s="1206" t="s">
        <v>1413</v>
      </c>
      <c r="I200" s="1208" t="s">
        <v>196</v>
      </c>
      <c r="J200" s="1209" t="s">
        <v>227</v>
      </c>
      <c r="K200" s="1208" t="s">
        <v>9272</v>
      </c>
      <c r="L200" s="1208"/>
      <c r="M200" s="1176"/>
      <c r="N200" s="1215" t="s">
        <v>9380</v>
      </c>
    </row>
    <row r="201" ht="15.75" customHeight="1">
      <c r="A201" s="1216"/>
      <c r="B201" s="1202"/>
      <c r="C201" s="1202"/>
      <c r="D201" s="1202" t="s">
        <v>14</v>
      </c>
      <c r="E201" s="1243" t="s">
        <v>9381</v>
      </c>
      <c r="F201" s="1192"/>
      <c r="G201" s="1204" t="s">
        <v>9231</v>
      </c>
      <c r="H201" s="1202"/>
      <c r="I201" s="1204"/>
      <c r="J201" s="1204"/>
      <c r="K201" s="1204" t="s">
        <v>9231</v>
      </c>
      <c r="L201" s="1204" t="s">
        <v>9231</v>
      </c>
      <c r="M201" s="1176"/>
      <c r="N201" s="1202"/>
    </row>
    <row r="202" ht="123.75" customHeight="1">
      <c r="A202" s="1205"/>
      <c r="B202" s="1206"/>
      <c r="C202" s="1206"/>
      <c r="D202" s="1206"/>
      <c r="E202" s="1207" t="s">
        <v>107</v>
      </c>
      <c r="F202" s="1217" t="s">
        <v>9382</v>
      </c>
      <c r="G202" s="1208"/>
      <c r="H202" s="1217" t="s">
        <v>9383</v>
      </c>
      <c r="I202" s="1208" t="s">
        <v>196</v>
      </c>
      <c r="J202" s="1209" t="s">
        <v>190</v>
      </c>
      <c r="K202" s="1208" t="s">
        <v>9231</v>
      </c>
      <c r="L202" s="1208"/>
      <c r="M202" s="1176"/>
      <c r="N202" s="1215" t="s">
        <v>9384</v>
      </c>
    </row>
    <row r="203" ht="16.5" customHeight="1">
      <c r="A203" s="1216"/>
      <c r="B203" s="1202"/>
      <c r="C203" s="1202"/>
      <c r="D203" s="1202" t="s">
        <v>16</v>
      </c>
      <c r="E203" s="1203" t="s">
        <v>95</v>
      </c>
      <c r="F203" s="1192"/>
      <c r="G203" s="1204" t="s">
        <v>9276</v>
      </c>
      <c r="H203" s="1202"/>
      <c r="I203" s="1204"/>
      <c r="J203" s="1204"/>
      <c r="K203" s="1204" t="s">
        <v>9276</v>
      </c>
      <c r="L203" s="1204" t="s">
        <v>9231</v>
      </c>
      <c r="M203" s="1176"/>
      <c r="N203" s="1202"/>
    </row>
    <row r="204" ht="138.75" customHeight="1">
      <c r="A204" s="1205"/>
      <c r="B204" s="1206"/>
      <c r="C204" s="1206"/>
      <c r="D204" s="1206"/>
      <c r="E204" s="1207" t="s">
        <v>107</v>
      </c>
      <c r="F204" s="1206" t="s">
        <v>1213</v>
      </c>
      <c r="G204" s="1208"/>
      <c r="H204" s="1206" t="s">
        <v>9385</v>
      </c>
      <c r="I204" s="1208" t="s">
        <v>196</v>
      </c>
      <c r="J204" s="1209" t="s">
        <v>190</v>
      </c>
      <c r="K204" s="1208" t="s">
        <v>9231</v>
      </c>
      <c r="L204" s="1208"/>
      <c r="M204" s="1176"/>
      <c r="N204" s="1215" t="s">
        <v>9386</v>
      </c>
    </row>
    <row r="205" ht="15.75" customHeight="1">
      <c r="A205" s="1196"/>
      <c r="B205" s="1197"/>
      <c r="C205" s="1239">
        <v>7.0</v>
      </c>
      <c r="D205" s="1198" t="s">
        <v>45</v>
      </c>
      <c r="E205" s="1191"/>
      <c r="F205" s="1192"/>
      <c r="G205" s="1199" t="s">
        <v>9387</v>
      </c>
      <c r="H205" s="1197"/>
      <c r="I205" s="1199"/>
      <c r="J205" s="1199"/>
      <c r="K205" s="1199" t="s">
        <v>9388</v>
      </c>
      <c r="L205" s="1199" t="s">
        <v>9239</v>
      </c>
      <c r="M205" s="1176"/>
      <c r="N205" s="1197"/>
    </row>
    <row r="206" ht="31.5" customHeight="1">
      <c r="A206" s="1216"/>
      <c r="B206" s="1202"/>
      <c r="C206" s="1202"/>
      <c r="D206" s="1202" t="s">
        <v>10</v>
      </c>
      <c r="E206" s="1203" t="s">
        <v>96</v>
      </c>
      <c r="F206" s="1192"/>
      <c r="G206" s="1204" t="s">
        <v>9276</v>
      </c>
      <c r="H206" s="1202"/>
      <c r="I206" s="1204"/>
      <c r="J206" s="1204"/>
      <c r="K206" s="1204" t="s">
        <v>9276</v>
      </c>
      <c r="L206" s="1204" t="s">
        <v>9231</v>
      </c>
      <c r="M206" s="1176"/>
      <c r="N206" s="1202"/>
    </row>
    <row r="207" ht="123.0" customHeight="1">
      <c r="A207" s="1205"/>
      <c r="B207" s="1206"/>
      <c r="C207" s="1206"/>
      <c r="D207" s="1206"/>
      <c r="E207" s="1206" t="s">
        <v>107</v>
      </c>
      <c r="F207" s="1206" t="s">
        <v>1054</v>
      </c>
      <c r="G207" s="1208"/>
      <c r="H207" s="1206" t="s">
        <v>1055</v>
      </c>
      <c r="I207" s="1208" t="s">
        <v>861</v>
      </c>
      <c r="J207" s="1237" t="s">
        <v>9345</v>
      </c>
      <c r="K207" s="1208" t="s">
        <v>9231</v>
      </c>
      <c r="L207" s="1208"/>
      <c r="M207" s="1176"/>
      <c r="N207" s="1215" t="s">
        <v>3975</v>
      </c>
    </row>
    <row r="208" ht="17.25" customHeight="1">
      <c r="A208" s="1205"/>
      <c r="B208" s="1206"/>
      <c r="C208" s="1206"/>
      <c r="D208" s="1206"/>
      <c r="E208" s="1242" t="s">
        <v>107</v>
      </c>
      <c r="F208" s="1206" t="s">
        <v>1058</v>
      </c>
      <c r="G208" s="1208"/>
      <c r="H208" s="1244">
        <v>10.0</v>
      </c>
      <c r="I208" s="1208" t="s">
        <v>865</v>
      </c>
      <c r="J208" s="1208" t="s">
        <v>9389</v>
      </c>
      <c r="K208" s="1208"/>
      <c r="L208" s="1208"/>
      <c r="M208" s="1176"/>
      <c r="N208" s="1215"/>
    </row>
    <row r="209" ht="17.25" customHeight="1">
      <c r="A209" s="1205"/>
      <c r="B209" s="1206"/>
      <c r="C209" s="1206"/>
      <c r="D209" s="1206"/>
      <c r="E209" s="1206"/>
      <c r="F209" s="1206" t="s">
        <v>1060</v>
      </c>
      <c r="G209" s="1208"/>
      <c r="H209" s="1244">
        <v>1.0</v>
      </c>
      <c r="I209" s="1208" t="s">
        <v>865</v>
      </c>
      <c r="J209" s="1209" t="s">
        <v>9390</v>
      </c>
      <c r="K209" s="1208"/>
      <c r="L209" s="1208"/>
      <c r="M209" s="1176"/>
      <c r="N209" s="1215"/>
    </row>
    <row r="210" ht="17.25" customHeight="1">
      <c r="A210" s="1205"/>
      <c r="B210" s="1206"/>
      <c r="C210" s="1206"/>
      <c r="D210" s="1206"/>
      <c r="E210" s="1242"/>
      <c r="F210" s="1206" t="s">
        <v>1061</v>
      </c>
      <c r="G210" s="1208"/>
      <c r="H210" s="1244">
        <v>9.0</v>
      </c>
      <c r="I210" s="1208" t="s">
        <v>865</v>
      </c>
      <c r="J210" s="1209" t="s">
        <v>9391</v>
      </c>
      <c r="K210" s="1208"/>
      <c r="L210" s="1208"/>
      <c r="M210" s="1176"/>
      <c r="N210" s="1215"/>
    </row>
    <row r="211" ht="17.25" customHeight="1">
      <c r="A211" s="1205"/>
      <c r="B211" s="1206"/>
      <c r="C211" s="1206"/>
      <c r="D211" s="1206"/>
      <c r="E211" s="1242" t="s">
        <v>107</v>
      </c>
      <c r="F211" s="1206" t="s">
        <v>1062</v>
      </c>
      <c r="G211" s="1208"/>
      <c r="H211" s="1244">
        <v>10.0</v>
      </c>
      <c r="I211" s="1208" t="s">
        <v>865</v>
      </c>
      <c r="J211" s="1209" t="s">
        <v>9389</v>
      </c>
      <c r="K211" s="1208"/>
      <c r="L211" s="1208"/>
      <c r="M211" s="1176"/>
      <c r="N211" s="1215"/>
    </row>
    <row r="212" ht="36.0" customHeight="1">
      <c r="A212" s="1216"/>
      <c r="B212" s="1202"/>
      <c r="C212" s="1202"/>
      <c r="D212" s="1202" t="s">
        <v>12</v>
      </c>
      <c r="E212" s="1203" t="s">
        <v>97</v>
      </c>
      <c r="F212" s="1192"/>
      <c r="G212" s="1204" t="s">
        <v>9333</v>
      </c>
      <c r="H212" s="1245">
        <v>18.0</v>
      </c>
      <c r="I212" s="1204"/>
      <c r="J212" s="1246" t="s">
        <v>9392</v>
      </c>
      <c r="K212" s="1204" t="s">
        <v>9393</v>
      </c>
      <c r="L212" s="1204" t="s">
        <v>9319</v>
      </c>
      <c r="M212" s="1176"/>
      <c r="N212" s="1202"/>
    </row>
    <row r="213" ht="78.0" customHeight="1">
      <c r="A213" s="1205"/>
      <c r="B213" s="1206"/>
      <c r="C213" s="1206"/>
      <c r="D213" s="1206"/>
      <c r="E213" s="1206" t="s">
        <v>107</v>
      </c>
      <c r="F213" s="1206" t="s">
        <v>1063</v>
      </c>
      <c r="G213" s="1208"/>
      <c r="H213" s="1206" t="s">
        <v>1064</v>
      </c>
      <c r="I213" s="1208" t="s">
        <v>861</v>
      </c>
      <c r="J213" s="1237" t="s">
        <v>9394</v>
      </c>
      <c r="K213" s="1208" t="s">
        <v>9319</v>
      </c>
      <c r="L213" s="1208"/>
      <c r="M213" s="1176"/>
      <c r="N213" s="1215" t="s">
        <v>3978</v>
      </c>
    </row>
    <row r="214" ht="33.0" customHeight="1">
      <c r="A214" s="1205"/>
      <c r="B214" s="1206"/>
      <c r="C214" s="1206"/>
      <c r="D214" s="1206"/>
      <c r="E214" s="1242" t="s">
        <v>107</v>
      </c>
      <c r="F214" s="1206" t="s">
        <v>1067</v>
      </c>
      <c r="G214" s="1208"/>
      <c r="H214" s="1244">
        <v>18.0</v>
      </c>
      <c r="I214" s="1208" t="s">
        <v>865</v>
      </c>
      <c r="J214" s="1208" t="s">
        <v>9395</v>
      </c>
      <c r="K214" s="1208"/>
      <c r="L214" s="1208"/>
      <c r="M214" s="1176"/>
      <c r="N214" s="1215"/>
    </row>
    <row r="215" ht="19.5" customHeight="1">
      <c r="A215" s="1205"/>
      <c r="B215" s="1206"/>
      <c r="C215" s="1206"/>
      <c r="D215" s="1206"/>
      <c r="E215" s="1206"/>
      <c r="F215" s="1206" t="s">
        <v>1068</v>
      </c>
      <c r="G215" s="1208"/>
      <c r="H215" s="1244">
        <v>0.0</v>
      </c>
      <c r="I215" s="1208" t="s">
        <v>865</v>
      </c>
      <c r="J215" s="1247">
        <v>2.0</v>
      </c>
      <c r="K215" s="1208"/>
      <c r="L215" s="1208"/>
      <c r="M215" s="1176"/>
      <c r="N215" s="1215"/>
    </row>
    <row r="216" ht="19.5" customHeight="1">
      <c r="A216" s="1205"/>
      <c r="B216" s="1206"/>
      <c r="C216" s="1206"/>
      <c r="D216" s="1206"/>
      <c r="E216" s="1206"/>
      <c r="F216" s="1206" t="s">
        <v>1069</v>
      </c>
      <c r="G216" s="1208"/>
      <c r="H216" s="1244">
        <v>0.0</v>
      </c>
      <c r="I216" s="1208" t="s">
        <v>865</v>
      </c>
      <c r="J216" s="1247">
        <v>6.0</v>
      </c>
      <c r="K216" s="1208"/>
      <c r="L216" s="1208"/>
      <c r="M216" s="1176"/>
      <c r="N216" s="1215"/>
    </row>
    <row r="217" ht="18.0" customHeight="1">
      <c r="A217" s="1205"/>
      <c r="B217" s="1206"/>
      <c r="C217" s="1206"/>
      <c r="D217" s="1206"/>
      <c r="E217" s="1242"/>
      <c r="F217" s="1206" t="s">
        <v>1070</v>
      </c>
      <c r="G217" s="1208"/>
      <c r="H217" s="1206"/>
      <c r="I217" s="1208" t="s">
        <v>865</v>
      </c>
      <c r="J217" s="1209" t="s">
        <v>9395</v>
      </c>
      <c r="K217" s="1208"/>
      <c r="L217" s="1208"/>
      <c r="M217" s="1176"/>
      <c r="N217" s="1215"/>
    </row>
    <row r="218" ht="17.25" customHeight="1">
      <c r="A218" s="1205"/>
      <c r="B218" s="1206"/>
      <c r="C218" s="1206"/>
      <c r="D218" s="1206"/>
      <c r="E218" s="1242" t="s">
        <v>107</v>
      </c>
      <c r="F218" s="1206" t="s">
        <v>1062</v>
      </c>
      <c r="G218" s="1208"/>
      <c r="H218" s="1244">
        <v>18.0</v>
      </c>
      <c r="I218" s="1208" t="s">
        <v>865</v>
      </c>
      <c r="J218" s="1209" t="s">
        <v>9396</v>
      </c>
      <c r="K218" s="1208"/>
      <c r="L218" s="1208"/>
      <c r="M218" s="1176"/>
      <c r="N218" s="1215"/>
    </row>
    <row r="219" ht="15.75" customHeight="1">
      <c r="A219" s="1216"/>
      <c r="B219" s="1202"/>
      <c r="C219" s="1202"/>
      <c r="D219" s="1202" t="s">
        <v>14</v>
      </c>
      <c r="E219" s="1203" t="s">
        <v>98</v>
      </c>
      <c r="F219" s="1192"/>
      <c r="G219" s="1204" t="s">
        <v>9333</v>
      </c>
      <c r="H219" s="1202"/>
      <c r="I219" s="1204"/>
      <c r="J219" s="1204"/>
      <c r="K219" s="1204" t="s">
        <v>9333</v>
      </c>
      <c r="L219" s="1204" t="s">
        <v>9231</v>
      </c>
      <c r="M219" s="1176"/>
      <c r="N219" s="1202"/>
    </row>
    <row r="220" ht="31.5" customHeight="1">
      <c r="A220" s="1205"/>
      <c r="B220" s="1206"/>
      <c r="C220" s="1206"/>
      <c r="D220" s="1206"/>
      <c r="E220" s="1207" t="s">
        <v>107</v>
      </c>
      <c r="F220" s="1206" t="s">
        <v>1074</v>
      </c>
      <c r="G220" s="1208"/>
      <c r="H220" s="1206" t="s">
        <v>1075</v>
      </c>
      <c r="I220" s="1208" t="s">
        <v>861</v>
      </c>
      <c r="J220" s="1237" t="s">
        <v>9345</v>
      </c>
      <c r="K220" s="1208" t="s">
        <v>9231</v>
      </c>
      <c r="L220" s="1208"/>
      <c r="M220" s="1176"/>
      <c r="N220" s="1215" t="s">
        <v>1377</v>
      </c>
    </row>
    <row r="221" ht="30.75" customHeight="1">
      <c r="A221" s="1205"/>
      <c r="B221" s="1206"/>
      <c r="C221" s="1206"/>
      <c r="D221" s="1206"/>
      <c r="E221" s="1207"/>
      <c r="F221" s="1206" t="s">
        <v>1078</v>
      </c>
      <c r="G221" s="1208"/>
      <c r="H221" s="1206"/>
      <c r="I221" s="1208" t="s">
        <v>865</v>
      </c>
      <c r="J221" s="1209" t="s">
        <v>9397</v>
      </c>
      <c r="K221" s="1208"/>
      <c r="L221" s="1208"/>
      <c r="M221" s="1176"/>
      <c r="N221" s="1215"/>
    </row>
    <row r="222" ht="18.0" customHeight="1">
      <c r="A222" s="1205"/>
      <c r="B222" s="1206"/>
      <c r="C222" s="1206"/>
      <c r="D222" s="1206"/>
      <c r="E222" s="1207"/>
      <c r="F222" s="1206" t="s">
        <v>1081</v>
      </c>
      <c r="G222" s="1208"/>
      <c r="H222" s="1206"/>
      <c r="I222" s="1208" t="s">
        <v>865</v>
      </c>
      <c r="J222" s="1209" t="s">
        <v>9397</v>
      </c>
      <c r="K222" s="1208"/>
      <c r="L222" s="1208"/>
      <c r="M222" s="1176"/>
      <c r="N222" s="1215"/>
    </row>
    <row r="223" ht="33.0" customHeight="1">
      <c r="A223" s="1205"/>
      <c r="B223" s="1206"/>
      <c r="C223" s="1206"/>
      <c r="D223" s="1206"/>
      <c r="E223" s="1207"/>
      <c r="F223" s="1206" t="s">
        <v>9398</v>
      </c>
      <c r="G223" s="1208"/>
      <c r="H223" s="1206"/>
      <c r="I223" s="1208" t="s">
        <v>865</v>
      </c>
      <c r="J223" s="1209" t="s">
        <v>9397</v>
      </c>
      <c r="K223" s="1208"/>
      <c r="L223" s="1208"/>
      <c r="M223" s="1176"/>
      <c r="N223" s="1215"/>
    </row>
    <row r="224" ht="15.75" customHeight="1">
      <c r="A224" s="1196"/>
      <c r="B224" s="1197"/>
      <c r="C224" s="1239">
        <v>8.0</v>
      </c>
      <c r="D224" s="1198" t="s">
        <v>53</v>
      </c>
      <c r="E224" s="1191"/>
      <c r="F224" s="1192"/>
      <c r="G224" s="1199" t="s">
        <v>9349</v>
      </c>
      <c r="H224" s="1197"/>
      <c r="I224" s="1199"/>
      <c r="J224" s="1199"/>
      <c r="K224" s="1199" t="s">
        <v>9399</v>
      </c>
      <c r="L224" s="1199" t="s">
        <v>9320</v>
      </c>
      <c r="M224" s="1176"/>
      <c r="N224" s="1197"/>
    </row>
    <row r="225" ht="21.0" customHeight="1">
      <c r="A225" s="1216"/>
      <c r="B225" s="1202"/>
      <c r="C225" s="1202"/>
      <c r="D225" s="1202" t="s">
        <v>10</v>
      </c>
      <c r="E225" s="1203" t="s">
        <v>1117</v>
      </c>
      <c r="F225" s="1192"/>
      <c r="G225" s="1204" t="s">
        <v>9288</v>
      </c>
      <c r="H225" s="1202"/>
      <c r="I225" s="1204"/>
      <c r="J225" s="1204"/>
      <c r="K225" s="1204" t="s">
        <v>9288</v>
      </c>
      <c r="L225" s="1204" t="s">
        <v>9231</v>
      </c>
      <c r="M225" s="1176"/>
      <c r="N225" s="1202"/>
    </row>
    <row r="226" ht="173.25" customHeight="1">
      <c r="A226" s="1205"/>
      <c r="B226" s="1206"/>
      <c r="C226" s="1206"/>
      <c r="D226" s="1206"/>
      <c r="E226" s="1206" t="s">
        <v>186</v>
      </c>
      <c r="F226" s="1206" t="s">
        <v>9400</v>
      </c>
      <c r="G226" s="1208"/>
      <c r="H226" s="1206" t="s">
        <v>1422</v>
      </c>
      <c r="I226" s="1208" t="s">
        <v>196</v>
      </c>
      <c r="J226" s="1209" t="s">
        <v>190</v>
      </c>
      <c r="K226" s="1208" t="s">
        <v>9231</v>
      </c>
      <c r="L226" s="1208"/>
      <c r="M226" s="1176"/>
      <c r="N226" s="1210" t="s">
        <v>3983</v>
      </c>
    </row>
    <row r="227" ht="83.25" customHeight="1">
      <c r="A227" s="1205"/>
      <c r="B227" s="1206"/>
      <c r="C227" s="1206"/>
      <c r="D227" s="1206"/>
      <c r="E227" s="1206" t="s">
        <v>193</v>
      </c>
      <c r="F227" s="1206" t="s">
        <v>1214</v>
      </c>
      <c r="G227" s="1208"/>
      <c r="H227" s="1206" t="s">
        <v>1127</v>
      </c>
      <c r="I227" s="1208" t="s">
        <v>861</v>
      </c>
      <c r="J227" s="1237" t="s">
        <v>9345</v>
      </c>
      <c r="K227" s="1208" t="s">
        <v>9231</v>
      </c>
      <c r="L227" s="1208"/>
      <c r="M227" s="1176"/>
      <c r="N227" s="1210" t="s">
        <v>1424</v>
      </c>
    </row>
    <row r="228" ht="19.5" customHeight="1">
      <c r="A228" s="1205"/>
      <c r="B228" s="1206"/>
      <c r="C228" s="1206"/>
      <c r="D228" s="1206"/>
      <c r="E228" s="1206"/>
      <c r="F228" s="1206" t="s">
        <v>1130</v>
      </c>
      <c r="G228" s="1208"/>
      <c r="H228" s="1206"/>
      <c r="I228" s="1208" t="s">
        <v>865</v>
      </c>
      <c r="J228" s="1209" t="s">
        <v>9344</v>
      </c>
      <c r="K228" s="1208"/>
      <c r="L228" s="1208"/>
      <c r="M228" s="1176"/>
      <c r="N228" s="1215"/>
    </row>
    <row r="229" ht="19.5" customHeight="1">
      <c r="A229" s="1205"/>
      <c r="B229" s="1206"/>
      <c r="C229" s="1206"/>
      <c r="D229" s="1206"/>
      <c r="E229" s="1206"/>
      <c r="F229" s="1206" t="s">
        <v>1131</v>
      </c>
      <c r="G229" s="1208"/>
      <c r="H229" s="1206"/>
      <c r="I229" s="1208" t="s">
        <v>865</v>
      </c>
      <c r="J229" s="1209" t="s">
        <v>9344</v>
      </c>
      <c r="K229" s="1208"/>
      <c r="L229" s="1208"/>
      <c r="M229" s="1176"/>
      <c r="N229" s="1215"/>
    </row>
    <row r="230" ht="35.25" customHeight="1">
      <c r="A230" s="1216"/>
      <c r="B230" s="1202"/>
      <c r="C230" s="1202"/>
      <c r="D230" s="1202" t="s">
        <v>12</v>
      </c>
      <c r="E230" s="1203" t="s">
        <v>100</v>
      </c>
      <c r="F230" s="1192"/>
      <c r="G230" s="1204" t="s">
        <v>9354</v>
      </c>
      <c r="H230" s="1202"/>
      <c r="I230" s="1204"/>
      <c r="J230" s="1204"/>
      <c r="K230" s="1204" t="s">
        <v>9268</v>
      </c>
      <c r="L230" s="1204" t="s">
        <v>9272</v>
      </c>
      <c r="M230" s="1176"/>
      <c r="N230" s="1202"/>
    </row>
    <row r="231" ht="128.25" customHeight="1">
      <c r="A231" s="1205"/>
      <c r="B231" s="1206"/>
      <c r="C231" s="1206"/>
      <c r="D231" s="1206"/>
      <c r="E231" s="1206" t="s">
        <v>107</v>
      </c>
      <c r="F231" s="1206" t="s">
        <v>1132</v>
      </c>
      <c r="G231" s="1208"/>
      <c r="H231" s="1206" t="s">
        <v>9401</v>
      </c>
      <c r="I231" s="1208" t="s">
        <v>196</v>
      </c>
      <c r="J231" s="1209" t="s">
        <v>227</v>
      </c>
      <c r="K231" s="1208" t="s">
        <v>9272</v>
      </c>
      <c r="L231" s="1208"/>
      <c r="M231" s="1176"/>
      <c r="N231" s="1215" t="s">
        <v>1426</v>
      </c>
    </row>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3">
    <mergeCell ref="E156:F156"/>
    <mergeCell ref="D161:F161"/>
    <mergeCell ref="E162:F162"/>
    <mergeCell ref="D164:F164"/>
    <mergeCell ref="E165:F165"/>
    <mergeCell ref="E167:F167"/>
    <mergeCell ref="N168:N169"/>
    <mergeCell ref="E170:F170"/>
    <mergeCell ref="D174:F174"/>
    <mergeCell ref="E175:F175"/>
    <mergeCell ref="E177:F177"/>
    <mergeCell ref="E179:F179"/>
    <mergeCell ref="D184:F184"/>
    <mergeCell ref="E185:F185"/>
    <mergeCell ref="D224:F224"/>
    <mergeCell ref="E225:F225"/>
    <mergeCell ref="E230:F230"/>
    <mergeCell ref="E199:F199"/>
    <mergeCell ref="E201:F201"/>
    <mergeCell ref="E203:F203"/>
    <mergeCell ref="D205:F205"/>
    <mergeCell ref="E206:F206"/>
    <mergeCell ref="E212:F212"/>
    <mergeCell ref="E219:F219"/>
    <mergeCell ref="A2:F2"/>
    <mergeCell ref="B4:F4"/>
    <mergeCell ref="C5:F5"/>
    <mergeCell ref="D6:F6"/>
    <mergeCell ref="E7:F7"/>
    <mergeCell ref="E11:F11"/>
    <mergeCell ref="E15:F15"/>
    <mergeCell ref="E20:F20"/>
    <mergeCell ref="D23:F23"/>
    <mergeCell ref="E24:F24"/>
    <mergeCell ref="D27:F27"/>
    <mergeCell ref="E28:F28"/>
    <mergeCell ref="N29:N38"/>
    <mergeCell ref="E39:F39"/>
    <mergeCell ref="D42:F42"/>
    <mergeCell ref="E43:F43"/>
    <mergeCell ref="E53:F53"/>
    <mergeCell ref="D56:F56"/>
    <mergeCell ref="E57:F57"/>
    <mergeCell ref="E61:F61"/>
    <mergeCell ref="E64:F64"/>
    <mergeCell ref="E71:F71"/>
    <mergeCell ref="E74:F74"/>
    <mergeCell ref="E77:F77"/>
    <mergeCell ref="D79:F79"/>
    <mergeCell ref="E80:F80"/>
    <mergeCell ref="E87:F87"/>
    <mergeCell ref="D90:F90"/>
    <mergeCell ref="E91:F91"/>
    <mergeCell ref="N93:N95"/>
    <mergeCell ref="E96:F96"/>
    <mergeCell ref="N101:N102"/>
    <mergeCell ref="E103:F103"/>
    <mergeCell ref="E107:F107"/>
    <mergeCell ref="E109:F109"/>
    <mergeCell ref="E114:F114"/>
    <mergeCell ref="D118:F118"/>
    <mergeCell ref="E119:F119"/>
    <mergeCell ref="E123:F123"/>
    <mergeCell ref="E130:F130"/>
    <mergeCell ref="E135:F135"/>
    <mergeCell ref="N140:N141"/>
    <mergeCell ref="E139:F139"/>
    <mergeCell ref="C142:F142"/>
    <mergeCell ref="D143:F143"/>
    <mergeCell ref="E144:F144"/>
    <mergeCell ref="E151:F151"/>
    <mergeCell ref="E153:F153"/>
    <mergeCell ref="D155:F155"/>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ySplit="3.0" topLeftCell="A4" activePane="bottomLeft" state="frozen"/>
      <selection activeCell="B5" sqref="B5" pane="bottomLeft"/>
    </sheetView>
  </sheetViews>
  <sheetFormatPr customHeight="1" defaultColWidth="14.43" defaultRowHeight="15.0"/>
  <cols>
    <col customWidth="1" hidden="1" min="1" max="1" width="8.86"/>
    <col customWidth="1" min="2" max="3" width="3.43"/>
    <col customWidth="1" min="4" max="4" width="4.43"/>
    <col customWidth="1" min="5" max="5" width="3.43"/>
    <col customWidth="1" min="6" max="6" width="2.86"/>
    <col customWidth="1" min="7" max="7" width="50.86"/>
    <col customWidth="1" min="8" max="8" width="7.0"/>
    <col customWidth="1" min="9" max="9" width="2.43"/>
    <col customWidth="1" min="10" max="11" width="12.43"/>
    <col customWidth="1" min="12" max="12" width="2.29"/>
    <col customWidth="1" min="13" max="13" width="11.86"/>
    <col customWidth="1" min="14" max="14" width="2.29"/>
    <col customWidth="1" min="15" max="16" width="48.0"/>
    <col customWidth="1" min="17" max="26" width="8.86"/>
  </cols>
  <sheetData>
    <row r="1" ht="15.75" customHeight="1">
      <c r="A1" s="89">
        <v>1.0</v>
      </c>
      <c r="B1" s="90"/>
      <c r="C1" s="82"/>
      <c r="D1" s="82"/>
      <c r="E1" s="82"/>
      <c r="F1" s="82"/>
      <c r="G1" s="83"/>
      <c r="H1" s="91" t="s">
        <v>116</v>
      </c>
      <c r="I1" s="92"/>
      <c r="J1" s="187" t="s">
        <v>171</v>
      </c>
      <c r="K1" s="4"/>
      <c r="L1" s="188"/>
      <c r="M1" s="91" t="s">
        <v>117</v>
      </c>
      <c r="N1" s="89"/>
      <c r="O1" s="93" t="s">
        <v>172</v>
      </c>
      <c r="P1" s="4"/>
      <c r="Q1" s="89"/>
      <c r="R1" s="89"/>
      <c r="S1" s="89"/>
      <c r="T1" s="89"/>
      <c r="U1" s="89"/>
      <c r="V1" s="89"/>
      <c r="W1" s="89"/>
      <c r="X1" s="89"/>
      <c r="Y1" s="89"/>
      <c r="Z1" s="89"/>
    </row>
    <row r="2">
      <c r="A2" s="89">
        <v>2.0</v>
      </c>
      <c r="B2" s="86"/>
      <c r="C2" s="87"/>
      <c r="D2" s="87"/>
      <c r="E2" s="87"/>
      <c r="F2" s="87"/>
      <c r="G2" s="88"/>
      <c r="H2" s="94"/>
      <c r="I2" s="92"/>
      <c r="J2" s="96" t="s">
        <v>2</v>
      </c>
      <c r="K2" s="97" t="s">
        <v>3</v>
      </c>
      <c r="L2" s="188"/>
      <c r="M2" s="94"/>
      <c r="N2" s="89"/>
      <c r="O2" s="96" t="s">
        <v>2</v>
      </c>
      <c r="P2" s="97" t="s">
        <v>3</v>
      </c>
      <c r="Q2" s="89"/>
      <c r="R2" s="89"/>
      <c r="S2" s="89"/>
      <c r="T2" s="89"/>
      <c r="U2" s="89"/>
      <c r="V2" s="89"/>
      <c r="W2" s="89"/>
      <c r="X2" s="89"/>
      <c r="Y2" s="89"/>
      <c r="Z2" s="89"/>
    </row>
    <row r="3">
      <c r="A3" s="89"/>
      <c r="B3" s="98"/>
      <c r="C3" s="98"/>
      <c r="D3" s="98"/>
      <c r="E3" s="98"/>
      <c r="F3" s="98"/>
      <c r="G3" s="98"/>
      <c r="H3" s="92"/>
      <c r="I3" s="92"/>
      <c r="J3" s="98"/>
      <c r="K3" s="188"/>
      <c r="L3" s="188"/>
      <c r="M3" s="99"/>
      <c r="N3" s="89"/>
      <c r="O3" s="100"/>
      <c r="P3" s="101"/>
      <c r="Q3" s="89"/>
      <c r="R3" s="89"/>
      <c r="S3" s="89"/>
      <c r="T3" s="89"/>
      <c r="U3" s="89"/>
      <c r="V3" s="89"/>
      <c r="W3" s="89"/>
      <c r="X3" s="89"/>
      <c r="Y3" s="89"/>
      <c r="Z3" s="89"/>
    </row>
    <row r="4">
      <c r="A4" s="89">
        <v>3.0</v>
      </c>
      <c r="B4" s="102" t="s">
        <v>5</v>
      </c>
      <c r="C4" s="103" t="s">
        <v>121</v>
      </c>
      <c r="D4" s="104"/>
      <c r="E4" s="104"/>
      <c r="F4" s="104"/>
      <c r="G4" s="105"/>
      <c r="H4" s="106">
        <v>60.0</v>
      </c>
      <c r="I4" s="99"/>
      <c r="J4" s="106">
        <f t="shared" ref="J4:K4" si="1">SUM(J5,J48,J59)</f>
        <v>48.91534758</v>
      </c>
      <c r="K4" s="106">
        <f t="shared" si="1"/>
        <v>31.2294691</v>
      </c>
      <c r="L4" s="99"/>
      <c r="M4" s="106">
        <f>SUM(M5,M48,M59)</f>
        <v>48.053417</v>
      </c>
      <c r="N4" s="89"/>
      <c r="O4" s="107"/>
      <c r="P4" s="107"/>
      <c r="Q4" s="89"/>
      <c r="R4" s="89"/>
      <c r="S4" s="89"/>
      <c r="T4" s="89"/>
      <c r="U4" s="89"/>
      <c r="V4" s="89"/>
      <c r="W4" s="89"/>
      <c r="X4" s="89"/>
      <c r="Y4" s="89"/>
      <c r="Z4" s="89"/>
    </row>
    <row r="5">
      <c r="A5" s="89">
        <v>4.0</v>
      </c>
      <c r="B5" s="108"/>
      <c r="C5" s="108" t="s">
        <v>7</v>
      </c>
      <c r="D5" s="109" t="s">
        <v>8</v>
      </c>
      <c r="E5" s="3"/>
      <c r="F5" s="3"/>
      <c r="G5" s="4"/>
      <c r="H5" s="110">
        <v>20.0</v>
      </c>
      <c r="I5" s="99"/>
      <c r="J5" s="111">
        <f t="shared" ref="J5:K5" si="2">SUM(J6,J11,J14,J18,J22,J31,J34,J42)</f>
        <v>19.12864603</v>
      </c>
      <c r="K5" s="111">
        <f t="shared" si="2"/>
        <v>12.9506659</v>
      </c>
      <c r="L5" s="99"/>
      <c r="M5" s="111">
        <f>SUM(M6,M11,M14,M18,M22,M31,M34,M42)</f>
        <v>18.65925596</v>
      </c>
      <c r="N5" s="89"/>
      <c r="O5" s="112"/>
      <c r="P5" s="112"/>
      <c r="Q5" s="89"/>
      <c r="R5" s="89"/>
      <c r="S5" s="89"/>
      <c r="T5" s="89"/>
      <c r="U5" s="89"/>
      <c r="V5" s="89"/>
      <c r="W5" s="89"/>
      <c r="X5" s="89"/>
      <c r="Y5" s="89"/>
      <c r="Z5" s="89"/>
    </row>
    <row r="6">
      <c r="A6" s="89">
        <v>5.0</v>
      </c>
      <c r="B6" s="144"/>
      <c r="C6" s="145"/>
      <c r="D6" s="189">
        <v>1.0</v>
      </c>
      <c r="E6" s="146" t="s">
        <v>9</v>
      </c>
      <c r="F6" s="3"/>
      <c r="G6" s="4"/>
      <c r="H6" s="147">
        <v>2.0</v>
      </c>
      <c r="I6" s="99"/>
      <c r="J6" s="147">
        <f t="shared" ref="J6:K6" si="3">SUM(J7:J10)</f>
        <v>1.940266667</v>
      </c>
      <c r="K6" s="147">
        <f t="shared" si="3"/>
        <v>1.794907407</v>
      </c>
      <c r="L6" s="99"/>
      <c r="M6" s="190">
        <f>SUM(M7:M10)</f>
        <v>1.867587037</v>
      </c>
      <c r="N6" s="89"/>
      <c r="O6" s="148"/>
      <c r="P6" s="148"/>
      <c r="Q6" s="89"/>
      <c r="R6" s="89"/>
      <c r="S6" s="89"/>
      <c r="T6" s="89"/>
      <c r="U6" s="89"/>
      <c r="V6" s="89"/>
      <c r="W6" s="89"/>
      <c r="X6" s="89"/>
      <c r="Y6" s="89"/>
      <c r="Z6" s="89"/>
    </row>
    <row r="7">
      <c r="A7" s="89">
        <v>6.0</v>
      </c>
      <c r="B7" s="113"/>
      <c r="C7" s="113"/>
      <c r="D7" s="114"/>
      <c r="E7" s="114" t="s">
        <v>10</v>
      </c>
      <c r="F7" s="116" t="s">
        <v>11</v>
      </c>
      <c r="G7" s="4"/>
      <c r="H7" s="117">
        <v>0.4</v>
      </c>
      <c r="I7" s="118"/>
      <c r="J7" s="117">
        <f>Pusat!L6</f>
        <v>0.4</v>
      </c>
      <c r="K7" s="117">
        <f>'Ctt Unit'!I6</f>
        <v>0.3421481481</v>
      </c>
      <c r="L7" s="118"/>
      <c r="M7" s="117">
        <f t="shared" ref="M7:M10" si="4">AVERAGE(J7:K7)</f>
        <v>0.3710740741</v>
      </c>
      <c r="N7" s="89"/>
      <c r="O7" s="121"/>
      <c r="P7" s="191" t="str">
        <f>'Ctt Unit'!L6</f>
        <v>-</v>
      </c>
      <c r="Q7" s="89"/>
      <c r="R7" s="89"/>
      <c r="S7" s="89"/>
      <c r="T7" s="89"/>
      <c r="U7" s="89"/>
      <c r="V7" s="89"/>
      <c r="W7" s="89"/>
      <c r="X7" s="89"/>
      <c r="Y7" s="89"/>
      <c r="Z7" s="89"/>
    </row>
    <row r="8">
      <c r="A8" s="89">
        <v>7.0</v>
      </c>
      <c r="B8" s="192"/>
      <c r="C8" s="192"/>
      <c r="D8" s="193"/>
      <c r="E8" s="114" t="s">
        <v>12</v>
      </c>
      <c r="F8" s="116" t="s">
        <v>13</v>
      </c>
      <c r="G8" s="4"/>
      <c r="H8" s="117">
        <v>0.4</v>
      </c>
      <c r="I8" s="118"/>
      <c r="J8" s="117">
        <f>Pusat!L10</f>
        <v>0.3736</v>
      </c>
      <c r="K8" s="117">
        <f>'Ctt Unit'!I7</f>
        <v>0.3765925926</v>
      </c>
      <c r="L8" s="118"/>
      <c r="M8" s="117">
        <f t="shared" si="4"/>
        <v>0.3750962963</v>
      </c>
      <c r="N8" s="89"/>
      <c r="O8" s="121"/>
      <c r="P8" s="191" t="str">
        <f>'Ctt Unit'!L7</f>
        <v>-</v>
      </c>
      <c r="Q8" s="89"/>
      <c r="R8" s="89"/>
      <c r="S8" s="89"/>
      <c r="T8" s="89"/>
      <c r="U8" s="89"/>
      <c r="V8" s="89"/>
      <c r="W8" s="89"/>
      <c r="X8" s="89"/>
      <c r="Y8" s="89"/>
      <c r="Z8" s="89"/>
    </row>
    <row r="9">
      <c r="A9" s="89">
        <v>8.0</v>
      </c>
      <c r="B9" s="113"/>
      <c r="C9" s="113"/>
      <c r="D9" s="114"/>
      <c r="E9" s="114" t="s">
        <v>14</v>
      </c>
      <c r="F9" s="116" t="s">
        <v>15</v>
      </c>
      <c r="G9" s="4"/>
      <c r="H9" s="117">
        <v>0.8</v>
      </c>
      <c r="I9" s="118"/>
      <c r="J9" s="117">
        <f>Pusat!L16</f>
        <v>0.8</v>
      </c>
      <c r="K9" s="117">
        <f>'Ctt Unit'!I8</f>
        <v>0.689</v>
      </c>
      <c r="L9" s="118"/>
      <c r="M9" s="117">
        <f t="shared" si="4"/>
        <v>0.7445</v>
      </c>
      <c r="N9" s="89"/>
      <c r="O9" s="121"/>
      <c r="P9" s="191" t="str">
        <f>'Ctt Unit'!L8</f>
        <v>-</v>
      </c>
      <c r="Q9" s="89"/>
      <c r="R9" s="89"/>
      <c r="S9" s="89"/>
      <c r="T9" s="89"/>
      <c r="U9" s="89"/>
      <c r="V9" s="89"/>
      <c r="W9" s="89"/>
      <c r="X9" s="89"/>
      <c r="Y9" s="89"/>
      <c r="Z9" s="89"/>
    </row>
    <row r="10">
      <c r="A10" s="89">
        <v>9.0</v>
      </c>
      <c r="B10" s="113"/>
      <c r="C10" s="113"/>
      <c r="D10" s="114"/>
      <c r="E10" s="114" t="s">
        <v>16</v>
      </c>
      <c r="F10" s="116" t="s">
        <v>17</v>
      </c>
      <c r="G10" s="4"/>
      <c r="H10" s="117">
        <v>0.4</v>
      </c>
      <c r="I10" s="118"/>
      <c r="J10" s="117">
        <f>Pusat!L24</f>
        <v>0.3666666667</v>
      </c>
      <c r="K10" s="117">
        <f>'Ctt Unit'!I9</f>
        <v>0.3871666667</v>
      </c>
      <c r="L10" s="118"/>
      <c r="M10" s="117">
        <f t="shared" si="4"/>
        <v>0.3769166667</v>
      </c>
      <c r="N10" s="89"/>
      <c r="O10" s="121"/>
      <c r="P10" s="191" t="str">
        <f>'Ctt Unit'!L9</f>
        <v>-</v>
      </c>
      <c r="Q10" s="89"/>
      <c r="R10" s="89"/>
      <c r="S10" s="89"/>
      <c r="T10" s="89"/>
      <c r="U10" s="89"/>
      <c r="V10" s="89"/>
      <c r="W10" s="89"/>
      <c r="X10" s="89"/>
      <c r="Y10" s="89"/>
      <c r="Z10" s="89"/>
    </row>
    <row r="11">
      <c r="A11" s="89">
        <v>10.0</v>
      </c>
      <c r="B11" s="144"/>
      <c r="C11" s="144"/>
      <c r="D11" s="189">
        <v>2.0</v>
      </c>
      <c r="E11" s="146" t="s">
        <v>18</v>
      </c>
      <c r="F11" s="3"/>
      <c r="G11" s="4"/>
      <c r="H11" s="147">
        <v>2.0</v>
      </c>
      <c r="I11" s="99"/>
      <c r="J11" s="147">
        <f t="shared" ref="J11:K11" si="5">SUM(J12:J13)</f>
        <v>2</v>
      </c>
      <c r="K11" s="147">
        <f t="shared" si="5"/>
        <v>0.8263888889</v>
      </c>
      <c r="L11" s="99"/>
      <c r="M11" s="190">
        <f>SUM(M12:M13)</f>
        <v>1.913194444</v>
      </c>
      <c r="N11" s="89"/>
      <c r="O11" s="148"/>
      <c r="P11" s="148"/>
      <c r="Q11" s="89"/>
      <c r="R11" s="89"/>
      <c r="S11" s="89"/>
      <c r="T11" s="89"/>
      <c r="U11" s="89"/>
      <c r="V11" s="89"/>
      <c r="W11" s="89"/>
      <c r="X11" s="89"/>
      <c r="Y11" s="89"/>
      <c r="Z11" s="89"/>
    </row>
    <row r="12">
      <c r="A12" s="89">
        <v>11.0</v>
      </c>
      <c r="B12" s="113"/>
      <c r="C12" s="113"/>
      <c r="D12" s="114"/>
      <c r="E12" s="114" t="s">
        <v>10</v>
      </c>
      <c r="F12" s="116" t="s">
        <v>19</v>
      </c>
      <c r="G12" s="4"/>
      <c r="H12" s="117">
        <v>1.0</v>
      </c>
      <c r="I12" s="118"/>
      <c r="J12" s="117">
        <f>Pusat!L29</f>
        <v>1</v>
      </c>
      <c r="K12" s="117">
        <f>'Ctt Unit'!I11</f>
        <v>0.8263888889</v>
      </c>
      <c r="L12" s="118"/>
      <c r="M12" s="117">
        <f t="shared" ref="M12:M13" si="6">AVERAGE(J12:K12)</f>
        <v>0.9131944444</v>
      </c>
      <c r="N12" s="89"/>
      <c r="O12" s="121"/>
      <c r="P12" s="191" t="str">
        <f>'Ctt Unit'!L11</f>
        <v>-</v>
      </c>
      <c r="Q12" s="89"/>
      <c r="R12" s="89"/>
      <c r="S12" s="89"/>
      <c r="T12" s="89"/>
      <c r="U12" s="89"/>
      <c r="V12" s="89"/>
      <c r="W12" s="89"/>
      <c r="X12" s="89"/>
      <c r="Y12" s="89"/>
      <c r="Z12" s="89"/>
    </row>
    <row r="13" ht="30.0" customHeight="1">
      <c r="A13" s="89">
        <v>12.0</v>
      </c>
      <c r="B13" s="113"/>
      <c r="C13" s="113"/>
      <c r="D13" s="193"/>
      <c r="E13" s="114" t="s">
        <v>12</v>
      </c>
      <c r="F13" s="116" t="s">
        <v>20</v>
      </c>
      <c r="G13" s="4"/>
      <c r="H13" s="117">
        <v>1.0</v>
      </c>
      <c r="I13" s="118"/>
      <c r="J13" s="117">
        <f>Pusat!L32</f>
        <v>1</v>
      </c>
      <c r="K13" s="194"/>
      <c r="L13" s="118"/>
      <c r="M13" s="117">
        <f t="shared" si="6"/>
        <v>1</v>
      </c>
      <c r="N13" s="89"/>
      <c r="O13" s="121"/>
      <c r="P13" s="195"/>
      <c r="Q13" s="89"/>
      <c r="R13" s="89"/>
      <c r="S13" s="89"/>
      <c r="T13" s="89"/>
      <c r="U13" s="89"/>
      <c r="V13" s="89"/>
      <c r="W13" s="89"/>
      <c r="X13" s="89"/>
      <c r="Y13" s="89"/>
      <c r="Z13" s="89"/>
    </row>
    <row r="14">
      <c r="A14" s="89">
        <v>13.0</v>
      </c>
      <c r="B14" s="196"/>
      <c r="C14" s="196"/>
      <c r="D14" s="139">
        <v>3.0</v>
      </c>
      <c r="E14" s="146" t="s">
        <v>21</v>
      </c>
      <c r="F14" s="3"/>
      <c r="G14" s="4"/>
      <c r="H14" s="23">
        <v>3.0</v>
      </c>
      <c r="I14" s="99"/>
      <c r="J14" s="23">
        <f t="shared" ref="J14:K14" si="7">SUM(J15:J17)</f>
        <v>3</v>
      </c>
      <c r="K14" s="23">
        <f t="shared" si="7"/>
        <v>1.986666667</v>
      </c>
      <c r="L14" s="99"/>
      <c r="M14" s="197">
        <f>SUM(M15:M17)</f>
        <v>2.993333333</v>
      </c>
      <c r="N14" s="89"/>
      <c r="O14" s="142"/>
      <c r="P14" s="142"/>
      <c r="Q14" s="89"/>
      <c r="R14" s="89"/>
      <c r="S14" s="89"/>
      <c r="T14" s="89"/>
      <c r="U14" s="89"/>
      <c r="V14" s="89"/>
      <c r="W14" s="89"/>
      <c r="X14" s="89"/>
      <c r="Y14" s="89"/>
      <c r="Z14" s="89"/>
    </row>
    <row r="15">
      <c r="A15" s="89">
        <v>14.0</v>
      </c>
      <c r="B15" s="113"/>
      <c r="C15" s="113"/>
      <c r="D15" s="113"/>
      <c r="E15" s="114" t="s">
        <v>10</v>
      </c>
      <c r="F15" s="116" t="s">
        <v>22</v>
      </c>
      <c r="G15" s="4"/>
      <c r="H15" s="117">
        <v>1.0</v>
      </c>
      <c r="I15" s="118"/>
      <c r="J15" s="117">
        <f>Pusat!L36</f>
        <v>1</v>
      </c>
      <c r="K15" s="194"/>
      <c r="L15" s="118"/>
      <c r="M15" s="117">
        <f t="shared" ref="M15:M17" si="8">AVERAGE(J15:K15)</f>
        <v>1</v>
      </c>
      <c r="N15" s="89"/>
      <c r="O15" s="121"/>
      <c r="P15" s="195"/>
      <c r="Q15" s="89"/>
      <c r="R15" s="89"/>
      <c r="S15" s="89"/>
      <c r="T15" s="89"/>
      <c r="U15" s="89"/>
      <c r="V15" s="89"/>
      <c r="W15" s="89"/>
      <c r="X15" s="89"/>
      <c r="Y15" s="89"/>
      <c r="Z15" s="89"/>
    </row>
    <row r="16">
      <c r="A16" s="89">
        <v>15.0</v>
      </c>
      <c r="B16" s="113"/>
      <c r="C16" s="113"/>
      <c r="D16" s="113"/>
      <c r="E16" s="114" t="s">
        <v>12</v>
      </c>
      <c r="F16" s="116" t="s">
        <v>23</v>
      </c>
      <c r="G16" s="4"/>
      <c r="H16" s="117">
        <v>1.0</v>
      </c>
      <c r="I16" s="118"/>
      <c r="J16" s="117">
        <f>Pusat!L42</f>
        <v>1</v>
      </c>
      <c r="K16" s="117">
        <f>'Ctt Unit'!I13</f>
        <v>0.9958333333</v>
      </c>
      <c r="L16" s="118"/>
      <c r="M16" s="117">
        <f t="shared" si="8"/>
        <v>0.9979166667</v>
      </c>
      <c r="N16" s="89"/>
      <c r="O16" s="121"/>
      <c r="P16" s="191" t="str">
        <f>'Ctt Unit'!L13</f>
        <v>-</v>
      </c>
      <c r="Q16" s="89"/>
      <c r="R16" s="89"/>
      <c r="S16" s="89"/>
      <c r="T16" s="89"/>
      <c r="U16" s="89"/>
      <c r="V16" s="89"/>
      <c r="W16" s="89"/>
      <c r="X16" s="89"/>
      <c r="Y16" s="89"/>
      <c r="Z16" s="89"/>
    </row>
    <row r="17">
      <c r="A17" s="89">
        <v>16.0</v>
      </c>
      <c r="B17" s="113"/>
      <c r="C17" s="113"/>
      <c r="D17" s="193"/>
      <c r="E17" s="114" t="s">
        <v>14</v>
      </c>
      <c r="F17" s="116" t="s">
        <v>24</v>
      </c>
      <c r="G17" s="4"/>
      <c r="H17" s="117">
        <v>1.0</v>
      </c>
      <c r="I17" s="118"/>
      <c r="J17" s="117">
        <f>Pusat!L54</f>
        <v>1</v>
      </c>
      <c r="K17" s="117">
        <f>'Ctt Unit'!I14</f>
        <v>0.9908333333</v>
      </c>
      <c r="L17" s="118"/>
      <c r="M17" s="117">
        <f t="shared" si="8"/>
        <v>0.9954166667</v>
      </c>
      <c r="N17" s="89"/>
      <c r="O17" s="121"/>
      <c r="P17" s="191" t="str">
        <f>'Ctt Unit'!L14</f>
        <v>-</v>
      </c>
      <c r="Q17" s="89"/>
      <c r="R17" s="89"/>
      <c r="S17" s="89"/>
      <c r="T17" s="89"/>
      <c r="U17" s="89"/>
      <c r="V17" s="89"/>
      <c r="W17" s="89"/>
      <c r="X17" s="89"/>
      <c r="Y17" s="89"/>
      <c r="Z17" s="89"/>
    </row>
    <row r="18">
      <c r="A18" s="89">
        <v>17.0</v>
      </c>
      <c r="B18" s="196"/>
      <c r="C18" s="196"/>
      <c r="D18" s="139">
        <v>4.0</v>
      </c>
      <c r="E18" s="141" t="s">
        <v>25</v>
      </c>
      <c r="F18" s="3"/>
      <c r="G18" s="4"/>
      <c r="H18" s="23">
        <v>2.5</v>
      </c>
      <c r="I18" s="99"/>
      <c r="J18" s="23">
        <f t="shared" ref="J18:K18" si="9">SUM(J19:J21)</f>
        <v>2.352222222</v>
      </c>
      <c r="K18" s="23">
        <f t="shared" si="9"/>
        <v>0.890617284</v>
      </c>
      <c r="L18" s="99"/>
      <c r="M18" s="197">
        <f>SUM(M19:M21)</f>
        <v>2.371419753</v>
      </c>
      <c r="N18" s="89"/>
      <c r="O18" s="142"/>
      <c r="P18" s="142"/>
      <c r="Q18" s="89"/>
      <c r="R18" s="89"/>
      <c r="S18" s="89"/>
      <c r="T18" s="89"/>
      <c r="U18" s="89"/>
      <c r="V18" s="89"/>
      <c r="W18" s="89"/>
      <c r="X18" s="89"/>
      <c r="Y18" s="89"/>
      <c r="Z18" s="89"/>
    </row>
    <row r="19">
      <c r="A19" s="89">
        <v>18.0</v>
      </c>
      <c r="B19" s="113"/>
      <c r="C19" s="113"/>
      <c r="D19" s="113"/>
      <c r="E19" s="114" t="s">
        <v>10</v>
      </c>
      <c r="F19" s="116" t="s">
        <v>26</v>
      </c>
      <c r="G19" s="4"/>
      <c r="H19" s="117">
        <v>0.5</v>
      </c>
      <c r="I19" s="118"/>
      <c r="J19" s="117">
        <f>Pusat!L58</f>
        <v>0.3522222222</v>
      </c>
      <c r="K19" s="117">
        <f>'Ctt Unit'!I16</f>
        <v>0.4079783951</v>
      </c>
      <c r="L19" s="118"/>
      <c r="M19" s="117">
        <f t="shared" ref="M19:M21" si="10">AVERAGE(J19:K19)</f>
        <v>0.3801003086</v>
      </c>
      <c r="N19" s="89"/>
      <c r="O19" s="121"/>
      <c r="P19" s="191" t="str">
        <f>'Ctt Unit'!L16</f>
        <v>-</v>
      </c>
      <c r="Q19" s="89"/>
      <c r="R19" s="89"/>
      <c r="S19" s="89"/>
      <c r="T19" s="89"/>
      <c r="U19" s="89"/>
      <c r="V19" s="89"/>
      <c r="W19" s="89"/>
      <c r="X19" s="89"/>
      <c r="Y19" s="89"/>
      <c r="Z19" s="89"/>
    </row>
    <row r="20">
      <c r="A20" s="89">
        <v>19.0</v>
      </c>
      <c r="B20" s="113"/>
      <c r="C20" s="113"/>
      <c r="D20" s="113"/>
      <c r="E20" s="114" t="s">
        <v>12</v>
      </c>
      <c r="F20" s="116" t="s">
        <v>27</v>
      </c>
      <c r="G20" s="4"/>
      <c r="H20" s="117">
        <v>1.5</v>
      </c>
      <c r="I20" s="118"/>
      <c r="J20" s="117">
        <f>Pusat!L68</f>
        <v>1.5</v>
      </c>
      <c r="K20" s="194"/>
      <c r="L20" s="118"/>
      <c r="M20" s="117">
        <f t="shared" si="10"/>
        <v>1.5</v>
      </c>
      <c r="N20" s="89"/>
      <c r="O20" s="121"/>
      <c r="P20" s="195"/>
      <c r="Q20" s="89"/>
      <c r="R20" s="89"/>
      <c r="S20" s="89"/>
      <c r="T20" s="89"/>
      <c r="U20" s="89"/>
      <c r="V20" s="89"/>
      <c r="W20" s="89"/>
      <c r="X20" s="89"/>
      <c r="Y20" s="89"/>
      <c r="Z20" s="89"/>
    </row>
    <row r="21" ht="15.75" customHeight="1">
      <c r="A21" s="89">
        <v>20.0</v>
      </c>
      <c r="B21" s="113"/>
      <c r="C21" s="113"/>
      <c r="D21" s="113"/>
      <c r="E21" s="114" t="s">
        <v>14</v>
      </c>
      <c r="F21" s="116" t="s">
        <v>28</v>
      </c>
      <c r="G21" s="4"/>
      <c r="H21" s="117">
        <v>0.5</v>
      </c>
      <c r="I21" s="118"/>
      <c r="J21" s="117">
        <f>Pusat!L77</f>
        <v>0.5</v>
      </c>
      <c r="K21" s="117">
        <f>'Ctt Unit'!I17</f>
        <v>0.4826388889</v>
      </c>
      <c r="L21" s="118"/>
      <c r="M21" s="117">
        <f t="shared" si="10"/>
        <v>0.4913194444</v>
      </c>
      <c r="N21" s="89"/>
      <c r="O21" s="121"/>
      <c r="P21" s="191" t="str">
        <f>'Ctt Unit'!L17</f>
        <v>-</v>
      </c>
      <c r="Q21" s="89"/>
      <c r="R21" s="89"/>
      <c r="S21" s="89"/>
      <c r="T21" s="89"/>
      <c r="U21" s="89"/>
      <c r="V21" s="89"/>
      <c r="W21" s="89"/>
      <c r="X21" s="89"/>
      <c r="Y21" s="89"/>
      <c r="Z21" s="89"/>
    </row>
    <row r="22" ht="15.75" customHeight="1">
      <c r="A22" s="89">
        <v>21.0</v>
      </c>
      <c r="B22" s="196"/>
      <c r="C22" s="196"/>
      <c r="D22" s="139">
        <v>5.0</v>
      </c>
      <c r="E22" s="141" t="s">
        <v>29</v>
      </c>
      <c r="F22" s="3"/>
      <c r="G22" s="4"/>
      <c r="H22" s="23">
        <v>3.0000000000000004</v>
      </c>
      <c r="I22" s="99"/>
      <c r="J22" s="23">
        <f t="shared" ref="J22:K22" si="11">SUM(J23:J30)</f>
        <v>2.7328</v>
      </c>
      <c r="K22" s="23">
        <f t="shared" si="11"/>
        <v>1.314111111</v>
      </c>
      <c r="L22" s="99"/>
      <c r="M22" s="197">
        <f>SUM(M23:M30)</f>
        <v>2.743055556</v>
      </c>
      <c r="N22" s="89"/>
      <c r="O22" s="142"/>
      <c r="P22" s="142"/>
      <c r="Q22" s="89"/>
      <c r="R22" s="89"/>
      <c r="S22" s="89"/>
      <c r="T22" s="89"/>
      <c r="U22" s="89"/>
      <c r="V22" s="89"/>
      <c r="W22" s="89"/>
      <c r="X22" s="89"/>
      <c r="Y22" s="89"/>
      <c r="Z22" s="89"/>
    </row>
    <row r="23" ht="30.75" customHeight="1">
      <c r="A23" s="89">
        <v>22.0</v>
      </c>
      <c r="B23" s="113"/>
      <c r="C23" s="113"/>
      <c r="D23" s="113"/>
      <c r="E23" s="114" t="s">
        <v>10</v>
      </c>
      <c r="F23" s="116" t="s">
        <v>30</v>
      </c>
      <c r="G23" s="4"/>
      <c r="H23" s="117">
        <v>0.2</v>
      </c>
      <c r="I23" s="118"/>
      <c r="J23" s="117">
        <f>Pusat!L81</f>
        <v>0.2</v>
      </c>
      <c r="K23" s="117">
        <f>'Ctt Unit'!I19</f>
        <v>0.198462963</v>
      </c>
      <c r="L23" s="118"/>
      <c r="M23" s="117">
        <f t="shared" ref="M23:M30" si="12">AVERAGE(J23:K23)</f>
        <v>0.1992314815</v>
      </c>
      <c r="N23" s="89"/>
      <c r="O23" s="121"/>
      <c r="P23" s="191" t="str">
        <f>'Ctt Unit'!L19</f>
        <v>-</v>
      </c>
      <c r="Q23" s="89"/>
      <c r="R23" s="89"/>
      <c r="S23" s="89"/>
      <c r="T23" s="89"/>
      <c r="U23" s="89"/>
      <c r="V23" s="89"/>
      <c r="W23" s="89"/>
      <c r="X23" s="89"/>
      <c r="Y23" s="89"/>
      <c r="Z23" s="89"/>
    </row>
    <row r="24" ht="31.5" customHeight="1">
      <c r="A24" s="89">
        <v>23.0</v>
      </c>
      <c r="B24" s="113"/>
      <c r="C24" s="113"/>
      <c r="D24" s="113"/>
      <c r="E24" s="114" t="s">
        <v>12</v>
      </c>
      <c r="F24" s="116" t="s">
        <v>31</v>
      </c>
      <c r="G24" s="4"/>
      <c r="H24" s="117">
        <v>0.4</v>
      </c>
      <c r="I24" s="118"/>
      <c r="J24" s="117">
        <f>Pusat!L86</f>
        <v>0.4</v>
      </c>
      <c r="K24" s="194"/>
      <c r="L24" s="118"/>
      <c r="M24" s="117">
        <f t="shared" si="12"/>
        <v>0.4</v>
      </c>
      <c r="N24" s="89"/>
      <c r="O24" s="121"/>
      <c r="P24" s="195"/>
      <c r="Q24" s="89"/>
      <c r="R24" s="89"/>
      <c r="S24" s="89"/>
      <c r="T24" s="89"/>
      <c r="U24" s="89"/>
      <c r="V24" s="89"/>
      <c r="W24" s="89"/>
      <c r="X24" s="89"/>
      <c r="Y24" s="89"/>
      <c r="Z24" s="89"/>
    </row>
    <row r="25" ht="15.75" customHeight="1">
      <c r="A25" s="89">
        <v>24.0</v>
      </c>
      <c r="B25" s="113"/>
      <c r="C25" s="113"/>
      <c r="D25" s="113"/>
      <c r="E25" s="114" t="s">
        <v>14</v>
      </c>
      <c r="F25" s="116" t="s">
        <v>32</v>
      </c>
      <c r="G25" s="4"/>
      <c r="H25" s="117">
        <v>0.2</v>
      </c>
      <c r="I25" s="118"/>
      <c r="J25" s="117">
        <f>Pusat!L92</f>
        <v>0.16</v>
      </c>
      <c r="K25" s="117">
        <f>'Ctt Unit'!I20</f>
        <v>0.1825277778</v>
      </c>
      <c r="L25" s="118"/>
      <c r="M25" s="117">
        <f t="shared" si="12"/>
        <v>0.1712638889</v>
      </c>
      <c r="N25" s="89"/>
      <c r="O25" s="121"/>
      <c r="P25" s="191" t="str">
        <f>'Ctt Unit'!L20</f>
        <v>-</v>
      </c>
      <c r="Q25" s="89"/>
      <c r="R25" s="89"/>
      <c r="S25" s="89"/>
      <c r="T25" s="89"/>
      <c r="U25" s="89"/>
      <c r="V25" s="89"/>
      <c r="W25" s="89"/>
      <c r="X25" s="89"/>
      <c r="Y25" s="89"/>
      <c r="Z25" s="89"/>
    </row>
    <row r="26" ht="15.75" customHeight="1">
      <c r="A26" s="89">
        <v>25.0</v>
      </c>
      <c r="B26" s="113"/>
      <c r="C26" s="113"/>
      <c r="D26" s="113"/>
      <c r="E26" s="114" t="s">
        <v>16</v>
      </c>
      <c r="F26" s="116" t="s">
        <v>33</v>
      </c>
      <c r="G26" s="4"/>
      <c r="H26" s="117">
        <v>1.2000000000000002</v>
      </c>
      <c r="I26" s="118"/>
      <c r="J26" s="117">
        <f>Pusat!L98</f>
        <v>1.0392</v>
      </c>
      <c r="K26" s="194"/>
      <c r="L26" s="118"/>
      <c r="M26" s="117">
        <f t="shared" si="12"/>
        <v>1.0392</v>
      </c>
      <c r="N26" s="89"/>
      <c r="O26" s="121"/>
      <c r="P26" s="195"/>
      <c r="Q26" s="89"/>
      <c r="R26" s="89"/>
      <c r="S26" s="89"/>
      <c r="T26" s="89"/>
      <c r="U26" s="89"/>
      <c r="V26" s="89"/>
      <c r="W26" s="89"/>
      <c r="X26" s="89"/>
      <c r="Y26" s="89"/>
      <c r="Z26" s="89"/>
    </row>
    <row r="27" ht="15.75" customHeight="1">
      <c r="A27" s="89">
        <v>26.0</v>
      </c>
      <c r="B27" s="113"/>
      <c r="C27" s="113"/>
      <c r="D27" s="113"/>
      <c r="E27" s="114" t="s">
        <v>34</v>
      </c>
      <c r="F27" s="116" t="s">
        <v>35</v>
      </c>
      <c r="G27" s="4"/>
      <c r="H27" s="117">
        <v>0.4</v>
      </c>
      <c r="I27" s="118"/>
      <c r="J27" s="117">
        <f>Pusat!L104</f>
        <v>0.3336</v>
      </c>
      <c r="K27" s="117">
        <f>'Ctt Unit'!I21</f>
        <v>0.3572037037</v>
      </c>
      <c r="L27" s="118"/>
      <c r="M27" s="117">
        <f t="shared" si="12"/>
        <v>0.3454018519</v>
      </c>
      <c r="N27" s="89"/>
      <c r="O27" s="121"/>
      <c r="P27" s="191" t="str">
        <f>'Ctt Unit'!L21</f>
        <v>-</v>
      </c>
      <c r="Q27" s="89"/>
      <c r="R27" s="89"/>
      <c r="S27" s="89"/>
      <c r="T27" s="89"/>
      <c r="U27" s="89"/>
      <c r="V27" s="89"/>
      <c r="W27" s="89"/>
      <c r="X27" s="89"/>
      <c r="Y27" s="89"/>
      <c r="Z27" s="89"/>
    </row>
    <row r="28" ht="34.5" customHeight="1">
      <c r="A28" s="89">
        <v>27.0</v>
      </c>
      <c r="B28" s="113"/>
      <c r="C28" s="113"/>
      <c r="D28" s="113"/>
      <c r="E28" s="114" t="s">
        <v>36</v>
      </c>
      <c r="F28" s="116" t="s">
        <v>37</v>
      </c>
      <c r="G28" s="4"/>
      <c r="H28" s="117">
        <v>0.2</v>
      </c>
      <c r="I28" s="118"/>
      <c r="J28" s="117">
        <f>Pusat!L110</f>
        <v>0.2</v>
      </c>
      <c r="K28" s="117">
        <f>'Ctt Unit'!I22</f>
        <v>0.1912222222</v>
      </c>
      <c r="L28" s="118"/>
      <c r="M28" s="117">
        <f t="shared" si="12"/>
        <v>0.1956111111</v>
      </c>
      <c r="N28" s="89"/>
      <c r="O28" s="121"/>
      <c r="P28" s="191" t="str">
        <f>'Ctt Unit'!L22</f>
        <v>-</v>
      </c>
      <c r="Q28" s="89"/>
      <c r="R28" s="89"/>
      <c r="S28" s="89"/>
      <c r="T28" s="89"/>
      <c r="U28" s="89"/>
      <c r="V28" s="89"/>
      <c r="W28" s="89"/>
      <c r="X28" s="89"/>
      <c r="Y28" s="89"/>
      <c r="Z28" s="89"/>
    </row>
    <row r="29" ht="15.75" customHeight="1">
      <c r="A29" s="89">
        <v>28.0</v>
      </c>
      <c r="B29" s="113"/>
      <c r="C29" s="113"/>
      <c r="D29" s="113"/>
      <c r="E29" s="114" t="s">
        <v>38</v>
      </c>
      <c r="F29" s="116" t="s">
        <v>39</v>
      </c>
      <c r="G29" s="4"/>
      <c r="H29" s="117">
        <v>0.2</v>
      </c>
      <c r="I29" s="118"/>
      <c r="J29" s="117">
        <f>Pusat!L114</f>
        <v>0.2</v>
      </c>
      <c r="K29" s="117">
        <f>'Ctt Unit'!I23</f>
        <v>0.1846944444</v>
      </c>
      <c r="L29" s="118"/>
      <c r="M29" s="117">
        <f t="shared" si="12"/>
        <v>0.1923472222</v>
      </c>
      <c r="N29" s="89"/>
      <c r="O29" s="121"/>
      <c r="P29" s="191" t="str">
        <f>'Ctt Unit'!L23</f>
        <v>-</v>
      </c>
      <c r="Q29" s="89"/>
      <c r="R29" s="89"/>
      <c r="S29" s="89"/>
      <c r="T29" s="89"/>
      <c r="U29" s="89"/>
      <c r="V29" s="89"/>
      <c r="W29" s="89"/>
      <c r="X29" s="89"/>
      <c r="Y29" s="89"/>
      <c r="Z29" s="89"/>
    </row>
    <row r="30" ht="18.75" customHeight="1">
      <c r="A30" s="89">
        <v>29.0</v>
      </c>
      <c r="B30" s="113"/>
      <c r="C30" s="113"/>
      <c r="D30" s="113"/>
      <c r="E30" s="114" t="s">
        <v>40</v>
      </c>
      <c r="F30" s="116" t="s">
        <v>41</v>
      </c>
      <c r="G30" s="4"/>
      <c r="H30" s="117">
        <v>0.2</v>
      </c>
      <c r="I30" s="118"/>
      <c r="J30" s="117">
        <f>Pusat!L119</f>
        <v>0.2</v>
      </c>
      <c r="K30" s="117">
        <f>'Ctt Unit'!G24</f>
        <v>0.2</v>
      </c>
      <c r="L30" s="118"/>
      <c r="M30" s="117">
        <f t="shared" si="12"/>
        <v>0.2</v>
      </c>
      <c r="N30" s="89"/>
      <c r="O30" s="121"/>
      <c r="P30" s="191" t="str">
        <f>'Ctt Unit'!L24</f>
        <v>-</v>
      </c>
      <c r="Q30" s="89"/>
      <c r="R30" s="89"/>
      <c r="S30" s="89"/>
      <c r="T30" s="89"/>
      <c r="U30" s="89"/>
      <c r="V30" s="89"/>
      <c r="W30" s="89"/>
      <c r="X30" s="89"/>
      <c r="Y30" s="89"/>
      <c r="Z30" s="89"/>
    </row>
    <row r="31" ht="15.75" customHeight="1">
      <c r="A31" s="89">
        <v>30.0</v>
      </c>
      <c r="B31" s="196"/>
      <c r="C31" s="196"/>
      <c r="D31" s="139">
        <v>6.0</v>
      </c>
      <c r="E31" s="50" t="s">
        <v>42</v>
      </c>
      <c r="F31" s="51"/>
      <c r="G31" s="38"/>
      <c r="H31" s="23">
        <v>2.5</v>
      </c>
      <c r="I31" s="99"/>
      <c r="J31" s="23">
        <f t="shared" ref="J31:K31" si="13">SUM(J32:J33)</f>
        <v>2.375</v>
      </c>
      <c r="K31" s="23">
        <f t="shared" si="13"/>
        <v>2.328148148</v>
      </c>
      <c r="L31" s="99"/>
      <c r="M31" s="197">
        <f>SUM(M32:M33)</f>
        <v>2.351574074</v>
      </c>
      <c r="N31" s="89"/>
      <c r="O31" s="142"/>
      <c r="P31" s="142"/>
      <c r="Q31" s="89"/>
      <c r="R31" s="89"/>
      <c r="S31" s="89"/>
      <c r="T31" s="89"/>
      <c r="U31" s="89"/>
      <c r="V31" s="89"/>
      <c r="W31" s="89"/>
      <c r="X31" s="89"/>
      <c r="Y31" s="89"/>
      <c r="Z31" s="89"/>
    </row>
    <row r="32" ht="15.75" customHeight="1">
      <c r="A32" s="89">
        <v>31.0</v>
      </c>
      <c r="B32" s="113"/>
      <c r="C32" s="113"/>
      <c r="D32" s="113"/>
      <c r="E32" s="114" t="s">
        <v>10</v>
      </c>
      <c r="F32" s="116" t="s">
        <v>43</v>
      </c>
      <c r="G32" s="4"/>
      <c r="H32" s="117">
        <v>1.0</v>
      </c>
      <c r="I32" s="118"/>
      <c r="J32" s="117">
        <f>Pusat!L125</f>
        <v>1</v>
      </c>
      <c r="K32" s="117">
        <f>'Ctt Unit'!I26</f>
        <v>0.9877314815</v>
      </c>
      <c r="L32" s="118"/>
      <c r="M32" s="117">
        <f t="shared" ref="M32:M33" si="14">AVERAGE(J32:K32)</f>
        <v>0.9938657407</v>
      </c>
      <c r="N32" s="89"/>
      <c r="O32" s="121"/>
      <c r="P32" s="191" t="str">
        <f>'Ctt Unit'!L26</f>
        <v>-</v>
      </c>
      <c r="Q32" s="89"/>
      <c r="R32" s="89"/>
      <c r="S32" s="89"/>
      <c r="T32" s="89"/>
      <c r="U32" s="89"/>
      <c r="V32" s="89"/>
      <c r="W32" s="89"/>
      <c r="X32" s="89"/>
      <c r="Y32" s="89"/>
      <c r="Z32" s="89"/>
    </row>
    <row r="33" ht="15.75" customHeight="1">
      <c r="A33" s="89">
        <v>32.0</v>
      </c>
      <c r="B33" s="113"/>
      <c r="C33" s="113"/>
      <c r="D33" s="113"/>
      <c r="E33" s="114" t="s">
        <v>12</v>
      </c>
      <c r="F33" s="116" t="s">
        <v>44</v>
      </c>
      <c r="G33" s="4"/>
      <c r="H33" s="117">
        <v>1.5</v>
      </c>
      <c r="I33" s="118"/>
      <c r="J33" s="117">
        <f>Pusat!L132</f>
        <v>1.375</v>
      </c>
      <c r="K33" s="117">
        <f>'Ctt Unit'!I27</f>
        <v>1.340416667</v>
      </c>
      <c r="L33" s="118"/>
      <c r="M33" s="117">
        <f t="shared" si="14"/>
        <v>1.357708333</v>
      </c>
      <c r="N33" s="89"/>
      <c r="O33" s="121"/>
      <c r="P33" s="191" t="str">
        <f>'Ctt Unit'!L27</f>
        <v>-</v>
      </c>
      <c r="Q33" s="89"/>
      <c r="R33" s="89"/>
      <c r="S33" s="89"/>
      <c r="T33" s="89"/>
      <c r="U33" s="89"/>
      <c r="V33" s="89"/>
      <c r="W33" s="89"/>
      <c r="X33" s="89"/>
      <c r="Y33" s="89"/>
      <c r="Z33" s="89"/>
    </row>
    <row r="34" ht="15.75" customHeight="1">
      <c r="A34" s="89">
        <v>33.0</v>
      </c>
      <c r="B34" s="196"/>
      <c r="C34" s="196"/>
      <c r="D34" s="139">
        <v>7.0</v>
      </c>
      <c r="E34" s="141" t="s">
        <v>45</v>
      </c>
      <c r="F34" s="3"/>
      <c r="G34" s="4"/>
      <c r="H34" s="23">
        <v>2.5</v>
      </c>
      <c r="I34" s="99"/>
      <c r="J34" s="23">
        <f t="shared" ref="J34:K34" si="15">SUM(J35:J41)</f>
        <v>2.452857143</v>
      </c>
      <c r="K34" s="23">
        <f t="shared" si="15"/>
        <v>1.79444213</v>
      </c>
      <c r="L34" s="99"/>
      <c r="M34" s="197">
        <f>SUM(M35:M41)</f>
        <v>2.273649636</v>
      </c>
      <c r="N34" s="89"/>
      <c r="O34" s="142"/>
      <c r="P34" s="142"/>
      <c r="Q34" s="89"/>
      <c r="R34" s="89"/>
      <c r="S34" s="89"/>
      <c r="T34" s="89"/>
      <c r="U34" s="89"/>
      <c r="V34" s="89"/>
      <c r="W34" s="89"/>
      <c r="X34" s="89"/>
      <c r="Y34" s="89"/>
      <c r="Z34" s="89"/>
    </row>
    <row r="35" ht="15.75" customHeight="1">
      <c r="A35" s="89">
        <v>34.0</v>
      </c>
      <c r="B35" s="113"/>
      <c r="C35" s="113"/>
      <c r="D35" s="113"/>
      <c r="E35" s="114" t="s">
        <v>10</v>
      </c>
      <c r="F35" s="116" t="s">
        <v>46</v>
      </c>
      <c r="G35" s="4"/>
      <c r="H35" s="117">
        <v>0.3</v>
      </c>
      <c r="I35" s="118"/>
      <c r="J35" s="117">
        <f>Pusat!L137</f>
        <v>0.3</v>
      </c>
      <c r="K35" s="117">
        <f>'Ctt Unit'!I29</f>
        <v>0.2572916667</v>
      </c>
      <c r="L35" s="118"/>
      <c r="M35" s="117">
        <f t="shared" ref="M35:M41" si="16">AVERAGE(J35:K35)</f>
        <v>0.2786458333</v>
      </c>
      <c r="N35" s="89"/>
      <c r="O35" s="121"/>
      <c r="P35" s="191" t="str">
        <f>'Ctt Unit'!L29</f>
        <v>-</v>
      </c>
      <c r="Q35" s="89"/>
      <c r="R35" s="89"/>
      <c r="S35" s="89"/>
      <c r="T35" s="89"/>
      <c r="U35" s="89"/>
      <c r="V35" s="89"/>
      <c r="W35" s="89"/>
      <c r="X35" s="89"/>
      <c r="Y35" s="89"/>
      <c r="Z35" s="89"/>
    </row>
    <row r="36" ht="15.75" customHeight="1">
      <c r="A36" s="89">
        <v>35.0</v>
      </c>
      <c r="B36" s="113"/>
      <c r="C36" s="113"/>
      <c r="D36" s="113"/>
      <c r="E36" s="114" t="s">
        <v>12</v>
      </c>
      <c r="F36" s="116" t="s">
        <v>47</v>
      </c>
      <c r="G36" s="4"/>
      <c r="H36" s="117">
        <v>0.3</v>
      </c>
      <c r="I36" s="118"/>
      <c r="J36" s="117">
        <f>Pusat!L143</f>
        <v>0.2858571429</v>
      </c>
      <c r="K36" s="117">
        <f>'Ctt Unit'!I30</f>
        <v>0.2516944444</v>
      </c>
      <c r="L36" s="118"/>
      <c r="M36" s="117">
        <f t="shared" si="16"/>
        <v>0.2687757937</v>
      </c>
      <c r="N36" s="89"/>
      <c r="O36" s="121"/>
      <c r="P36" s="191" t="str">
        <f>'Ctt Unit'!L30</f>
        <v>-</v>
      </c>
      <c r="Q36" s="89"/>
      <c r="R36" s="89"/>
      <c r="S36" s="89"/>
      <c r="T36" s="89"/>
      <c r="U36" s="89"/>
      <c r="V36" s="89"/>
      <c r="W36" s="89"/>
      <c r="X36" s="89"/>
      <c r="Y36" s="89"/>
      <c r="Z36" s="89"/>
    </row>
    <row r="37" ht="15.75" customHeight="1">
      <c r="A37" s="89">
        <v>36.0</v>
      </c>
      <c r="B37" s="113"/>
      <c r="C37" s="113"/>
      <c r="D37" s="113"/>
      <c r="E37" s="114" t="s">
        <v>14</v>
      </c>
      <c r="F37" s="116" t="s">
        <v>48</v>
      </c>
      <c r="G37" s="4"/>
      <c r="H37" s="117">
        <v>0.5</v>
      </c>
      <c r="I37" s="118"/>
      <c r="J37" s="117">
        <f>Pusat!L151</f>
        <v>0.467</v>
      </c>
      <c r="K37" s="117">
        <f>'Ctt Unit'!I31</f>
        <v>0.4761111111</v>
      </c>
      <c r="L37" s="118"/>
      <c r="M37" s="117">
        <f t="shared" si="16"/>
        <v>0.4715555556</v>
      </c>
      <c r="N37" s="89"/>
      <c r="O37" s="121"/>
      <c r="P37" s="191" t="str">
        <f>'Ctt Unit'!L31</f>
        <v>-</v>
      </c>
      <c r="Q37" s="89"/>
      <c r="R37" s="89"/>
      <c r="S37" s="89"/>
      <c r="T37" s="89"/>
      <c r="U37" s="89"/>
      <c r="V37" s="89"/>
      <c r="W37" s="89"/>
      <c r="X37" s="89"/>
      <c r="Y37" s="89"/>
      <c r="Z37" s="89"/>
    </row>
    <row r="38" ht="15.75" customHeight="1">
      <c r="A38" s="89">
        <v>37.0</v>
      </c>
      <c r="B38" s="113"/>
      <c r="C38" s="113"/>
      <c r="D38" s="113"/>
      <c r="E38" s="114" t="s">
        <v>16</v>
      </c>
      <c r="F38" s="116" t="s">
        <v>49</v>
      </c>
      <c r="G38" s="4"/>
      <c r="H38" s="117">
        <v>0.3</v>
      </c>
      <c r="I38" s="118"/>
      <c r="J38" s="117">
        <f>Pusat!L157</f>
        <v>0.3</v>
      </c>
      <c r="K38" s="117">
        <f>'Ctt Unit'!I32</f>
        <v>0.2640833333</v>
      </c>
      <c r="L38" s="118"/>
      <c r="M38" s="117">
        <f t="shared" si="16"/>
        <v>0.2820416667</v>
      </c>
      <c r="N38" s="89"/>
      <c r="O38" s="121"/>
      <c r="P38" s="191" t="str">
        <f>'Ctt Unit'!L32</f>
        <v>-</v>
      </c>
      <c r="Q38" s="89"/>
      <c r="R38" s="89"/>
      <c r="S38" s="89"/>
      <c r="T38" s="89"/>
      <c r="U38" s="89"/>
      <c r="V38" s="89"/>
      <c r="W38" s="89"/>
      <c r="X38" s="89"/>
      <c r="Y38" s="89"/>
      <c r="Z38" s="89"/>
    </row>
    <row r="39" ht="15.75" customHeight="1">
      <c r="A39" s="89">
        <v>38.0</v>
      </c>
      <c r="B39" s="113"/>
      <c r="C39" s="113"/>
      <c r="D39" s="113"/>
      <c r="E39" s="114" t="s">
        <v>34</v>
      </c>
      <c r="F39" s="116" t="s">
        <v>50</v>
      </c>
      <c r="G39" s="4"/>
      <c r="H39" s="117">
        <v>0.3</v>
      </c>
      <c r="I39" s="118"/>
      <c r="J39" s="117">
        <f>Pusat!L163</f>
        <v>0.3</v>
      </c>
      <c r="K39" s="117">
        <f>'Ctt Unit'!I33</f>
        <v>0.2628541667</v>
      </c>
      <c r="L39" s="118"/>
      <c r="M39" s="117">
        <f t="shared" si="16"/>
        <v>0.2814270833</v>
      </c>
      <c r="N39" s="89"/>
      <c r="O39" s="121"/>
      <c r="P39" s="191" t="str">
        <f>'Ctt Unit'!L33</f>
        <v>-</v>
      </c>
      <c r="Q39" s="89"/>
      <c r="R39" s="89"/>
      <c r="S39" s="89"/>
      <c r="T39" s="89"/>
      <c r="U39" s="89"/>
      <c r="V39" s="89"/>
      <c r="W39" s="89"/>
      <c r="X39" s="89"/>
      <c r="Y39" s="89"/>
      <c r="Z39" s="89"/>
    </row>
    <row r="40" ht="15.75" customHeight="1">
      <c r="A40" s="89">
        <v>39.0</v>
      </c>
      <c r="B40" s="113"/>
      <c r="C40" s="113"/>
      <c r="D40" s="113"/>
      <c r="E40" s="114" t="s">
        <v>36</v>
      </c>
      <c r="F40" s="116" t="s">
        <v>51</v>
      </c>
      <c r="G40" s="4"/>
      <c r="H40" s="117">
        <v>0.5</v>
      </c>
      <c r="I40" s="118"/>
      <c r="J40" s="117">
        <f>Pusat!L169</f>
        <v>0.5</v>
      </c>
      <c r="K40" s="117">
        <f>'Ctt Unit'!I34</f>
        <v>0.2824074074</v>
      </c>
      <c r="L40" s="118"/>
      <c r="M40" s="117">
        <f t="shared" si="16"/>
        <v>0.3912037037</v>
      </c>
      <c r="N40" s="89"/>
      <c r="O40" s="121"/>
      <c r="P40" s="191" t="str">
        <f>'Ctt Unit'!L34</f>
        <v>-</v>
      </c>
      <c r="Q40" s="89"/>
      <c r="R40" s="89"/>
      <c r="S40" s="89"/>
      <c r="T40" s="89"/>
      <c r="U40" s="89"/>
      <c r="V40" s="89"/>
      <c r="W40" s="89"/>
      <c r="X40" s="89"/>
      <c r="Y40" s="89"/>
      <c r="Z40" s="89"/>
    </row>
    <row r="41" ht="15.75" customHeight="1">
      <c r="A41" s="89">
        <v>40.0</v>
      </c>
      <c r="B41" s="113"/>
      <c r="C41" s="113"/>
      <c r="D41" s="113"/>
      <c r="E41" s="114" t="s">
        <v>38</v>
      </c>
      <c r="F41" s="116" t="s">
        <v>52</v>
      </c>
      <c r="G41" s="4"/>
      <c r="H41" s="117">
        <v>0.3</v>
      </c>
      <c r="I41" s="118"/>
      <c r="J41" s="117">
        <f>Pusat!L175</f>
        <v>0.3</v>
      </c>
      <c r="K41" s="194"/>
      <c r="L41" s="118"/>
      <c r="M41" s="117">
        <f t="shared" si="16"/>
        <v>0.3</v>
      </c>
      <c r="N41" s="89"/>
      <c r="O41" s="121"/>
      <c r="P41" s="195"/>
      <c r="Q41" s="89"/>
      <c r="R41" s="89"/>
      <c r="S41" s="89"/>
      <c r="T41" s="89"/>
      <c r="U41" s="89"/>
      <c r="V41" s="89"/>
      <c r="W41" s="89"/>
      <c r="X41" s="89"/>
      <c r="Y41" s="89"/>
      <c r="Z41" s="89"/>
    </row>
    <row r="42" ht="15.75" customHeight="1">
      <c r="A42" s="89">
        <v>41.0</v>
      </c>
      <c r="B42" s="196"/>
      <c r="C42" s="196"/>
      <c r="D42" s="139">
        <v>8.0</v>
      </c>
      <c r="E42" s="141" t="s">
        <v>53</v>
      </c>
      <c r="F42" s="3"/>
      <c r="G42" s="4"/>
      <c r="H42" s="23">
        <v>2.4999999999999996</v>
      </c>
      <c r="I42" s="99"/>
      <c r="J42" s="23">
        <f t="shared" ref="J42:K42" si="17">SUM(J43:J47)</f>
        <v>2.2755</v>
      </c>
      <c r="K42" s="23">
        <f t="shared" si="17"/>
        <v>2.015384259</v>
      </c>
      <c r="L42" s="99"/>
      <c r="M42" s="197">
        <f>SUM(M43:M47)</f>
        <v>2.14544213</v>
      </c>
      <c r="N42" s="89"/>
      <c r="O42" s="142"/>
      <c r="P42" s="142"/>
      <c r="Q42" s="89"/>
      <c r="R42" s="89"/>
      <c r="S42" s="89"/>
      <c r="T42" s="89"/>
      <c r="U42" s="89"/>
      <c r="V42" s="89"/>
      <c r="W42" s="89"/>
      <c r="X42" s="89"/>
      <c r="Y42" s="89"/>
      <c r="Z42" s="89"/>
    </row>
    <row r="43" ht="15.75" customHeight="1">
      <c r="A43" s="89">
        <v>42.0</v>
      </c>
      <c r="B43" s="113"/>
      <c r="C43" s="113"/>
      <c r="D43" s="113"/>
      <c r="E43" s="114" t="s">
        <v>10</v>
      </c>
      <c r="F43" s="116" t="s">
        <v>54</v>
      </c>
      <c r="G43" s="4"/>
      <c r="H43" s="117">
        <v>0.4</v>
      </c>
      <c r="I43" s="118"/>
      <c r="J43" s="117">
        <f>Pusat!L181</f>
        <v>0.4</v>
      </c>
      <c r="K43" s="117">
        <f>'Ctt Unit'!I36</f>
        <v>0.3418518519</v>
      </c>
      <c r="L43" s="118"/>
      <c r="M43" s="117">
        <f t="shared" ref="M43:M47" si="18">AVERAGE(J43:K43)</f>
        <v>0.3709259259</v>
      </c>
      <c r="N43" s="89"/>
      <c r="O43" s="121"/>
      <c r="P43" s="191" t="str">
        <f>'Ctt Unit'!L36</f>
        <v>-</v>
      </c>
      <c r="Q43" s="89"/>
      <c r="R43" s="89"/>
      <c r="S43" s="89"/>
      <c r="T43" s="89"/>
      <c r="U43" s="89"/>
      <c r="V43" s="89"/>
      <c r="W43" s="89"/>
      <c r="X43" s="89"/>
      <c r="Y43" s="89"/>
      <c r="Z43" s="89"/>
    </row>
    <row r="44" ht="15.75" customHeight="1">
      <c r="A44" s="89">
        <v>43.0</v>
      </c>
      <c r="B44" s="113"/>
      <c r="C44" s="113"/>
      <c r="D44" s="113"/>
      <c r="E44" s="114" t="s">
        <v>12</v>
      </c>
      <c r="F44" s="116" t="s">
        <v>55</v>
      </c>
      <c r="G44" s="4"/>
      <c r="H44" s="117">
        <v>0.4</v>
      </c>
      <c r="I44" s="118"/>
      <c r="J44" s="117">
        <f>Pusat!L185</f>
        <v>0.4</v>
      </c>
      <c r="K44" s="117">
        <f>'Ctt Unit'!I37</f>
        <v>0.2685740741</v>
      </c>
      <c r="L44" s="118"/>
      <c r="M44" s="117">
        <f t="shared" si="18"/>
        <v>0.334287037</v>
      </c>
      <c r="N44" s="89"/>
      <c r="O44" s="121"/>
      <c r="P44" s="191" t="str">
        <f>'Ctt Unit'!L37</f>
        <v>-</v>
      </c>
      <c r="Q44" s="89"/>
      <c r="R44" s="89"/>
      <c r="S44" s="89"/>
      <c r="T44" s="89"/>
      <c r="U44" s="89"/>
      <c r="V44" s="89"/>
      <c r="W44" s="89"/>
      <c r="X44" s="89"/>
      <c r="Y44" s="89"/>
      <c r="Z44" s="89"/>
    </row>
    <row r="45" ht="15.75" customHeight="1">
      <c r="A45" s="89">
        <v>44.0</v>
      </c>
      <c r="B45" s="113"/>
      <c r="C45" s="113"/>
      <c r="D45" s="113"/>
      <c r="E45" s="114" t="s">
        <v>14</v>
      </c>
      <c r="F45" s="116" t="s">
        <v>56</v>
      </c>
      <c r="G45" s="4"/>
      <c r="H45" s="117">
        <v>0.6</v>
      </c>
      <c r="I45" s="118"/>
      <c r="J45" s="117">
        <f>Pusat!L192</f>
        <v>0.5505</v>
      </c>
      <c r="K45" s="117">
        <f>'Ctt Unit'!I38</f>
        <v>0.553125</v>
      </c>
      <c r="L45" s="118"/>
      <c r="M45" s="117">
        <f t="shared" si="18"/>
        <v>0.5518125</v>
      </c>
      <c r="N45" s="89"/>
      <c r="O45" s="121"/>
      <c r="P45" s="191" t="str">
        <f>'Ctt Unit'!L38</f>
        <v>-</v>
      </c>
      <c r="Q45" s="89"/>
      <c r="R45" s="89"/>
      <c r="S45" s="89"/>
      <c r="T45" s="89"/>
      <c r="U45" s="89"/>
      <c r="V45" s="89"/>
      <c r="W45" s="89"/>
      <c r="X45" s="89"/>
      <c r="Y45" s="89"/>
      <c r="Z45" s="89"/>
    </row>
    <row r="46" ht="15.75" customHeight="1">
      <c r="A46" s="89">
        <v>45.0</v>
      </c>
      <c r="B46" s="113"/>
      <c r="C46" s="113"/>
      <c r="D46" s="113"/>
      <c r="E46" s="114" t="s">
        <v>16</v>
      </c>
      <c r="F46" s="116" t="s">
        <v>57</v>
      </c>
      <c r="G46" s="4"/>
      <c r="H46" s="117">
        <v>0.7</v>
      </c>
      <c r="I46" s="118"/>
      <c r="J46" s="117">
        <f>Pusat!L197</f>
        <v>0.525</v>
      </c>
      <c r="K46" s="117">
        <f>'Ctt Unit'!I39</f>
        <v>0.4888333333</v>
      </c>
      <c r="L46" s="118"/>
      <c r="M46" s="117">
        <f t="shared" si="18"/>
        <v>0.5069166667</v>
      </c>
      <c r="N46" s="89"/>
      <c r="O46" s="121"/>
      <c r="P46" s="191" t="str">
        <f>'Ctt Unit'!L39</f>
        <v>-</v>
      </c>
      <c r="Q46" s="89"/>
      <c r="R46" s="89"/>
      <c r="S46" s="89"/>
      <c r="T46" s="89"/>
      <c r="U46" s="89"/>
      <c r="V46" s="89"/>
      <c r="W46" s="89"/>
      <c r="X46" s="89"/>
      <c r="Y46" s="89"/>
      <c r="Z46" s="89"/>
    </row>
    <row r="47" ht="15.75" customHeight="1">
      <c r="A47" s="89">
        <v>46.0</v>
      </c>
      <c r="B47" s="113"/>
      <c r="C47" s="113"/>
      <c r="D47" s="113"/>
      <c r="E47" s="114" t="s">
        <v>34</v>
      </c>
      <c r="F47" s="116" t="s">
        <v>58</v>
      </c>
      <c r="G47" s="4"/>
      <c r="H47" s="117">
        <v>0.4</v>
      </c>
      <c r="I47" s="118"/>
      <c r="J47" s="117">
        <f>Pusat!L201</f>
        <v>0.4</v>
      </c>
      <c r="K47" s="117">
        <f>'Ctt Unit'!I40</f>
        <v>0.363</v>
      </c>
      <c r="L47" s="118"/>
      <c r="M47" s="117">
        <f t="shared" si="18"/>
        <v>0.3815</v>
      </c>
      <c r="N47" s="89"/>
      <c r="O47" s="121"/>
      <c r="P47" s="191" t="str">
        <f>'Ctt Unit'!L40</f>
        <v>-</v>
      </c>
      <c r="Q47" s="89"/>
      <c r="R47" s="89"/>
      <c r="S47" s="89"/>
      <c r="T47" s="89"/>
      <c r="U47" s="89"/>
      <c r="V47" s="89"/>
      <c r="W47" s="89"/>
      <c r="X47" s="89"/>
      <c r="Y47" s="89"/>
      <c r="Z47" s="89"/>
    </row>
    <row r="48" ht="15.75" customHeight="1">
      <c r="A48" s="89">
        <v>47.0</v>
      </c>
      <c r="B48" s="108"/>
      <c r="C48" s="108" t="s">
        <v>59</v>
      </c>
      <c r="D48" s="109" t="s">
        <v>60</v>
      </c>
      <c r="E48" s="3"/>
      <c r="F48" s="3"/>
      <c r="G48" s="4"/>
      <c r="H48" s="110">
        <v>10.0</v>
      </c>
      <c r="I48" s="99"/>
      <c r="J48" s="111">
        <f t="shared" ref="J48:K48" si="19">SUM(J49:J58)</f>
        <v>6.2923</v>
      </c>
      <c r="K48" s="111">
        <f t="shared" si="19"/>
        <v>0</v>
      </c>
      <c r="L48" s="99"/>
      <c r="M48" s="111">
        <f>SUM(M49:M58)</f>
        <v>6.2923</v>
      </c>
      <c r="N48" s="89"/>
      <c r="O48" s="112"/>
      <c r="P48" s="112"/>
      <c r="Q48" s="89"/>
      <c r="R48" s="89"/>
      <c r="S48" s="89"/>
      <c r="T48" s="89"/>
      <c r="U48" s="89"/>
      <c r="V48" s="89"/>
      <c r="W48" s="89"/>
      <c r="X48" s="89"/>
      <c r="Y48" s="89"/>
      <c r="Z48" s="89"/>
    </row>
    <row r="49" ht="15.75" customHeight="1">
      <c r="A49" s="89">
        <v>48.0</v>
      </c>
      <c r="B49" s="113"/>
      <c r="C49" s="113"/>
      <c r="D49" s="113"/>
      <c r="E49" s="114" t="s">
        <v>10</v>
      </c>
      <c r="F49" s="116" t="s">
        <v>61</v>
      </c>
      <c r="G49" s="4"/>
      <c r="H49" s="117">
        <v>1.0</v>
      </c>
      <c r="I49" s="118"/>
      <c r="J49" s="117">
        <f>Pusat!L205</f>
        <v>0.2295</v>
      </c>
      <c r="K49" s="194"/>
      <c r="L49" s="118"/>
      <c r="M49" s="117">
        <f t="shared" ref="M49:M58" si="20">AVERAGE(J49:K49)</f>
        <v>0.2295</v>
      </c>
      <c r="N49" s="89"/>
      <c r="O49" s="121"/>
      <c r="P49" s="195"/>
      <c r="Q49" s="89"/>
      <c r="R49" s="89"/>
      <c r="S49" s="89"/>
      <c r="T49" s="89"/>
      <c r="U49" s="89"/>
      <c r="V49" s="89"/>
      <c r="W49" s="89"/>
      <c r="X49" s="89"/>
      <c r="Y49" s="89"/>
      <c r="Z49" s="89"/>
    </row>
    <row r="50" ht="15.75" customHeight="1">
      <c r="A50" s="89">
        <v>49.0</v>
      </c>
      <c r="B50" s="113"/>
      <c r="C50" s="113"/>
      <c r="D50" s="113"/>
      <c r="E50" s="114" t="s">
        <v>12</v>
      </c>
      <c r="F50" s="116" t="s">
        <v>62</v>
      </c>
      <c r="G50" s="4"/>
      <c r="H50" s="117">
        <v>1.0</v>
      </c>
      <c r="I50" s="118"/>
      <c r="J50" s="117">
        <f>Pusat!L207</f>
        <v>0.4658</v>
      </c>
      <c r="K50" s="194"/>
      <c r="L50" s="118"/>
      <c r="M50" s="117">
        <f t="shared" si="20"/>
        <v>0.4658</v>
      </c>
      <c r="N50" s="89"/>
      <c r="O50" s="121"/>
      <c r="P50" s="195"/>
      <c r="Q50" s="89"/>
      <c r="R50" s="89"/>
      <c r="S50" s="89"/>
      <c r="T50" s="89"/>
      <c r="U50" s="89"/>
      <c r="V50" s="89"/>
      <c r="W50" s="89"/>
      <c r="X50" s="89"/>
      <c r="Y50" s="89"/>
      <c r="Z50" s="89"/>
    </row>
    <row r="51" ht="15.75" customHeight="1">
      <c r="A51" s="89">
        <v>50.0</v>
      </c>
      <c r="B51" s="113"/>
      <c r="C51" s="113"/>
      <c r="D51" s="113"/>
      <c r="E51" s="114" t="s">
        <v>14</v>
      </c>
      <c r="F51" s="116" t="s">
        <v>63</v>
      </c>
      <c r="G51" s="4"/>
      <c r="H51" s="117">
        <v>1.0</v>
      </c>
      <c r="I51" s="118"/>
      <c r="J51" s="117">
        <f>Pusat!L209</f>
        <v>0.75</v>
      </c>
      <c r="K51" s="194"/>
      <c r="L51" s="118"/>
      <c r="M51" s="117">
        <f t="shared" si="20"/>
        <v>0.75</v>
      </c>
      <c r="N51" s="89"/>
      <c r="O51" s="121"/>
      <c r="P51" s="195"/>
      <c r="Q51" s="89"/>
      <c r="R51" s="89"/>
      <c r="S51" s="89"/>
      <c r="T51" s="89"/>
      <c r="U51" s="89"/>
      <c r="V51" s="89"/>
      <c r="W51" s="89"/>
      <c r="X51" s="89"/>
      <c r="Y51" s="89"/>
      <c r="Z51" s="89"/>
    </row>
    <row r="52" ht="15.75" customHeight="1">
      <c r="A52" s="89">
        <v>51.0</v>
      </c>
      <c r="B52" s="113"/>
      <c r="C52" s="113"/>
      <c r="D52" s="113"/>
      <c r="E52" s="114" t="s">
        <v>16</v>
      </c>
      <c r="F52" s="116" t="s">
        <v>64</v>
      </c>
      <c r="G52" s="4"/>
      <c r="H52" s="117">
        <v>1.0</v>
      </c>
      <c r="I52" s="118"/>
      <c r="J52" s="117">
        <f>Pusat!L211</f>
        <v>0.75</v>
      </c>
      <c r="K52" s="194"/>
      <c r="L52" s="118"/>
      <c r="M52" s="117">
        <f t="shared" si="20"/>
        <v>0.75</v>
      </c>
      <c r="N52" s="89"/>
      <c r="O52" s="121"/>
      <c r="P52" s="195"/>
      <c r="Q52" s="89"/>
      <c r="R52" s="89"/>
      <c r="S52" s="89"/>
      <c r="T52" s="89"/>
      <c r="U52" s="89"/>
      <c r="V52" s="89"/>
      <c r="W52" s="89"/>
      <c r="X52" s="89"/>
      <c r="Y52" s="89"/>
      <c r="Z52" s="89"/>
    </row>
    <row r="53" ht="15.75" customHeight="1">
      <c r="A53" s="89">
        <v>52.0</v>
      </c>
      <c r="B53" s="113"/>
      <c r="C53" s="113"/>
      <c r="D53" s="113"/>
      <c r="E53" s="114" t="s">
        <v>34</v>
      </c>
      <c r="F53" s="116" t="s">
        <v>65</v>
      </c>
      <c r="G53" s="4"/>
      <c r="H53" s="117">
        <v>1.0</v>
      </c>
      <c r="I53" s="118"/>
      <c r="J53" s="117">
        <f>Pusat!L213</f>
        <v>0.6244</v>
      </c>
      <c r="K53" s="194"/>
      <c r="L53" s="118"/>
      <c r="M53" s="117">
        <f t="shared" si="20"/>
        <v>0.6244</v>
      </c>
      <c r="N53" s="89"/>
      <c r="O53" s="121"/>
      <c r="P53" s="195"/>
      <c r="Q53" s="89"/>
      <c r="R53" s="89"/>
      <c r="S53" s="89"/>
      <c r="T53" s="89"/>
      <c r="U53" s="89"/>
      <c r="V53" s="89"/>
      <c r="W53" s="89"/>
      <c r="X53" s="89"/>
      <c r="Y53" s="89"/>
      <c r="Z53" s="89"/>
    </row>
    <row r="54" ht="15.75" customHeight="1">
      <c r="A54" s="89">
        <v>53.0</v>
      </c>
      <c r="B54" s="113"/>
      <c r="C54" s="113"/>
      <c r="D54" s="113"/>
      <c r="E54" s="114" t="s">
        <v>36</v>
      </c>
      <c r="F54" s="116" t="s">
        <v>66</v>
      </c>
      <c r="G54" s="4"/>
      <c r="H54" s="117">
        <v>1.0</v>
      </c>
      <c r="I54" s="118"/>
      <c r="J54" s="117">
        <f>Pusat!L215</f>
        <v>0.5301</v>
      </c>
      <c r="K54" s="194"/>
      <c r="L54" s="118"/>
      <c r="M54" s="117">
        <f t="shared" si="20"/>
        <v>0.5301</v>
      </c>
      <c r="N54" s="89"/>
      <c r="O54" s="121"/>
      <c r="P54" s="195"/>
      <c r="Q54" s="89"/>
      <c r="R54" s="89"/>
      <c r="S54" s="89"/>
      <c r="T54" s="89"/>
      <c r="U54" s="89"/>
      <c r="V54" s="89"/>
      <c r="W54" s="89"/>
      <c r="X54" s="89"/>
      <c r="Y54" s="89"/>
      <c r="Z54" s="89"/>
    </row>
    <row r="55" ht="15.75" customHeight="1">
      <c r="A55" s="89">
        <v>54.0</v>
      </c>
      <c r="B55" s="113"/>
      <c r="C55" s="113"/>
      <c r="D55" s="113"/>
      <c r="E55" s="114" t="s">
        <v>38</v>
      </c>
      <c r="F55" s="116" t="s">
        <v>67</v>
      </c>
      <c r="G55" s="4"/>
      <c r="H55" s="117">
        <v>1.0</v>
      </c>
      <c r="I55" s="118"/>
      <c r="J55" s="117">
        <f>Pusat!L217</f>
        <v>0.75</v>
      </c>
      <c r="K55" s="194"/>
      <c r="L55" s="118"/>
      <c r="M55" s="117">
        <f t="shared" si="20"/>
        <v>0.75</v>
      </c>
      <c r="N55" s="89"/>
      <c r="O55" s="121"/>
      <c r="P55" s="195"/>
      <c r="Q55" s="89"/>
      <c r="R55" s="89"/>
      <c r="S55" s="89"/>
      <c r="T55" s="89"/>
      <c r="U55" s="89"/>
      <c r="V55" s="89"/>
      <c r="W55" s="89"/>
      <c r="X55" s="89"/>
      <c r="Y55" s="89"/>
      <c r="Z55" s="89"/>
    </row>
    <row r="56" ht="16.5" customHeight="1">
      <c r="A56" s="89">
        <v>55.0</v>
      </c>
      <c r="B56" s="113"/>
      <c r="C56" s="113"/>
      <c r="D56" s="113"/>
      <c r="E56" s="114" t="s">
        <v>40</v>
      </c>
      <c r="F56" s="116" t="s">
        <v>68</v>
      </c>
      <c r="G56" s="4"/>
      <c r="H56" s="117">
        <v>1.0</v>
      </c>
      <c r="I56" s="118"/>
      <c r="J56" s="117">
        <f>Pusat!L219</f>
        <v>0.6</v>
      </c>
      <c r="K56" s="194"/>
      <c r="L56" s="118"/>
      <c r="M56" s="117">
        <f t="shared" si="20"/>
        <v>0.6</v>
      </c>
      <c r="N56" s="89"/>
      <c r="O56" s="121"/>
      <c r="P56" s="195"/>
      <c r="Q56" s="89"/>
      <c r="R56" s="89"/>
      <c r="S56" s="89"/>
      <c r="T56" s="89"/>
      <c r="U56" s="89"/>
      <c r="V56" s="89"/>
      <c r="W56" s="89"/>
      <c r="X56" s="89"/>
      <c r="Y56" s="89"/>
      <c r="Z56" s="89"/>
    </row>
    <row r="57" ht="15.75" customHeight="1">
      <c r="A57" s="89">
        <v>56.0</v>
      </c>
      <c r="B57" s="113"/>
      <c r="C57" s="113"/>
      <c r="D57" s="113"/>
      <c r="E57" s="114" t="s">
        <v>69</v>
      </c>
      <c r="F57" s="116" t="s">
        <v>70</v>
      </c>
      <c r="G57" s="4"/>
      <c r="H57" s="117">
        <v>1.0</v>
      </c>
      <c r="I57" s="118"/>
      <c r="J57" s="117">
        <f>Pusat!L221</f>
        <v>0.6</v>
      </c>
      <c r="K57" s="194"/>
      <c r="L57" s="118"/>
      <c r="M57" s="117">
        <f t="shared" si="20"/>
        <v>0.6</v>
      </c>
      <c r="N57" s="89"/>
      <c r="O57" s="121"/>
      <c r="P57" s="195"/>
      <c r="Q57" s="89"/>
      <c r="R57" s="89"/>
      <c r="S57" s="89"/>
      <c r="T57" s="89"/>
      <c r="U57" s="89"/>
      <c r="V57" s="89"/>
      <c r="W57" s="89"/>
      <c r="X57" s="89"/>
      <c r="Y57" s="89"/>
      <c r="Z57" s="89"/>
    </row>
    <row r="58" ht="15.75" customHeight="1">
      <c r="A58" s="89">
        <v>57.0</v>
      </c>
      <c r="B58" s="113"/>
      <c r="C58" s="113"/>
      <c r="D58" s="113"/>
      <c r="E58" s="114" t="s">
        <v>71</v>
      </c>
      <c r="F58" s="116" t="s">
        <v>72</v>
      </c>
      <c r="G58" s="4"/>
      <c r="H58" s="117">
        <v>1.0</v>
      </c>
      <c r="I58" s="118"/>
      <c r="J58" s="117">
        <f>Pusat!L223</f>
        <v>0.9925</v>
      </c>
      <c r="K58" s="194"/>
      <c r="L58" s="118"/>
      <c r="M58" s="117">
        <f t="shared" si="20"/>
        <v>0.9925</v>
      </c>
      <c r="N58" s="89"/>
      <c r="O58" s="121"/>
      <c r="P58" s="195"/>
      <c r="Q58" s="89"/>
      <c r="R58" s="89"/>
      <c r="S58" s="89"/>
      <c r="T58" s="89"/>
      <c r="U58" s="89"/>
      <c r="V58" s="89"/>
      <c r="W58" s="89"/>
      <c r="X58" s="89"/>
      <c r="Y58" s="89"/>
      <c r="Z58" s="89"/>
    </row>
    <row r="59" ht="15.75" customHeight="1">
      <c r="A59" s="89">
        <v>58.0</v>
      </c>
      <c r="B59" s="108"/>
      <c r="C59" s="108" t="s">
        <v>122</v>
      </c>
      <c r="D59" s="109" t="s">
        <v>73</v>
      </c>
      <c r="E59" s="3"/>
      <c r="F59" s="3"/>
      <c r="G59" s="4"/>
      <c r="H59" s="110">
        <v>30.0</v>
      </c>
      <c r="I59" s="99"/>
      <c r="J59" s="111">
        <f t="shared" ref="J59:K59" si="21">SUM(J60,J64,J67,J71,J75,J83,J88,J95)</f>
        <v>23.49440155</v>
      </c>
      <c r="K59" s="111">
        <f t="shared" si="21"/>
        <v>18.27880321</v>
      </c>
      <c r="L59" s="99"/>
      <c r="M59" s="111">
        <f>SUM(M60,M64,M67,M71,M75,M83,M88,M95)</f>
        <v>23.10186104</v>
      </c>
      <c r="N59" s="89"/>
      <c r="O59" s="112"/>
      <c r="P59" s="112"/>
      <c r="Q59" s="89"/>
      <c r="R59" s="89"/>
      <c r="S59" s="89"/>
      <c r="T59" s="89"/>
      <c r="U59" s="89"/>
      <c r="V59" s="89"/>
      <c r="W59" s="89"/>
      <c r="X59" s="89"/>
      <c r="Y59" s="89"/>
      <c r="Z59" s="89"/>
    </row>
    <row r="60" ht="15.75" customHeight="1">
      <c r="A60" s="89">
        <v>59.0</v>
      </c>
      <c r="B60" s="196"/>
      <c r="C60" s="196"/>
      <c r="D60" s="139">
        <v>1.0</v>
      </c>
      <c r="E60" s="198" t="s">
        <v>9</v>
      </c>
      <c r="F60" s="3"/>
      <c r="G60" s="4"/>
      <c r="H60" s="37">
        <v>3.0</v>
      </c>
      <c r="I60" s="99"/>
      <c r="J60" s="23">
        <f t="shared" ref="J60:K60" si="22">SUM(J61:J63)</f>
        <v>2.25</v>
      </c>
      <c r="K60" s="23">
        <f t="shared" si="22"/>
        <v>2.696388889</v>
      </c>
      <c r="L60" s="99"/>
      <c r="M60" s="197">
        <f>SUM(M61:M63)</f>
        <v>2.473194444</v>
      </c>
      <c r="N60" s="89"/>
      <c r="O60" s="142"/>
      <c r="P60" s="142"/>
      <c r="Q60" s="89"/>
      <c r="R60" s="89"/>
      <c r="S60" s="89"/>
      <c r="T60" s="89"/>
      <c r="U60" s="89"/>
      <c r="V60" s="89"/>
      <c r="W60" s="89"/>
      <c r="X60" s="89"/>
      <c r="Y60" s="89"/>
      <c r="Z60" s="89"/>
    </row>
    <row r="61" ht="15.75" customHeight="1">
      <c r="A61" s="89">
        <v>60.0</v>
      </c>
      <c r="B61" s="113"/>
      <c r="C61" s="113"/>
      <c r="D61" s="113"/>
      <c r="E61" s="114" t="s">
        <v>10</v>
      </c>
      <c r="F61" s="116" t="s">
        <v>74</v>
      </c>
      <c r="G61" s="4"/>
      <c r="H61" s="117">
        <v>1.5</v>
      </c>
      <c r="I61" s="118"/>
      <c r="J61" s="117">
        <f>Pusat!L227</f>
        <v>1.25</v>
      </c>
      <c r="K61" s="117">
        <f>'Ctt Unit'!I43</f>
        <v>1.311805556</v>
      </c>
      <c r="L61" s="118"/>
      <c r="M61" s="117">
        <f t="shared" ref="M61:M63" si="23">AVERAGE(J61:K61)</f>
        <v>1.280902778</v>
      </c>
      <c r="N61" s="89"/>
      <c r="O61" s="121"/>
      <c r="P61" s="191" t="str">
        <f>'Ctt Unit'!L43</f>
        <v>-</v>
      </c>
      <c r="Q61" s="89"/>
      <c r="R61" s="89"/>
      <c r="S61" s="89"/>
      <c r="T61" s="89"/>
      <c r="U61" s="89"/>
      <c r="V61" s="89"/>
      <c r="W61" s="89"/>
      <c r="X61" s="89"/>
      <c r="Y61" s="89"/>
      <c r="Z61" s="89"/>
    </row>
    <row r="62" ht="15.75" customHeight="1">
      <c r="A62" s="89">
        <v>61.0</v>
      </c>
      <c r="B62" s="113"/>
      <c r="C62" s="113"/>
      <c r="D62" s="113"/>
      <c r="E62" s="114" t="s">
        <v>12</v>
      </c>
      <c r="F62" s="116" t="s">
        <v>75</v>
      </c>
      <c r="G62" s="4"/>
      <c r="H62" s="117">
        <v>1.0</v>
      </c>
      <c r="I62" s="118"/>
      <c r="J62" s="117">
        <f>Pusat!L237</f>
        <v>0.5</v>
      </c>
      <c r="K62" s="117">
        <f>'Ctt Unit'!I44</f>
        <v>0.9166666667</v>
      </c>
      <c r="L62" s="118"/>
      <c r="M62" s="117">
        <f t="shared" si="23"/>
        <v>0.7083333333</v>
      </c>
      <c r="N62" s="89"/>
      <c r="O62" s="121"/>
      <c r="P62" s="191" t="str">
        <f>'Ctt Unit'!L44</f>
        <v>-</v>
      </c>
      <c r="Q62" s="89"/>
      <c r="R62" s="89"/>
      <c r="S62" s="89"/>
      <c r="T62" s="89"/>
      <c r="U62" s="89"/>
      <c r="V62" s="89"/>
      <c r="W62" s="89"/>
      <c r="X62" s="89"/>
      <c r="Y62" s="89"/>
      <c r="Z62" s="89"/>
    </row>
    <row r="63" ht="15.75" customHeight="1">
      <c r="A63" s="89">
        <v>62.0</v>
      </c>
      <c r="B63" s="113"/>
      <c r="C63" s="113"/>
      <c r="D63" s="113"/>
      <c r="E63" s="114" t="s">
        <v>14</v>
      </c>
      <c r="F63" s="116" t="s">
        <v>76</v>
      </c>
      <c r="G63" s="4"/>
      <c r="H63" s="117">
        <v>0.5</v>
      </c>
      <c r="I63" s="118"/>
      <c r="J63" s="117">
        <f>Pusat!L242</f>
        <v>0.5</v>
      </c>
      <c r="K63" s="117">
        <f>'Ctt Unit'!I45</f>
        <v>0.4679166667</v>
      </c>
      <c r="L63" s="118"/>
      <c r="M63" s="117">
        <f t="shared" si="23"/>
        <v>0.4839583333</v>
      </c>
      <c r="N63" s="89"/>
      <c r="O63" s="121"/>
      <c r="P63" s="191" t="str">
        <f>'Ctt Unit'!L45</f>
        <v>-</v>
      </c>
      <c r="Q63" s="89"/>
      <c r="R63" s="89"/>
      <c r="S63" s="89"/>
      <c r="T63" s="89"/>
      <c r="U63" s="89"/>
      <c r="V63" s="89"/>
      <c r="W63" s="89"/>
      <c r="X63" s="89"/>
      <c r="Y63" s="89"/>
      <c r="Z63" s="89"/>
    </row>
    <row r="64" ht="15.75" customHeight="1">
      <c r="A64" s="89">
        <v>63.0</v>
      </c>
      <c r="B64" s="196"/>
      <c r="C64" s="196"/>
      <c r="D64" s="139">
        <v>2.0</v>
      </c>
      <c r="E64" s="198" t="s">
        <v>18</v>
      </c>
      <c r="F64" s="3"/>
      <c r="G64" s="4"/>
      <c r="H64" s="37">
        <v>3.0</v>
      </c>
      <c r="I64" s="99"/>
      <c r="J64" s="23">
        <f t="shared" ref="J64:K64" si="24">SUM(J65:J66)</f>
        <v>3</v>
      </c>
      <c r="K64" s="23">
        <f t="shared" si="24"/>
        <v>1.550925926</v>
      </c>
      <c r="L64" s="99"/>
      <c r="M64" s="197">
        <f>SUM(M65:M66)</f>
        <v>2.775462963</v>
      </c>
      <c r="N64" s="89"/>
      <c r="O64" s="142"/>
      <c r="P64" s="142"/>
      <c r="Q64" s="89"/>
      <c r="R64" s="89"/>
      <c r="S64" s="89"/>
      <c r="T64" s="89"/>
      <c r="U64" s="89"/>
      <c r="V64" s="89"/>
      <c r="W64" s="89"/>
      <c r="X64" s="89"/>
      <c r="Y64" s="89"/>
      <c r="Z64" s="89"/>
    </row>
    <row r="65" ht="15.75" customHeight="1">
      <c r="A65" s="89">
        <v>64.0</v>
      </c>
      <c r="B65" s="113"/>
      <c r="C65" s="113"/>
      <c r="D65" s="113"/>
      <c r="E65" s="114" t="s">
        <v>10</v>
      </c>
      <c r="F65" s="116" t="s">
        <v>77</v>
      </c>
      <c r="G65" s="4"/>
      <c r="H65" s="117">
        <v>2.0</v>
      </c>
      <c r="I65" s="118"/>
      <c r="J65" s="117">
        <f>Pusat!L245</f>
        <v>2</v>
      </c>
      <c r="K65" s="117">
        <f>'Ctt Unit'!I47</f>
        <v>1.550925926</v>
      </c>
      <c r="L65" s="118"/>
      <c r="M65" s="117">
        <f t="shared" ref="M65:M66" si="25">AVERAGE(J65:K65)</f>
        <v>1.775462963</v>
      </c>
      <c r="N65" s="89"/>
      <c r="O65" s="121"/>
      <c r="P65" s="191" t="str">
        <f>'Ctt Unit'!L47</f>
        <v>-</v>
      </c>
      <c r="Q65" s="89"/>
      <c r="R65" s="89"/>
      <c r="S65" s="89"/>
      <c r="T65" s="89"/>
      <c r="U65" s="89"/>
      <c r="V65" s="89"/>
      <c r="W65" s="89"/>
      <c r="X65" s="89"/>
      <c r="Y65" s="89"/>
      <c r="Z65" s="89"/>
    </row>
    <row r="66" ht="15.75" customHeight="1">
      <c r="A66" s="89">
        <v>65.0</v>
      </c>
      <c r="B66" s="113"/>
      <c r="C66" s="113"/>
      <c r="D66" s="113"/>
      <c r="E66" s="114" t="s">
        <v>12</v>
      </c>
      <c r="F66" s="116" t="s">
        <v>78</v>
      </c>
      <c r="G66" s="4"/>
      <c r="H66" s="117">
        <v>1.0</v>
      </c>
      <c r="I66" s="118"/>
      <c r="J66" s="117">
        <f>Pusat!L250</f>
        <v>1</v>
      </c>
      <c r="K66" s="194"/>
      <c r="L66" s="118"/>
      <c r="M66" s="117">
        <f t="shared" si="25"/>
        <v>1</v>
      </c>
      <c r="N66" s="89"/>
      <c r="O66" s="121"/>
      <c r="P66" s="195"/>
      <c r="Q66" s="89"/>
      <c r="R66" s="89"/>
      <c r="S66" s="89"/>
      <c r="T66" s="89"/>
      <c r="U66" s="89"/>
      <c r="V66" s="89"/>
      <c r="W66" s="89"/>
      <c r="X66" s="89"/>
      <c r="Y66" s="89"/>
      <c r="Z66" s="89"/>
    </row>
    <row r="67" ht="15.75" customHeight="1">
      <c r="A67" s="89">
        <v>66.0</v>
      </c>
      <c r="B67" s="196"/>
      <c r="C67" s="196"/>
      <c r="D67" s="139">
        <v>3.0</v>
      </c>
      <c r="E67" s="198" t="s">
        <v>21</v>
      </c>
      <c r="F67" s="3"/>
      <c r="G67" s="4"/>
      <c r="H67" s="37">
        <v>4.5</v>
      </c>
      <c r="I67" s="99"/>
      <c r="J67" s="23">
        <f t="shared" ref="J67:K67" si="26">SUM(J68:J70)</f>
        <v>2.625</v>
      </c>
      <c r="K67" s="23">
        <f t="shared" si="26"/>
        <v>1.354166667</v>
      </c>
      <c r="L67" s="99"/>
      <c r="M67" s="197">
        <f>SUM(M68:M70)</f>
        <v>2.552083333</v>
      </c>
      <c r="N67" s="89"/>
      <c r="O67" s="142"/>
      <c r="P67" s="142"/>
      <c r="Q67" s="89"/>
      <c r="R67" s="89"/>
      <c r="S67" s="89"/>
      <c r="T67" s="89"/>
      <c r="U67" s="89"/>
      <c r="V67" s="89"/>
      <c r="W67" s="89"/>
      <c r="X67" s="89"/>
      <c r="Y67" s="89"/>
      <c r="Z67" s="89"/>
    </row>
    <row r="68" ht="15.75" customHeight="1">
      <c r="A68" s="89">
        <v>67.0</v>
      </c>
      <c r="B68" s="113"/>
      <c r="C68" s="113"/>
      <c r="D68" s="113"/>
      <c r="E68" s="114" t="s">
        <v>10</v>
      </c>
      <c r="F68" s="116" t="s">
        <v>79</v>
      </c>
      <c r="G68" s="4"/>
      <c r="H68" s="117">
        <v>1.5</v>
      </c>
      <c r="I68" s="118"/>
      <c r="J68" s="117">
        <f>Pusat!L274</f>
        <v>1.5</v>
      </c>
      <c r="K68" s="117">
        <f>'Ctt Unit'!I49</f>
        <v>1.354166667</v>
      </c>
      <c r="L68" s="118"/>
      <c r="M68" s="117">
        <f t="shared" ref="M68:M70" si="27">AVERAGE(J68:K68)</f>
        <v>1.427083333</v>
      </c>
      <c r="N68" s="89"/>
      <c r="O68" s="121"/>
      <c r="P68" s="191" t="str">
        <f>'Ctt Unit'!L49</f>
        <v>-</v>
      </c>
      <c r="Q68" s="89"/>
      <c r="R68" s="89"/>
      <c r="S68" s="89"/>
      <c r="T68" s="89"/>
      <c r="U68" s="89"/>
      <c r="V68" s="89"/>
      <c r="W68" s="89"/>
      <c r="X68" s="89"/>
      <c r="Y68" s="89"/>
      <c r="Z68" s="89"/>
    </row>
    <row r="69" ht="15.75" customHeight="1">
      <c r="A69" s="89">
        <v>68.0</v>
      </c>
      <c r="B69" s="113"/>
      <c r="C69" s="113"/>
      <c r="D69" s="113"/>
      <c r="E69" s="114" t="s">
        <v>12</v>
      </c>
      <c r="F69" s="116" t="s">
        <v>80</v>
      </c>
      <c r="G69" s="4"/>
      <c r="H69" s="117">
        <v>1.5</v>
      </c>
      <c r="I69" s="118"/>
      <c r="J69" s="117">
        <f>Pusat!L276</f>
        <v>0</v>
      </c>
      <c r="K69" s="194"/>
      <c r="L69" s="118"/>
      <c r="M69" s="117">
        <f t="shared" si="27"/>
        <v>0</v>
      </c>
      <c r="N69" s="89"/>
      <c r="O69" s="121"/>
      <c r="P69" s="195"/>
      <c r="Q69" s="89"/>
      <c r="R69" s="89"/>
      <c r="S69" s="89"/>
      <c r="T69" s="89"/>
      <c r="U69" s="89"/>
      <c r="V69" s="89"/>
      <c r="W69" s="89"/>
      <c r="X69" s="89"/>
      <c r="Y69" s="89"/>
      <c r="Z69" s="89"/>
    </row>
    <row r="70" ht="15.75" customHeight="1">
      <c r="A70" s="89">
        <v>69.0</v>
      </c>
      <c r="B70" s="113"/>
      <c r="C70" s="113"/>
      <c r="D70" s="113"/>
      <c r="E70" s="114" t="s">
        <v>14</v>
      </c>
      <c r="F70" s="116" t="s">
        <v>81</v>
      </c>
      <c r="G70" s="4"/>
      <c r="H70" s="117">
        <v>1.5</v>
      </c>
      <c r="I70" s="118"/>
      <c r="J70" s="117">
        <f>Pusat!L281</f>
        <v>1.125</v>
      </c>
      <c r="K70" s="194"/>
      <c r="L70" s="118"/>
      <c r="M70" s="117">
        <f t="shared" si="27"/>
        <v>1.125</v>
      </c>
      <c r="N70" s="89"/>
      <c r="O70" s="121"/>
      <c r="P70" s="195"/>
      <c r="Q70" s="89"/>
      <c r="R70" s="89"/>
      <c r="S70" s="89"/>
      <c r="T70" s="89"/>
      <c r="U70" s="89"/>
      <c r="V70" s="89"/>
      <c r="W70" s="89"/>
      <c r="X70" s="89"/>
      <c r="Y70" s="89"/>
      <c r="Z70" s="89"/>
    </row>
    <row r="71" ht="15.75" customHeight="1">
      <c r="A71" s="89">
        <v>70.0</v>
      </c>
      <c r="B71" s="196"/>
      <c r="C71" s="196"/>
      <c r="D71" s="139">
        <v>4.0</v>
      </c>
      <c r="E71" s="199" t="s">
        <v>25</v>
      </c>
      <c r="F71" s="196"/>
      <c r="G71" s="196"/>
      <c r="H71" s="37">
        <v>3.75</v>
      </c>
      <c r="I71" s="99"/>
      <c r="J71" s="23">
        <f t="shared" ref="J71:K71" si="28">SUM(J72:J74)</f>
        <v>3.75</v>
      </c>
      <c r="K71" s="23">
        <f t="shared" si="28"/>
        <v>3.310138889</v>
      </c>
      <c r="L71" s="99"/>
      <c r="M71" s="197">
        <f>SUM(M72:M74)</f>
        <v>3.530069444</v>
      </c>
      <c r="N71" s="89"/>
      <c r="O71" s="142"/>
      <c r="P71" s="142"/>
      <c r="Q71" s="89"/>
      <c r="R71" s="89"/>
      <c r="S71" s="89"/>
      <c r="T71" s="89"/>
      <c r="U71" s="89"/>
      <c r="V71" s="89"/>
      <c r="W71" s="89"/>
      <c r="X71" s="89"/>
      <c r="Y71" s="89"/>
      <c r="Z71" s="89"/>
    </row>
    <row r="72" ht="15.75" customHeight="1">
      <c r="A72" s="89">
        <v>71.0</v>
      </c>
      <c r="B72" s="113"/>
      <c r="C72" s="113"/>
      <c r="D72" s="113"/>
      <c r="E72" s="114" t="s">
        <v>10</v>
      </c>
      <c r="F72" s="116" t="s">
        <v>82</v>
      </c>
      <c r="G72" s="4"/>
      <c r="H72" s="117">
        <v>0.5</v>
      </c>
      <c r="I72" s="118"/>
      <c r="J72" s="117">
        <f>Pusat!L284</f>
        <v>0.5</v>
      </c>
      <c r="K72" s="117">
        <f>'Ctt Unit'!I51</f>
        <v>0.42125</v>
      </c>
      <c r="L72" s="118"/>
      <c r="M72" s="117">
        <f t="shared" ref="M72:M74" si="29">AVERAGE(J72:K72)</f>
        <v>0.460625</v>
      </c>
      <c r="N72" s="89"/>
      <c r="O72" s="121"/>
      <c r="P72" s="191" t="str">
        <f>'Ctt Unit'!L51</f>
        <v>-</v>
      </c>
      <c r="Q72" s="89"/>
      <c r="R72" s="89"/>
      <c r="S72" s="89"/>
      <c r="T72" s="89"/>
      <c r="U72" s="89"/>
      <c r="V72" s="89"/>
      <c r="W72" s="89"/>
      <c r="X72" s="89"/>
      <c r="Y72" s="89"/>
      <c r="Z72" s="89"/>
    </row>
    <row r="73" ht="15.75" customHeight="1">
      <c r="A73" s="89">
        <v>72.0</v>
      </c>
      <c r="B73" s="113"/>
      <c r="C73" s="113"/>
      <c r="D73" s="113"/>
      <c r="E73" s="114" t="s">
        <v>12</v>
      </c>
      <c r="F73" s="116" t="s">
        <v>83</v>
      </c>
      <c r="G73" s="4"/>
      <c r="H73" s="117">
        <v>1.0</v>
      </c>
      <c r="I73" s="118"/>
      <c r="J73" s="117">
        <f>Pusat!L286</f>
        <v>1.25</v>
      </c>
      <c r="K73" s="117">
        <f>'Ctt Unit'!I52</f>
        <v>1.111111111</v>
      </c>
      <c r="L73" s="118"/>
      <c r="M73" s="117">
        <f t="shared" si="29"/>
        <v>1.180555556</v>
      </c>
      <c r="N73" s="89"/>
      <c r="O73" s="121"/>
      <c r="P73" s="191" t="str">
        <f>'Ctt Unit'!L52</f>
        <v>-</v>
      </c>
      <c r="Q73" s="89"/>
      <c r="R73" s="89"/>
      <c r="S73" s="89"/>
      <c r="T73" s="89"/>
      <c r="U73" s="89"/>
      <c r="V73" s="89"/>
      <c r="W73" s="89"/>
      <c r="X73" s="89"/>
      <c r="Y73" s="89"/>
      <c r="Z73" s="89"/>
    </row>
    <row r="74" ht="15.75" customHeight="1">
      <c r="A74" s="89">
        <v>73.0</v>
      </c>
      <c r="B74" s="113"/>
      <c r="C74" s="113"/>
      <c r="D74" s="113"/>
      <c r="E74" s="114" t="s">
        <v>14</v>
      </c>
      <c r="F74" s="116" t="s">
        <v>84</v>
      </c>
      <c r="G74" s="4"/>
      <c r="H74" s="117">
        <v>2.25</v>
      </c>
      <c r="I74" s="118"/>
      <c r="J74" s="117">
        <f>Pusat!L289</f>
        <v>2</v>
      </c>
      <c r="K74" s="117">
        <f>'Ctt Unit'!I53</f>
        <v>1.777777778</v>
      </c>
      <c r="L74" s="118"/>
      <c r="M74" s="117">
        <f t="shared" si="29"/>
        <v>1.888888889</v>
      </c>
      <c r="N74" s="89"/>
      <c r="O74" s="121"/>
      <c r="P74" s="191" t="str">
        <f>'Ctt Unit'!L53</f>
        <v>-</v>
      </c>
      <c r="Q74" s="89"/>
      <c r="R74" s="89"/>
      <c r="S74" s="89"/>
      <c r="T74" s="89"/>
      <c r="U74" s="89"/>
      <c r="V74" s="89"/>
      <c r="W74" s="89"/>
      <c r="X74" s="89"/>
      <c r="Y74" s="89"/>
      <c r="Z74" s="89"/>
    </row>
    <row r="75" ht="15.75" customHeight="1">
      <c r="A75" s="89">
        <v>74.0</v>
      </c>
      <c r="B75" s="196"/>
      <c r="C75" s="196"/>
      <c r="D75" s="139">
        <v>5.0</v>
      </c>
      <c r="E75" s="199" t="s">
        <v>29</v>
      </c>
      <c r="F75" s="196"/>
      <c r="G75" s="200"/>
      <c r="H75" s="37">
        <v>4.5</v>
      </c>
      <c r="I75" s="99"/>
      <c r="J75" s="23">
        <f t="shared" ref="J75:K75" si="30">SUM(J76:J82)</f>
        <v>2.075072872</v>
      </c>
      <c r="K75" s="23">
        <f t="shared" si="30"/>
        <v>1.605663272</v>
      </c>
      <c r="L75" s="99"/>
      <c r="M75" s="197">
        <f>SUM(M76:M82)</f>
        <v>2.22512673</v>
      </c>
      <c r="N75" s="89"/>
      <c r="O75" s="142"/>
      <c r="P75" s="142"/>
      <c r="Q75" s="89"/>
      <c r="R75" s="89"/>
      <c r="S75" s="89"/>
      <c r="T75" s="89"/>
      <c r="U75" s="89"/>
      <c r="V75" s="89"/>
      <c r="W75" s="89"/>
      <c r="X75" s="89"/>
      <c r="Y75" s="89"/>
      <c r="Z75" s="89"/>
    </row>
    <row r="76" ht="15.75" customHeight="1">
      <c r="A76" s="89">
        <v>75.0</v>
      </c>
      <c r="B76" s="113"/>
      <c r="C76" s="113"/>
      <c r="D76" s="113"/>
      <c r="E76" s="114" t="s">
        <v>10</v>
      </c>
      <c r="F76" s="116" t="s">
        <v>85</v>
      </c>
      <c r="G76" s="4"/>
      <c r="H76" s="117">
        <v>1.0</v>
      </c>
      <c r="I76" s="118"/>
      <c r="J76" s="117">
        <f>Pusat!L294</f>
        <v>1</v>
      </c>
      <c r="K76" s="117">
        <f>'Ctt Unit'!I55</f>
        <v>0.8888888889</v>
      </c>
      <c r="L76" s="118"/>
      <c r="M76" s="117">
        <f t="shared" ref="M76:M82" si="31">AVERAGE(J76:K76)</f>
        <v>0.9444444444</v>
      </c>
      <c r="N76" s="89"/>
      <c r="O76" s="121"/>
      <c r="P76" s="191" t="str">
        <f>'Ctt Unit'!L55</f>
        <v>-</v>
      </c>
      <c r="Q76" s="89"/>
      <c r="R76" s="89"/>
      <c r="S76" s="89"/>
      <c r="T76" s="89"/>
      <c r="U76" s="89"/>
      <c r="V76" s="89"/>
      <c r="W76" s="89"/>
      <c r="X76" s="89"/>
      <c r="Y76" s="89"/>
      <c r="Z76" s="89"/>
    </row>
    <row r="77" ht="15.75" customHeight="1">
      <c r="A77" s="89">
        <v>76.0</v>
      </c>
      <c r="B77" s="113"/>
      <c r="C77" s="113"/>
      <c r="D77" s="113"/>
      <c r="E77" s="114" t="s">
        <v>12</v>
      </c>
      <c r="F77" s="116" t="s">
        <v>86</v>
      </c>
      <c r="G77" s="4"/>
      <c r="H77" s="117">
        <v>0.5</v>
      </c>
      <c r="I77" s="118"/>
      <c r="J77" s="117">
        <f>Pusat!L297</f>
        <v>0</v>
      </c>
      <c r="K77" s="194"/>
      <c r="L77" s="118"/>
      <c r="M77" s="117">
        <f t="shared" si="31"/>
        <v>0</v>
      </c>
      <c r="N77" s="89"/>
      <c r="O77" s="121"/>
      <c r="P77" s="195"/>
      <c r="Q77" s="89"/>
      <c r="R77" s="89"/>
      <c r="S77" s="89"/>
      <c r="T77" s="89"/>
      <c r="U77" s="89"/>
      <c r="V77" s="89"/>
      <c r="W77" s="89"/>
      <c r="X77" s="89"/>
      <c r="Y77" s="89"/>
      <c r="Z77" s="89"/>
    </row>
    <row r="78" ht="15.75" customHeight="1">
      <c r="A78" s="89">
        <v>77.0</v>
      </c>
      <c r="B78" s="113"/>
      <c r="C78" s="113"/>
      <c r="D78" s="113"/>
      <c r="E78" s="114" t="s">
        <v>14</v>
      </c>
      <c r="F78" s="116" t="s">
        <v>87</v>
      </c>
      <c r="G78" s="4"/>
      <c r="H78" s="117">
        <v>0.5</v>
      </c>
      <c r="I78" s="118"/>
      <c r="J78" s="117">
        <f>Pusat!L302</f>
        <v>0.25</v>
      </c>
      <c r="K78" s="117">
        <f>'Ctt Unit'!I56</f>
        <v>0.4652777778</v>
      </c>
      <c r="L78" s="118"/>
      <c r="M78" s="117">
        <f t="shared" si="31"/>
        <v>0.3576388889</v>
      </c>
      <c r="N78" s="89"/>
      <c r="O78" s="121"/>
      <c r="P78" s="191" t="str">
        <f>'Ctt Unit'!L56</f>
        <v>-</v>
      </c>
      <c r="Q78" s="89"/>
      <c r="R78" s="89"/>
      <c r="S78" s="89"/>
      <c r="T78" s="89"/>
      <c r="U78" s="89"/>
      <c r="V78" s="89"/>
      <c r="W78" s="89"/>
      <c r="X78" s="89"/>
      <c r="Y78" s="89"/>
      <c r="Z78" s="89"/>
    </row>
    <row r="79" ht="15.75" customHeight="1">
      <c r="A79" s="89">
        <v>78.0</v>
      </c>
      <c r="B79" s="113"/>
      <c r="C79" s="113"/>
      <c r="D79" s="113"/>
      <c r="E79" s="114" t="s">
        <v>16</v>
      </c>
      <c r="F79" s="116" t="s">
        <v>88</v>
      </c>
      <c r="G79" s="4"/>
      <c r="H79" s="117">
        <v>0.5</v>
      </c>
      <c r="I79" s="118"/>
      <c r="J79" s="117">
        <f>Pusat!L304</f>
        <v>0.05555555556</v>
      </c>
      <c r="K79" s="117">
        <f>'Ctt Unit'!I57</f>
        <v>0.2514966052</v>
      </c>
      <c r="L79" s="118"/>
      <c r="M79" s="117">
        <f t="shared" si="31"/>
        <v>0.1535260804</v>
      </c>
      <c r="N79" s="89"/>
      <c r="O79" s="121"/>
      <c r="P79" s="191" t="str">
        <f>'Ctt Unit'!L57</f>
        <v>-</v>
      </c>
      <c r="Q79" s="89"/>
      <c r="R79" s="89"/>
      <c r="S79" s="89"/>
      <c r="T79" s="89"/>
      <c r="U79" s="89"/>
      <c r="V79" s="89"/>
      <c r="W79" s="89"/>
      <c r="X79" s="89"/>
      <c r="Y79" s="89"/>
      <c r="Z79" s="89"/>
    </row>
    <row r="80" ht="15.75" customHeight="1">
      <c r="A80" s="89">
        <v>79.0</v>
      </c>
      <c r="B80" s="113"/>
      <c r="C80" s="113"/>
      <c r="D80" s="113"/>
      <c r="E80" s="114" t="s">
        <v>34</v>
      </c>
      <c r="F80" s="116" t="s">
        <v>89</v>
      </c>
      <c r="G80" s="4"/>
      <c r="H80" s="117">
        <v>0.5</v>
      </c>
      <c r="I80" s="118"/>
      <c r="J80" s="117">
        <f>Pusat!L309</f>
        <v>0.04896176103</v>
      </c>
      <c r="K80" s="194"/>
      <c r="L80" s="118"/>
      <c r="M80" s="117">
        <f t="shared" si="31"/>
        <v>0.04896176103</v>
      </c>
      <c r="N80" s="89"/>
      <c r="O80" s="121"/>
      <c r="P80" s="195"/>
      <c r="Q80" s="89"/>
      <c r="R80" s="89"/>
      <c r="S80" s="89"/>
      <c r="T80" s="89"/>
      <c r="U80" s="89"/>
      <c r="V80" s="89"/>
      <c r="W80" s="89"/>
      <c r="X80" s="89"/>
      <c r="Y80" s="89"/>
      <c r="Z80" s="89"/>
    </row>
    <row r="81" ht="15.75" customHeight="1">
      <c r="A81" s="89">
        <v>80.0</v>
      </c>
      <c r="B81" s="113"/>
      <c r="C81" s="113"/>
      <c r="D81" s="113"/>
      <c r="E81" s="114" t="s">
        <v>36</v>
      </c>
      <c r="F81" s="116" t="s">
        <v>90</v>
      </c>
      <c r="G81" s="4"/>
      <c r="H81" s="117">
        <v>0.5</v>
      </c>
      <c r="I81" s="118"/>
      <c r="J81" s="117">
        <f>Pusat!L313</f>
        <v>0.5</v>
      </c>
      <c r="K81" s="194"/>
      <c r="L81" s="118"/>
      <c r="M81" s="117">
        <f t="shared" si="31"/>
        <v>0.5</v>
      </c>
      <c r="N81" s="89"/>
      <c r="O81" s="121"/>
      <c r="P81" s="195"/>
      <c r="Q81" s="89"/>
      <c r="R81" s="89"/>
      <c r="S81" s="89"/>
      <c r="T81" s="89"/>
      <c r="U81" s="89"/>
      <c r="V81" s="89"/>
      <c r="W81" s="89"/>
      <c r="X81" s="89"/>
      <c r="Y81" s="89"/>
      <c r="Z81" s="89"/>
    </row>
    <row r="82" ht="15.75" customHeight="1">
      <c r="A82" s="89">
        <v>81.0</v>
      </c>
      <c r="B82" s="113"/>
      <c r="C82" s="113"/>
      <c r="D82" s="113"/>
      <c r="E82" s="114" t="s">
        <v>38</v>
      </c>
      <c r="F82" s="116" t="s">
        <v>91</v>
      </c>
      <c r="G82" s="4"/>
      <c r="H82" s="117">
        <v>1.0</v>
      </c>
      <c r="I82" s="118"/>
      <c r="J82" s="117">
        <f>Pusat!L317</f>
        <v>0.2205555556</v>
      </c>
      <c r="K82" s="194"/>
      <c r="L82" s="118"/>
      <c r="M82" s="117">
        <f t="shared" si="31"/>
        <v>0.2205555556</v>
      </c>
      <c r="N82" s="89"/>
      <c r="O82" s="121"/>
      <c r="P82" s="195"/>
      <c r="Q82" s="89"/>
      <c r="R82" s="89"/>
      <c r="S82" s="89"/>
      <c r="T82" s="89"/>
      <c r="U82" s="89"/>
      <c r="V82" s="89"/>
      <c r="W82" s="89"/>
      <c r="X82" s="89"/>
      <c r="Y82" s="89"/>
      <c r="Z82" s="89"/>
    </row>
    <row r="83" ht="15.75" customHeight="1">
      <c r="A83" s="89">
        <v>82.0</v>
      </c>
      <c r="B83" s="196"/>
      <c r="C83" s="196"/>
      <c r="D83" s="139">
        <v>6.0</v>
      </c>
      <c r="E83" s="199" t="s">
        <v>42</v>
      </c>
      <c r="F83" s="196"/>
      <c r="G83" s="196"/>
      <c r="H83" s="37">
        <v>3.75</v>
      </c>
      <c r="I83" s="99"/>
      <c r="J83" s="23">
        <f t="shared" ref="J83:K83" si="32">SUM(J84:J87)</f>
        <v>2.72</v>
      </c>
      <c r="K83" s="23">
        <f t="shared" si="32"/>
        <v>2.704958351</v>
      </c>
      <c r="L83" s="99"/>
      <c r="M83" s="197">
        <f>SUM(M84:M87)</f>
        <v>2.712479176</v>
      </c>
      <c r="N83" s="89"/>
      <c r="O83" s="142"/>
      <c r="P83" s="142"/>
      <c r="Q83" s="89"/>
      <c r="R83" s="89"/>
      <c r="S83" s="89"/>
      <c r="T83" s="89"/>
      <c r="U83" s="89"/>
      <c r="V83" s="89"/>
      <c r="W83" s="89"/>
      <c r="X83" s="89"/>
      <c r="Y83" s="89"/>
      <c r="Z83" s="89"/>
    </row>
    <row r="84" ht="15.75" customHeight="1">
      <c r="A84" s="89">
        <v>83.0</v>
      </c>
      <c r="B84" s="113"/>
      <c r="C84" s="113"/>
      <c r="D84" s="113"/>
      <c r="E84" s="114" t="s">
        <v>10</v>
      </c>
      <c r="F84" s="116" t="s">
        <v>92</v>
      </c>
      <c r="G84" s="4"/>
      <c r="H84" s="117">
        <v>1.0</v>
      </c>
      <c r="I84" s="118"/>
      <c r="J84" s="117">
        <f>Pusat!L323</f>
        <v>0.3</v>
      </c>
      <c r="K84" s="117">
        <f>'Ctt Unit'!I59</f>
        <v>0.2667639067</v>
      </c>
      <c r="L84" s="118"/>
      <c r="M84" s="117">
        <f t="shared" ref="M84:M87" si="33">AVERAGE(J84:K84)</f>
        <v>0.2833819534</v>
      </c>
      <c r="N84" s="89"/>
      <c r="O84" s="121"/>
      <c r="P84" s="191" t="str">
        <f>'Ctt Unit'!L59</f>
        <v>-</v>
      </c>
      <c r="Q84" s="89"/>
      <c r="R84" s="89"/>
      <c r="S84" s="89"/>
      <c r="T84" s="89"/>
      <c r="U84" s="89"/>
      <c r="V84" s="89"/>
      <c r="W84" s="89"/>
      <c r="X84" s="89"/>
      <c r="Y84" s="89"/>
      <c r="Z84" s="89"/>
    </row>
    <row r="85" ht="15.75" customHeight="1">
      <c r="A85" s="89">
        <v>84.0</v>
      </c>
      <c r="B85" s="113"/>
      <c r="C85" s="113"/>
      <c r="D85" s="113"/>
      <c r="E85" s="114" t="s">
        <v>12</v>
      </c>
      <c r="F85" s="116" t="s">
        <v>93</v>
      </c>
      <c r="G85" s="4"/>
      <c r="H85" s="117">
        <v>1.0</v>
      </c>
      <c r="I85" s="118"/>
      <c r="J85" s="117">
        <f>Pusat!L337</f>
        <v>0.67</v>
      </c>
      <c r="K85" s="117">
        <f>'Ctt Unit'!I60</f>
        <v>0.8705555556</v>
      </c>
      <c r="L85" s="118"/>
      <c r="M85" s="117">
        <f t="shared" si="33"/>
        <v>0.7702777778</v>
      </c>
      <c r="N85" s="89"/>
      <c r="O85" s="121"/>
      <c r="P85" s="191" t="str">
        <f>'Ctt Unit'!L60</f>
        <v>-</v>
      </c>
      <c r="Q85" s="89"/>
      <c r="R85" s="89"/>
      <c r="S85" s="89"/>
      <c r="T85" s="89"/>
      <c r="U85" s="89"/>
      <c r="V85" s="89"/>
      <c r="W85" s="89"/>
      <c r="X85" s="89"/>
      <c r="Y85" s="89"/>
      <c r="Z85" s="89"/>
    </row>
    <row r="86" ht="15.75" customHeight="1">
      <c r="A86" s="89">
        <v>85.0</v>
      </c>
      <c r="B86" s="113"/>
      <c r="C86" s="113"/>
      <c r="D86" s="113"/>
      <c r="E86" s="114" t="s">
        <v>14</v>
      </c>
      <c r="F86" s="116" t="s">
        <v>173</v>
      </c>
      <c r="G86" s="4"/>
      <c r="H86" s="117">
        <v>1.0</v>
      </c>
      <c r="I86" s="118"/>
      <c r="J86" s="117">
        <f>Pusat!L339</f>
        <v>1</v>
      </c>
      <c r="K86" s="117">
        <f>'Ctt Unit'!I61</f>
        <v>0.9355555556</v>
      </c>
      <c r="L86" s="118"/>
      <c r="M86" s="117">
        <f t="shared" si="33"/>
        <v>0.9677777778</v>
      </c>
      <c r="N86" s="89"/>
      <c r="O86" s="121"/>
      <c r="P86" s="191" t="str">
        <f>'Ctt Unit'!L61</f>
        <v>-</v>
      </c>
      <c r="Q86" s="89"/>
      <c r="R86" s="89"/>
      <c r="S86" s="89"/>
      <c r="T86" s="89"/>
      <c r="U86" s="89"/>
      <c r="V86" s="89"/>
      <c r="W86" s="89"/>
      <c r="X86" s="89"/>
      <c r="Y86" s="89"/>
      <c r="Z86" s="89"/>
    </row>
    <row r="87" ht="15.75" customHeight="1">
      <c r="A87" s="89">
        <v>86.0</v>
      </c>
      <c r="B87" s="113"/>
      <c r="C87" s="113"/>
      <c r="D87" s="113"/>
      <c r="E87" s="114" t="s">
        <v>16</v>
      </c>
      <c r="F87" s="116" t="s">
        <v>95</v>
      </c>
      <c r="G87" s="4"/>
      <c r="H87" s="117">
        <v>0.75</v>
      </c>
      <c r="I87" s="118"/>
      <c r="J87" s="117">
        <f>Pusat!L341</f>
        <v>0.75</v>
      </c>
      <c r="K87" s="117">
        <f>'Ctt Unit'!I62</f>
        <v>0.6320833333</v>
      </c>
      <c r="L87" s="118"/>
      <c r="M87" s="117">
        <f t="shared" si="33"/>
        <v>0.6910416667</v>
      </c>
      <c r="N87" s="89"/>
      <c r="O87" s="121"/>
      <c r="P87" s="191" t="str">
        <f>'Ctt Unit'!L62</f>
        <v>-</v>
      </c>
      <c r="Q87" s="89"/>
      <c r="R87" s="89"/>
      <c r="S87" s="89"/>
      <c r="T87" s="89"/>
      <c r="U87" s="89"/>
      <c r="V87" s="89"/>
      <c r="W87" s="89"/>
      <c r="X87" s="89"/>
      <c r="Y87" s="89"/>
      <c r="Z87" s="89"/>
    </row>
    <row r="88" ht="15.75" customHeight="1">
      <c r="A88" s="89">
        <v>87.0</v>
      </c>
      <c r="B88" s="196"/>
      <c r="C88" s="196"/>
      <c r="D88" s="139">
        <v>7.0</v>
      </c>
      <c r="E88" s="198" t="s">
        <v>45</v>
      </c>
      <c r="F88" s="3"/>
      <c r="G88" s="4"/>
      <c r="H88" s="37">
        <v>3.75</v>
      </c>
      <c r="I88" s="99"/>
      <c r="J88" s="23">
        <f>SUM(J89:J94)</f>
        <v>3.324328673</v>
      </c>
      <c r="K88" s="23">
        <f>SUM(K89:K93)</f>
        <v>1.723913383</v>
      </c>
      <c r="L88" s="99"/>
      <c r="M88" s="197">
        <f>SUM(M89:M94)</f>
        <v>3.292121028</v>
      </c>
      <c r="N88" s="89"/>
      <c r="O88" s="142"/>
      <c r="P88" s="142"/>
      <c r="Q88" s="89"/>
      <c r="R88" s="89"/>
      <c r="S88" s="89"/>
      <c r="T88" s="89"/>
      <c r="U88" s="89"/>
      <c r="V88" s="89"/>
      <c r="W88" s="89"/>
      <c r="X88" s="89"/>
      <c r="Y88" s="89"/>
      <c r="Z88" s="89"/>
    </row>
    <row r="89" ht="15.75" customHeight="1">
      <c r="A89" s="89">
        <v>88.0</v>
      </c>
      <c r="B89" s="113"/>
      <c r="C89" s="113"/>
      <c r="D89" s="113"/>
      <c r="E89" s="114" t="s">
        <v>10</v>
      </c>
      <c r="F89" s="116" t="s">
        <v>96</v>
      </c>
      <c r="G89" s="4"/>
      <c r="H89" s="117">
        <v>0.75</v>
      </c>
      <c r="I89" s="118"/>
      <c r="J89" s="117">
        <f>Pusat!L344</f>
        <v>0.75</v>
      </c>
      <c r="K89" s="117">
        <f>'Ctt Unit'!I64</f>
        <v>0.6679408939</v>
      </c>
      <c r="L89" s="118"/>
      <c r="M89" s="117">
        <f t="shared" ref="M89:M94" si="34">AVERAGE(J89:K89)</f>
        <v>0.7089704469</v>
      </c>
      <c r="N89" s="89"/>
      <c r="O89" s="121"/>
      <c r="P89" s="191" t="str">
        <f>'Ctt Unit'!L64</f>
        <v>-</v>
      </c>
      <c r="Q89" s="89"/>
      <c r="R89" s="89"/>
      <c r="S89" s="89"/>
      <c r="T89" s="89"/>
      <c r="U89" s="89"/>
      <c r="V89" s="89"/>
      <c r="W89" s="89"/>
      <c r="X89" s="89"/>
      <c r="Y89" s="89"/>
      <c r="Z89" s="89"/>
    </row>
    <row r="90" ht="15.75" customHeight="1">
      <c r="A90" s="89">
        <v>89.0</v>
      </c>
      <c r="B90" s="113"/>
      <c r="C90" s="113"/>
      <c r="D90" s="113"/>
      <c r="E90" s="114" t="s">
        <v>12</v>
      </c>
      <c r="F90" s="116" t="s">
        <v>97</v>
      </c>
      <c r="G90" s="4"/>
      <c r="H90" s="117">
        <v>0.6</v>
      </c>
      <c r="I90" s="118"/>
      <c r="J90" s="117">
        <f>Pusat!L351</f>
        <v>0.4554715302</v>
      </c>
      <c r="K90" s="117">
        <f>'Ctt Unit'!I65</f>
        <v>0.489427923</v>
      </c>
      <c r="L90" s="118"/>
      <c r="M90" s="117">
        <f t="shared" si="34"/>
        <v>0.4724497266</v>
      </c>
      <c r="N90" s="89"/>
      <c r="O90" s="121"/>
      <c r="P90" s="191" t="str">
        <f>'Ctt Unit'!L65</f>
        <v>-</v>
      </c>
      <c r="Q90" s="89"/>
      <c r="R90" s="89"/>
      <c r="S90" s="89"/>
      <c r="T90" s="89"/>
      <c r="U90" s="89"/>
      <c r="V90" s="89"/>
      <c r="W90" s="89"/>
      <c r="X90" s="89"/>
      <c r="Y90" s="89"/>
      <c r="Z90" s="89"/>
    </row>
    <row r="91" ht="15.75" customHeight="1">
      <c r="A91" s="89">
        <v>90.0</v>
      </c>
      <c r="B91" s="113"/>
      <c r="C91" s="113"/>
      <c r="D91" s="113"/>
      <c r="E91" s="114" t="s">
        <v>14</v>
      </c>
      <c r="F91" s="116" t="s">
        <v>174</v>
      </c>
      <c r="G91" s="4"/>
      <c r="H91" s="117">
        <v>0.6</v>
      </c>
      <c r="I91" s="118"/>
      <c r="J91" s="117">
        <f>Pusat!L358</f>
        <v>0.6</v>
      </c>
      <c r="K91" s="194"/>
      <c r="L91" s="118"/>
      <c r="M91" s="117">
        <f t="shared" si="34"/>
        <v>0.6</v>
      </c>
      <c r="N91" s="89"/>
      <c r="O91" s="121"/>
      <c r="P91" s="191" t="str">
        <f>'Ctt Unit'!L65</f>
        <v>-</v>
      </c>
      <c r="Q91" s="89"/>
      <c r="R91" s="89"/>
      <c r="S91" s="89"/>
      <c r="T91" s="89"/>
      <c r="U91" s="89"/>
      <c r="V91" s="89"/>
      <c r="W91" s="89"/>
      <c r="X91" s="89"/>
      <c r="Y91" s="89"/>
      <c r="Z91" s="89"/>
    </row>
    <row r="92" ht="15.75" customHeight="1">
      <c r="A92" s="89">
        <v>90.0</v>
      </c>
      <c r="B92" s="113"/>
      <c r="C92" s="113"/>
      <c r="D92" s="113"/>
      <c r="E92" s="114" t="s">
        <v>16</v>
      </c>
      <c r="F92" s="116" t="s">
        <v>98</v>
      </c>
      <c r="G92" s="4"/>
      <c r="H92" s="117">
        <v>0.6</v>
      </c>
      <c r="I92" s="118"/>
      <c r="J92" s="117">
        <f>Pusat!L360</f>
        <v>0.5828571429</v>
      </c>
      <c r="K92" s="117">
        <f>'Ctt Unit'!I66</f>
        <v>0.5665445665</v>
      </c>
      <c r="L92" s="118"/>
      <c r="M92" s="117">
        <f t="shared" si="34"/>
        <v>0.5747008547</v>
      </c>
      <c r="N92" s="89"/>
      <c r="O92" s="121"/>
      <c r="P92" s="191" t="str">
        <f>'Ctt Unit'!L66</f>
        <v>-</v>
      </c>
      <c r="Q92" s="89"/>
      <c r="R92" s="89"/>
      <c r="S92" s="89"/>
      <c r="T92" s="89"/>
      <c r="U92" s="89"/>
      <c r="V92" s="89"/>
      <c r="W92" s="89"/>
      <c r="X92" s="89"/>
      <c r="Y92" s="89"/>
      <c r="Z92" s="89"/>
    </row>
    <row r="93" ht="15.75" customHeight="1">
      <c r="A93" s="89">
        <v>91.0</v>
      </c>
      <c r="B93" s="113"/>
      <c r="C93" s="113"/>
      <c r="D93" s="113"/>
      <c r="E93" s="114" t="s">
        <v>34</v>
      </c>
      <c r="F93" s="116" t="s">
        <v>51</v>
      </c>
      <c r="G93" s="4"/>
      <c r="H93" s="117">
        <v>0.6</v>
      </c>
      <c r="I93" s="118"/>
      <c r="J93" s="117">
        <f>Pusat!L365</f>
        <v>0.51</v>
      </c>
      <c r="K93" s="194"/>
      <c r="L93" s="118"/>
      <c r="M93" s="117">
        <f t="shared" si="34"/>
        <v>0.51</v>
      </c>
      <c r="N93" s="89"/>
      <c r="O93" s="121"/>
      <c r="P93" s="195"/>
      <c r="Q93" s="89"/>
      <c r="R93" s="89"/>
      <c r="S93" s="89"/>
      <c r="T93" s="89"/>
      <c r="U93" s="89"/>
      <c r="V93" s="89"/>
      <c r="W93" s="89"/>
      <c r="X93" s="89"/>
      <c r="Y93" s="89"/>
      <c r="Z93" s="89"/>
    </row>
    <row r="94" ht="15.75" customHeight="1">
      <c r="A94" s="89"/>
      <c r="B94" s="113"/>
      <c r="C94" s="113"/>
      <c r="D94" s="113"/>
      <c r="E94" s="114" t="s">
        <v>36</v>
      </c>
      <c r="F94" s="116" t="s">
        <v>175</v>
      </c>
      <c r="G94" s="4"/>
      <c r="H94" s="117">
        <v>0.6</v>
      </c>
      <c r="I94" s="118"/>
      <c r="J94" s="117">
        <f>Pusat!L377</f>
        <v>0.426</v>
      </c>
      <c r="K94" s="194"/>
      <c r="L94" s="118"/>
      <c r="M94" s="117">
        <f t="shared" si="34"/>
        <v>0.426</v>
      </c>
      <c r="N94" s="89"/>
      <c r="O94" s="121"/>
      <c r="P94" s="195"/>
      <c r="Q94" s="89"/>
      <c r="R94" s="89"/>
      <c r="S94" s="89"/>
      <c r="T94" s="89"/>
      <c r="U94" s="89"/>
      <c r="V94" s="89"/>
      <c r="W94" s="89"/>
      <c r="X94" s="89"/>
      <c r="Y94" s="89"/>
      <c r="Z94" s="89"/>
    </row>
    <row r="95" ht="15.75" customHeight="1">
      <c r="A95" s="89">
        <v>92.0</v>
      </c>
      <c r="B95" s="196"/>
      <c r="C95" s="196"/>
      <c r="D95" s="139">
        <v>8.0</v>
      </c>
      <c r="E95" s="198" t="s">
        <v>53</v>
      </c>
      <c r="F95" s="3"/>
      <c r="G95" s="4"/>
      <c r="H95" s="37">
        <v>3.75</v>
      </c>
      <c r="I95" s="99"/>
      <c r="J95" s="23">
        <f t="shared" ref="J95:K95" si="35">SUM(J96:J97)</f>
        <v>3.75</v>
      </c>
      <c r="K95" s="23">
        <f t="shared" si="35"/>
        <v>3.332647832</v>
      </c>
      <c r="L95" s="99"/>
      <c r="M95" s="197">
        <f>SUM(M96:M97)</f>
        <v>3.541323916</v>
      </c>
      <c r="N95" s="89"/>
      <c r="O95" s="142"/>
      <c r="P95" s="142"/>
      <c r="Q95" s="89"/>
      <c r="R95" s="89"/>
      <c r="S95" s="89"/>
      <c r="T95" s="89"/>
      <c r="U95" s="89"/>
      <c r="V95" s="89"/>
      <c r="W95" s="89"/>
      <c r="X95" s="89"/>
      <c r="Y95" s="89"/>
      <c r="Z95" s="89"/>
    </row>
    <row r="96" ht="15.75" customHeight="1">
      <c r="A96" s="89">
        <v>93.0</v>
      </c>
      <c r="B96" s="113"/>
      <c r="C96" s="113"/>
      <c r="D96" s="113"/>
      <c r="E96" s="114" t="s">
        <v>10</v>
      </c>
      <c r="F96" s="116" t="s">
        <v>99</v>
      </c>
      <c r="G96" s="4"/>
      <c r="H96" s="117">
        <v>2.5</v>
      </c>
      <c r="I96" s="118"/>
      <c r="J96" s="117">
        <f>Pusat!L381</f>
        <v>2.5</v>
      </c>
      <c r="K96" s="117">
        <f>'Ctt Unit'!I68</f>
        <v>2.151745054</v>
      </c>
      <c r="L96" s="118"/>
      <c r="M96" s="117">
        <f t="shared" ref="M96:M97" si="36">AVERAGE(J96:K96)</f>
        <v>2.325872527</v>
      </c>
      <c r="N96" s="89"/>
      <c r="O96" s="121"/>
      <c r="P96" s="191" t="str">
        <f>'Ctt Unit'!L68</f>
        <v>-</v>
      </c>
      <c r="Q96" s="89"/>
      <c r="R96" s="89"/>
      <c r="S96" s="89"/>
      <c r="T96" s="89"/>
      <c r="U96" s="89"/>
      <c r="V96" s="89"/>
      <c r="W96" s="89"/>
      <c r="X96" s="89"/>
      <c r="Y96" s="89"/>
      <c r="Z96" s="89"/>
    </row>
    <row r="97" ht="15.75" customHeight="1">
      <c r="A97" s="89">
        <v>94.0</v>
      </c>
      <c r="B97" s="113"/>
      <c r="C97" s="113"/>
      <c r="D97" s="113"/>
      <c r="E97" s="114" t="s">
        <v>12</v>
      </c>
      <c r="F97" s="116" t="s">
        <v>100</v>
      </c>
      <c r="G97" s="4"/>
      <c r="H97" s="117">
        <v>1.25</v>
      </c>
      <c r="I97" s="118"/>
      <c r="J97" s="117">
        <f>Pusat!L388</f>
        <v>1.25</v>
      </c>
      <c r="K97" s="117">
        <f>'Ctt Unit'!I69</f>
        <v>1.180902778</v>
      </c>
      <c r="L97" s="118"/>
      <c r="M97" s="117">
        <f t="shared" si="36"/>
        <v>1.215451389</v>
      </c>
      <c r="N97" s="89"/>
      <c r="O97" s="121"/>
      <c r="P97" s="191" t="str">
        <f>'Ctt Unit'!L69</f>
        <v>-</v>
      </c>
      <c r="Q97" s="89"/>
      <c r="R97" s="89"/>
      <c r="S97" s="89"/>
      <c r="T97" s="89"/>
      <c r="U97" s="89"/>
      <c r="V97" s="89"/>
      <c r="W97" s="89"/>
      <c r="X97" s="89"/>
      <c r="Y97" s="89"/>
      <c r="Z97" s="89"/>
    </row>
    <row r="98" ht="15.75" customHeight="1">
      <c r="A98" s="89">
        <v>95.0</v>
      </c>
      <c r="B98" s="126" t="s">
        <v>123</v>
      </c>
      <c r="C98" s="3"/>
      <c r="D98" s="3"/>
      <c r="E98" s="3"/>
      <c r="F98" s="3"/>
      <c r="G98" s="4"/>
      <c r="H98" s="127">
        <v>60.0</v>
      </c>
      <c r="I98" s="92"/>
      <c r="J98" s="127">
        <f t="shared" ref="J98:K98" si="37">SUM(J5,J48,J59)</f>
        <v>48.91534758</v>
      </c>
      <c r="K98" s="127">
        <f t="shared" si="37"/>
        <v>31.2294691</v>
      </c>
      <c r="L98" s="92"/>
      <c r="M98" s="127">
        <f>SUM(M5,M48,M59)</f>
        <v>48.053417</v>
      </c>
      <c r="N98" s="89"/>
      <c r="O98" s="128"/>
      <c r="P98" s="128"/>
      <c r="Q98" s="89"/>
      <c r="R98" s="89"/>
      <c r="S98" s="89"/>
      <c r="T98" s="89"/>
      <c r="U98" s="89"/>
      <c r="V98" s="89"/>
      <c r="W98" s="89"/>
      <c r="X98" s="89"/>
      <c r="Y98" s="89"/>
      <c r="Z98" s="89"/>
    </row>
    <row r="99" ht="15.75" customHeight="1">
      <c r="A99" s="89">
        <v>96.0</v>
      </c>
      <c r="B99" s="67"/>
      <c r="C99" s="67"/>
      <c r="D99" s="129"/>
      <c r="E99" s="129"/>
      <c r="F99" s="67"/>
      <c r="G99" s="67"/>
      <c r="H99" s="130"/>
      <c r="I99" s="99"/>
      <c r="J99" s="134"/>
      <c r="K99" s="134"/>
      <c r="L99" s="201"/>
      <c r="M99" s="131"/>
      <c r="N99" s="89"/>
      <c r="O99" s="132"/>
      <c r="P99" s="132"/>
      <c r="Q99" s="89"/>
      <c r="R99" s="89"/>
      <c r="S99" s="89"/>
      <c r="T99" s="89"/>
      <c r="U99" s="89"/>
      <c r="V99" s="89"/>
      <c r="W99" s="89"/>
      <c r="X99" s="89"/>
      <c r="Y99" s="89"/>
      <c r="Z99" s="89"/>
    </row>
    <row r="100" ht="15.75" customHeight="1">
      <c r="A100" s="89">
        <v>97.0</v>
      </c>
      <c r="B100" s="67"/>
      <c r="C100" s="67"/>
      <c r="D100" s="129"/>
      <c r="E100" s="129"/>
      <c r="F100" s="67"/>
      <c r="G100" s="67"/>
      <c r="H100" s="130"/>
      <c r="I100" s="99"/>
      <c r="J100" s="134"/>
      <c r="K100" s="134"/>
      <c r="L100" s="201"/>
      <c r="M100" s="134"/>
      <c r="N100" s="89"/>
      <c r="O100" s="132"/>
      <c r="P100" s="132"/>
      <c r="Q100" s="89"/>
      <c r="R100" s="89"/>
      <c r="S100" s="89"/>
      <c r="T100" s="89"/>
      <c r="U100" s="89"/>
      <c r="V100" s="89"/>
      <c r="W100" s="89"/>
      <c r="X100" s="89"/>
      <c r="Y100" s="89"/>
      <c r="Z100" s="89"/>
    </row>
    <row r="101" ht="15.75" customHeight="1">
      <c r="A101" s="89">
        <v>98.0</v>
      </c>
      <c r="B101" s="135" t="s">
        <v>101</v>
      </c>
      <c r="C101" s="71" t="s">
        <v>102</v>
      </c>
      <c r="D101" s="3"/>
      <c r="E101" s="3"/>
      <c r="F101" s="3"/>
      <c r="G101" s="4"/>
      <c r="H101" s="13"/>
      <c r="I101" s="99"/>
      <c r="J101" s="136"/>
      <c r="K101" s="136"/>
      <c r="L101" s="153"/>
      <c r="M101" s="136"/>
      <c r="N101" s="89"/>
      <c r="O101" s="137"/>
      <c r="P101" s="137"/>
      <c r="Q101" s="89"/>
      <c r="R101" s="89"/>
      <c r="S101" s="89"/>
      <c r="T101" s="89"/>
      <c r="U101" s="89"/>
      <c r="V101" s="89"/>
      <c r="W101" s="89"/>
      <c r="X101" s="89"/>
      <c r="Y101" s="89"/>
      <c r="Z101" s="89"/>
    </row>
    <row r="102" ht="15.75" customHeight="1">
      <c r="A102" s="89">
        <v>99.0</v>
      </c>
      <c r="B102" s="138"/>
      <c r="C102" s="139"/>
      <c r="D102" s="140">
        <v>1.0</v>
      </c>
      <c r="E102" s="141" t="s">
        <v>103</v>
      </c>
      <c r="F102" s="3"/>
      <c r="G102" s="4"/>
      <c r="H102" s="23">
        <v>10.0</v>
      </c>
      <c r="I102" s="99"/>
      <c r="J102" s="23">
        <f>SUM(J103:J104)</f>
        <v>7.8496</v>
      </c>
      <c r="K102" s="202"/>
      <c r="L102" s="201"/>
      <c r="M102" s="23">
        <f>SUM(M103:M104)</f>
        <v>7.8496</v>
      </c>
      <c r="N102" s="89"/>
      <c r="O102" s="142"/>
      <c r="P102" s="200"/>
      <c r="Q102" s="89"/>
      <c r="R102" s="89"/>
      <c r="S102" s="89"/>
      <c r="T102" s="89"/>
      <c r="U102" s="89"/>
      <c r="V102" s="89"/>
      <c r="W102" s="89"/>
      <c r="X102" s="89"/>
      <c r="Y102" s="89"/>
      <c r="Z102" s="89"/>
    </row>
    <row r="103" ht="15.75" customHeight="1">
      <c r="A103" s="89">
        <v>100.0</v>
      </c>
      <c r="B103" s="113"/>
      <c r="C103" s="113"/>
      <c r="D103" s="113"/>
      <c r="E103" s="114" t="s">
        <v>10</v>
      </c>
      <c r="F103" s="143" t="s">
        <v>104</v>
      </c>
      <c r="G103" s="113"/>
      <c r="H103" s="117">
        <v>3.0</v>
      </c>
      <c r="I103" s="118"/>
      <c r="J103" s="117">
        <f>Pusat!L396</f>
        <v>3</v>
      </c>
      <c r="K103" s="130"/>
      <c r="L103" s="203"/>
      <c r="M103" s="117">
        <f t="shared" ref="M103:M104" si="38">J103</f>
        <v>3</v>
      </c>
      <c r="N103" s="89"/>
      <c r="O103" s="121"/>
      <c r="P103" s="204"/>
      <c r="Q103" s="89"/>
      <c r="R103" s="89"/>
      <c r="S103" s="89"/>
      <c r="T103" s="89"/>
      <c r="U103" s="89"/>
      <c r="V103" s="89"/>
      <c r="W103" s="89"/>
      <c r="X103" s="89"/>
      <c r="Y103" s="89"/>
      <c r="Z103" s="89"/>
    </row>
    <row r="104" ht="15.75" customHeight="1">
      <c r="A104" s="89">
        <v>101.0</v>
      </c>
      <c r="B104" s="113"/>
      <c r="C104" s="113"/>
      <c r="D104" s="113"/>
      <c r="E104" s="114" t="s">
        <v>12</v>
      </c>
      <c r="F104" s="143" t="s">
        <v>105</v>
      </c>
      <c r="G104" s="113"/>
      <c r="H104" s="117">
        <v>7.0</v>
      </c>
      <c r="I104" s="118"/>
      <c r="J104" s="117">
        <f>Pusat!L397</f>
        <v>4.8496</v>
      </c>
      <c r="K104" s="130"/>
      <c r="L104" s="203"/>
      <c r="M104" s="117">
        <f t="shared" si="38"/>
        <v>4.8496</v>
      </c>
      <c r="N104" s="89"/>
      <c r="O104" s="121"/>
      <c r="P104" s="204"/>
      <c r="Q104" s="89"/>
      <c r="R104" s="89"/>
      <c r="S104" s="89"/>
      <c r="T104" s="89"/>
      <c r="U104" s="89"/>
      <c r="V104" s="89"/>
      <c r="W104" s="89"/>
      <c r="X104" s="89"/>
      <c r="Y104" s="89"/>
      <c r="Z104" s="89"/>
    </row>
    <row r="105" ht="15.75" customHeight="1">
      <c r="A105" s="89">
        <v>103.0</v>
      </c>
      <c r="B105" s="144"/>
      <c r="C105" s="144"/>
      <c r="D105" s="145">
        <v>2.0</v>
      </c>
      <c r="E105" s="146" t="s">
        <v>106</v>
      </c>
      <c r="F105" s="3"/>
      <c r="G105" s="4"/>
      <c r="H105" s="147">
        <v>10.0</v>
      </c>
      <c r="I105" s="99"/>
      <c r="J105" s="147">
        <f>SUM(J106)</f>
        <v>9.25</v>
      </c>
      <c r="K105" s="205"/>
      <c r="L105" s="201"/>
      <c r="M105" s="147">
        <f>SUM(M106)</f>
        <v>9.25</v>
      </c>
      <c r="N105" s="89"/>
      <c r="O105" s="148"/>
      <c r="P105" s="206"/>
      <c r="Q105" s="89"/>
      <c r="R105" s="89"/>
      <c r="S105" s="89"/>
      <c r="T105" s="89"/>
      <c r="U105" s="89"/>
      <c r="V105" s="89"/>
      <c r="W105" s="89"/>
      <c r="X105" s="89"/>
      <c r="Y105" s="89"/>
      <c r="Z105" s="89"/>
    </row>
    <row r="106" ht="15.75" customHeight="1">
      <c r="A106" s="89">
        <v>104.0</v>
      </c>
      <c r="B106" s="113"/>
      <c r="C106" s="113"/>
      <c r="D106" s="114"/>
      <c r="E106" s="114" t="s">
        <v>107</v>
      </c>
      <c r="F106" s="143" t="s">
        <v>108</v>
      </c>
      <c r="G106" s="113"/>
      <c r="H106" s="117">
        <v>10.0</v>
      </c>
      <c r="I106" s="118"/>
      <c r="J106" s="117">
        <f>Pusat!L399</f>
        <v>9.25</v>
      </c>
      <c r="K106" s="130"/>
      <c r="L106" s="203"/>
      <c r="M106" s="117">
        <f>J106</f>
        <v>9.25</v>
      </c>
      <c r="N106" s="89"/>
      <c r="O106" s="121"/>
      <c r="P106" s="204"/>
      <c r="Q106" s="89"/>
      <c r="R106" s="89"/>
      <c r="S106" s="89"/>
      <c r="T106" s="89"/>
      <c r="U106" s="89"/>
      <c r="V106" s="89"/>
      <c r="W106" s="89"/>
      <c r="X106" s="89"/>
      <c r="Y106" s="89"/>
      <c r="Z106" s="89"/>
    </row>
    <row r="107" ht="15.75" customHeight="1">
      <c r="A107" s="89">
        <v>106.0</v>
      </c>
      <c r="B107" s="144"/>
      <c r="C107" s="144"/>
      <c r="D107" s="145">
        <v>3.0</v>
      </c>
      <c r="E107" s="146" t="s">
        <v>109</v>
      </c>
      <c r="F107" s="3"/>
      <c r="G107" s="4"/>
      <c r="H107" s="147">
        <v>10.0</v>
      </c>
      <c r="I107" s="99"/>
      <c r="J107" s="147">
        <f>SUM(J108)</f>
        <v>7.725</v>
      </c>
      <c r="K107" s="205"/>
      <c r="L107" s="201"/>
      <c r="M107" s="147">
        <f>SUM(M108)</f>
        <v>7.725</v>
      </c>
      <c r="N107" s="89"/>
      <c r="O107" s="148"/>
      <c r="P107" s="206"/>
      <c r="Q107" s="89"/>
      <c r="R107" s="89"/>
      <c r="S107" s="89"/>
      <c r="T107" s="89"/>
      <c r="U107" s="89"/>
      <c r="V107" s="89"/>
      <c r="W107" s="89"/>
      <c r="X107" s="89"/>
      <c r="Y107" s="89"/>
      <c r="Z107" s="89"/>
    </row>
    <row r="108" ht="15.75" customHeight="1">
      <c r="A108" s="89">
        <v>107.0</v>
      </c>
      <c r="B108" s="113"/>
      <c r="C108" s="113"/>
      <c r="D108" s="114"/>
      <c r="E108" s="114" t="s">
        <v>107</v>
      </c>
      <c r="F108" s="143" t="s">
        <v>108</v>
      </c>
      <c r="G108" s="113"/>
      <c r="H108" s="117">
        <v>10.0</v>
      </c>
      <c r="I108" s="118"/>
      <c r="J108" s="117">
        <f>Pusat!L401</f>
        <v>7.725</v>
      </c>
      <c r="K108" s="130"/>
      <c r="L108" s="203"/>
      <c r="M108" s="117">
        <f>J108</f>
        <v>7.725</v>
      </c>
      <c r="N108" s="89"/>
      <c r="O108" s="121"/>
      <c r="P108" s="204"/>
      <c r="Q108" s="89"/>
      <c r="R108" s="89"/>
      <c r="S108" s="89"/>
      <c r="T108" s="89"/>
      <c r="U108" s="89"/>
      <c r="V108" s="89"/>
      <c r="W108" s="89"/>
      <c r="X108" s="89"/>
      <c r="Y108" s="89"/>
      <c r="Z108" s="89"/>
    </row>
    <row r="109" ht="15.75" customHeight="1">
      <c r="A109" s="89">
        <v>109.0</v>
      </c>
      <c r="B109" s="144"/>
      <c r="C109" s="144"/>
      <c r="D109" s="145">
        <v>4.0</v>
      </c>
      <c r="E109" s="146" t="s">
        <v>111</v>
      </c>
      <c r="F109" s="3"/>
      <c r="G109" s="4"/>
      <c r="H109" s="147">
        <v>10.0</v>
      </c>
      <c r="I109" s="99"/>
      <c r="J109" s="147">
        <f>SUM(J110:J112)</f>
        <v>8.15</v>
      </c>
      <c r="K109" s="205"/>
      <c r="L109" s="201"/>
      <c r="M109" s="147">
        <f>SUM(M110:M112)</f>
        <v>8.15</v>
      </c>
      <c r="N109" s="89"/>
      <c r="O109" s="148"/>
      <c r="P109" s="206"/>
      <c r="Q109" s="89"/>
      <c r="R109" s="89"/>
      <c r="S109" s="89"/>
      <c r="T109" s="89"/>
      <c r="U109" s="89"/>
      <c r="V109" s="89"/>
      <c r="W109" s="89"/>
      <c r="X109" s="89"/>
      <c r="Y109" s="89"/>
      <c r="Z109" s="89"/>
    </row>
    <row r="110" ht="15.75" customHeight="1">
      <c r="A110" s="89">
        <v>110.0</v>
      </c>
      <c r="B110" s="113"/>
      <c r="C110" s="113"/>
      <c r="D110" s="114"/>
      <c r="E110" s="114" t="s">
        <v>10</v>
      </c>
      <c r="F110" s="143" t="s">
        <v>112</v>
      </c>
      <c r="G110" s="113"/>
      <c r="H110" s="117">
        <v>5.0</v>
      </c>
      <c r="I110" s="118"/>
      <c r="J110" s="117">
        <f>Pusat!L403</f>
        <v>4.25</v>
      </c>
      <c r="K110" s="130"/>
      <c r="L110" s="203"/>
      <c r="M110" s="117">
        <f t="shared" ref="M110:M112" si="39">J110</f>
        <v>4.25</v>
      </c>
      <c r="N110" s="89"/>
      <c r="O110" s="121"/>
      <c r="P110" s="204"/>
      <c r="Q110" s="89"/>
      <c r="R110" s="89"/>
      <c r="S110" s="89"/>
      <c r="T110" s="89"/>
      <c r="U110" s="89"/>
      <c r="V110" s="89"/>
      <c r="W110" s="89"/>
      <c r="X110" s="89"/>
      <c r="Y110" s="89"/>
      <c r="Z110" s="89"/>
    </row>
    <row r="111" ht="15.75" customHeight="1">
      <c r="A111" s="89">
        <v>111.0</v>
      </c>
      <c r="B111" s="113"/>
      <c r="C111" s="113"/>
      <c r="D111" s="114"/>
      <c r="E111" s="114" t="s">
        <v>12</v>
      </c>
      <c r="F111" s="143" t="s">
        <v>113</v>
      </c>
      <c r="G111" s="113"/>
      <c r="H111" s="117">
        <v>2.0</v>
      </c>
      <c r="I111" s="118"/>
      <c r="J111" s="117">
        <f>Pusat!L404</f>
        <v>1.5</v>
      </c>
      <c r="K111" s="130"/>
      <c r="L111" s="203"/>
      <c r="M111" s="117">
        <f t="shared" si="39"/>
        <v>1.5</v>
      </c>
      <c r="N111" s="89"/>
      <c r="O111" s="121"/>
      <c r="P111" s="204"/>
      <c r="Q111" s="89"/>
      <c r="R111" s="89"/>
      <c r="S111" s="89"/>
      <c r="T111" s="89"/>
      <c r="U111" s="89"/>
      <c r="V111" s="89"/>
      <c r="W111" s="89"/>
      <c r="X111" s="89"/>
      <c r="Y111" s="89"/>
      <c r="Z111" s="89"/>
    </row>
    <row r="112" ht="15.75" customHeight="1">
      <c r="A112" s="89">
        <v>112.0</v>
      </c>
      <c r="B112" s="113"/>
      <c r="C112" s="113"/>
      <c r="D112" s="114"/>
      <c r="E112" s="114" t="s">
        <v>14</v>
      </c>
      <c r="F112" s="143" t="s">
        <v>114</v>
      </c>
      <c r="G112" s="113"/>
      <c r="H112" s="117">
        <v>3.0</v>
      </c>
      <c r="I112" s="118"/>
      <c r="J112" s="117">
        <f>Pusat!L405</f>
        <v>2.4</v>
      </c>
      <c r="K112" s="130"/>
      <c r="L112" s="203"/>
      <c r="M112" s="117">
        <f t="shared" si="39"/>
        <v>2.4</v>
      </c>
      <c r="N112" s="89"/>
      <c r="O112" s="121"/>
      <c r="P112" s="204"/>
      <c r="Q112" s="89"/>
      <c r="R112" s="89"/>
      <c r="S112" s="89"/>
      <c r="T112" s="89"/>
      <c r="U112" s="89"/>
      <c r="V112" s="89"/>
      <c r="W112" s="89"/>
      <c r="X112" s="89"/>
      <c r="Y112" s="89"/>
      <c r="Z112" s="89"/>
    </row>
    <row r="113" ht="15.75" customHeight="1">
      <c r="A113" s="89">
        <v>114.0</v>
      </c>
      <c r="B113" s="126" t="s">
        <v>124</v>
      </c>
      <c r="C113" s="3"/>
      <c r="D113" s="3"/>
      <c r="E113" s="3"/>
      <c r="F113" s="3"/>
      <c r="G113" s="4"/>
      <c r="H113" s="127">
        <v>40.0</v>
      </c>
      <c r="I113" s="92"/>
      <c r="J113" s="127">
        <f>SUM(J102,J105,J107,J109)</f>
        <v>32.9746</v>
      </c>
      <c r="K113" s="136"/>
      <c r="L113" s="153"/>
      <c r="M113" s="127">
        <f>SUM(M102,M105,M107,M109)</f>
        <v>32.9746</v>
      </c>
      <c r="N113" s="89"/>
      <c r="O113" s="128"/>
      <c r="P113" s="137"/>
      <c r="Q113" s="89"/>
      <c r="R113" s="89"/>
      <c r="S113" s="89"/>
      <c r="T113" s="89"/>
      <c r="U113" s="89"/>
      <c r="V113" s="89"/>
      <c r="W113" s="89"/>
      <c r="X113" s="89"/>
      <c r="Y113" s="89"/>
      <c r="Z113" s="89"/>
    </row>
    <row r="114" ht="15.75" customHeight="1">
      <c r="A114" s="89">
        <v>115.0</v>
      </c>
      <c r="B114" s="207"/>
      <c r="C114" s="207"/>
      <c r="D114" s="208"/>
      <c r="E114" s="208"/>
      <c r="F114" s="207"/>
      <c r="G114" s="207"/>
      <c r="H114" s="8"/>
      <c r="I114" s="92"/>
      <c r="J114" s="193"/>
      <c r="K114" s="193"/>
      <c r="L114" s="153"/>
      <c r="M114" s="193"/>
      <c r="N114" s="89"/>
      <c r="O114" s="125"/>
      <c r="P114" s="125"/>
      <c r="Q114" s="89"/>
      <c r="R114" s="89"/>
      <c r="S114" s="89"/>
      <c r="T114" s="89"/>
      <c r="U114" s="89"/>
      <c r="V114" s="89"/>
      <c r="W114" s="89"/>
      <c r="X114" s="89"/>
      <c r="Y114" s="89"/>
      <c r="Z114" s="89"/>
    </row>
    <row r="115" ht="15.75" customHeight="1">
      <c r="A115" s="89">
        <v>116.0</v>
      </c>
      <c r="B115" s="154" t="s">
        <v>125</v>
      </c>
      <c r="C115" s="3"/>
      <c r="D115" s="3"/>
      <c r="E115" s="3"/>
      <c r="F115" s="3"/>
      <c r="G115" s="4"/>
      <c r="H115" s="5">
        <v>100.0</v>
      </c>
      <c r="I115" s="92"/>
      <c r="J115" s="5">
        <f t="shared" ref="J115:K115" si="40">SUM(J98+J113)</f>
        <v>81.88994758</v>
      </c>
      <c r="K115" s="5">
        <f t="shared" si="40"/>
        <v>31.2294691</v>
      </c>
      <c r="L115" s="92"/>
      <c r="M115" s="155">
        <f>SUM(M98,M113)</f>
        <v>81.028017</v>
      </c>
      <c r="N115" s="89"/>
      <c r="O115" s="156"/>
      <c r="P115" s="156"/>
      <c r="Q115" s="89"/>
      <c r="R115" s="89"/>
      <c r="S115" s="89"/>
      <c r="T115" s="89"/>
      <c r="U115" s="89"/>
      <c r="V115" s="89"/>
      <c r="W115" s="89"/>
      <c r="X115" s="89"/>
      <c r="Y115" s="89"/>
      <c r="Z115" s="89"/>
    </row>
    <row r="116" ht="15.75" customHeight="1">
      <c r="A116" s="89"/>
      <c r="B116" s="89"/>
      <c r="C116" s="89"/>
      <c r="D116" s="89"/>
      <c r="E116" s="157"/>
      <c r="F116" s="158"/>
      <c r="G116" s="89"/>
      <c r="H116" s="153"/>
      <c r="I116" s="153"/>
      <c r="J116" s="153"/>
      <c r="K116" s="153"/>
      <c r="L116" s="153"/>
      <c r="M116" s="153"/>
      <c r="N116" s="89"/>
      <c r="O116" s="159"/>
      <c r="P116" s="159"/>
      <c r="Q116" s="89"/>
      <c r="R116" s="89"/>
      <c r="S116" s="89"/>
      <c r="T116" s="89"/>
      <c r="U116" s="89"/>
      <c r="V116" s="89"/>
      <c r="W116" s="89"/>
      <c r="X116" s="89"/>
      <c r="Y116" s="89"/>
      <c r="Z116" s="89"/>
    </row>
    <row r="117" ht="15.75" customHeight="1">
      <c r="A117" s="89"/>
      <c r="B117" s="89"/>
      <c r="C117" s="89"/>
      <c r="D117" s="89"/>
      <c r="E117" s="157"/>
      <c r="F117" s="158"/>
      <c r="G117" s="89"/>
      <c r="H117" s="153"/>
      <c r="I117" s="153"/>
      <c r="J117" s="153"/>
      <c r="K117" s="153"/>
      <c r="L117" s="153"/>
      <c r="M117" s="153"/>
      <c r="N117" s="89"/>
      <c r="O117" s="159"/>
      <c r="P117" s="159"/>
      <c r="Q117" s="89"/>
      <c r="R117" s="89"/>
      <c r="S117" s="89"/>
      <c r="T117" s="89"/>
      <c r="U117" s="89"/>
      <c r="V117" s="89"/>
      <c r="W117" s="89"/>
      <c r="X117" s="89"/>
      <c r="Y117" s="89"/>
      <c r="Z117" s="89"/>
    </row>
    <row r="118" ht="15.75" customHeight="1">
      <c r="A118" s="89"/>
      <c r="B118" s="89"/>
      <c r="C118" s="89"/>
      <c r="D118" s="89"/>
      <c r="E118" s="157"/>
      <c r="F118" s="158"/>
      <c r="G118" s="89"/>
      <c r="H118" s="153"/>
      <c r="I118" s="153"/>
      <c r="J118" s="153"/>
      <c r="K118" s="153"/>
      <c r="L118" s="153"/>
      <c r="M118" s="153"/>
      <c r="N118" s="89"/>
      <c r="O118" s="159"/>
      <c r="P118" s="159"/>
      <c r="Q118" s="89"/>
      <c r="R118" s="89"/>
      <c r="S118" s="89"/>
      <c r="T118" s="89"/>
      <c r="U118" s="89"/>
      <c r="V118" s="89"/>
      <c r="W118" s="89"/>
      <c r="X118" s="89"/>
      <c r="Y118" s="89"/>
      <c r="Z118" s="89"/>
    </row>
    <row r="119" ht="15.75" customHeight="1">
      <c r="A119" s="89"/>
      <c r="B119" s="89"/>
      <c r="C119" s="89"/>
      <c r="D119" s="89"/>
      <c r="E119" s="157"/>
      <c r="F119" s="158"/>
      <c r="G119" s="89"/>
      <c r="H119" s="153"/>
      <c r="I119" s="153"/>
      <c r="J119" s="153"/>
      <c r="K119" s="153"/>
      <c r="L119" s="153"/>
      <c r="M119" s="153"/>
      <c r="N119" s="89"/>
      <c r="O119" s="159"/>
      <c r="P119" s="159"/>
      <c r="Q119" s="89"/>
      <c r="R119" s="89"/>
      <c r="S119" s="89"/>
      <c r="T119" s="89"/>
      <c r="U119" s="89"/>
      <c r="V119" s="89"/>
      <c r="W119" s="89"/>
      <c r="X119" s="89"/>
      <c r="Y119" s="89"/>
      <c r="Z119" s="89"/>
    </row>
    <row r="120" ht="15.75" customHeight="1">
      <c r="A120" s="89"/>
      <c r="B120" s="89"/>
      <c r="C120" s="89"/>
      <c r="D120" s="89"/>
      <c r="E120" s="157"/>
      <c r="F120" s="158"/>
      <c r="G120" s="89"/>
      <c r="H120" s="153"/>
      <c r="I120" s="153"/>
      <c r="J120" s="153"/>
      <c r="K120" s="153"/>
      <c r="L120" s="153"/>
      <c r="M120" s="153"/>
      <c r="N120" s="89"/>
      <c r="O120" s="159"/>
      <c r="P120" s="159"/>
      <c r="Q120" s="89"/>
      <c r="R120" s="89"/>
      <c r="S120" s="89"/>
      <c r="T120" s="89"/>
      <c r="U120" s="89"/>
      <c r="V120" s="89"/>
      <c r="W120" s="89"/>
      <c r="X120" s="89"/>
      <c r="Y120" s="89"/>
      <c r="Z120" s="89"/>
    </row>
    <row r="121" ht="15.75" customHeight="1">
      <c r="A121" s="89"/>
      <c r="B121" s="89"/>
      <c r="C121" s="89"/>
      <c r="D121" s="89"/>
      <c r="E121" s="157"/>
      <c r="F121" s="158"/>
      <c r="G121" s="89"/>
      <c r="H121" s="153"/>
      <c r="I121" s="153"/>
      <c r="J121" s="153"/>
      <c r="K121" s="153"/>
      <c r="L121" s="153"/>
      <c r="M121" s="153"/>
      <c r="N121" s="89"/>
      <c r="O121" s="159"/>
      <c r="P121" s="159"/>
      <c r="Q121" s="89"/>
      <c r="R121" s="89"/>
      <c r="S121" s="89"/>
      <c r="T121" s="89"/>
      <c r="U121" s="89"/>
      <c r="V121" s="89"/>
      <c r="W121" s="89"/>
      <c r="X121" s="89"/>
      <c r="Y121" s="89"/>
      <c r="Z121" s="89"/>
    </row>
    <row r="122" ht="15.75" customHeight="1">
      <c r="A122" s="89"/>
      <c r="B122" s="89"/>
      <c r="C122" s="89"/>
      <c r="D122" s="89"/>
      <c r="E122" s="157"/>
      <c r="F122" s="158"/>
      <c r="G122" s="89"/>
      <c r="H122" s="153"/>
      <c r="I122" s="153"/>
      <c r="J122" s="153"/>
      <c r="K122" s="153"/>
      <c r="L122" s="153"/>
      <c r="M122" s="153"/>
      <c r="N122" s="89"/>
      <c r="O122" s="159"/>
      <c r="P122" s="159"/>
      <c r="Q122" s="89"/>
      <c r="R122" s="89"/>
      <c r="S122" s="89"/>
      <c r="T122" s="89"/>
      <c r="U122" s="89"/>
      <c r="V122" s="89"/>
      <c r="W122" s="89"/>
      <c r="X122" s="89"/>
      <c r="Y122" s="89"/>
      <c r="Z122" s="89"/>
    </row>
    <row r="123" ht="15.75" customHeight="1">
      <c r="A123" s="89"/>
      <c r="B123" s="89"/>
      <c r="C123" s="89"/>
      <c r="D123" s="89"/>
      <c r="E123" s="157"/>
      <c r="F123" s="158"/>
      <c r="G123" s="89"/>
      <c r="H123" s="153"/>
      <c r="I123" s="153"/>
      <c r="J123" s="153"/>
      <c r="K123" s="153"/>
      <c r="L123" s="153"/>
      <c r="M123" s="153"/>
      <c r="N123" s="89"/>
      <c r="O123" s="159"/>
      <c r="P123" s="159"/>
      <c r="Q123" s="89"/>
      <c r="R123" s="89"/>
      <c r="S123" s="89"/>
      <c r="T123" s="89"/>
      <c r="U123" s="89"/>
      <c r="V123" s="89"/>
      <c r="W123" s="89"/>
      <c r="X123" s="89"/>
      <c r="Y123" s="89"/>
      <c r="Z123" s="89"/>
    </row>
    <row r="124" ht="15.75" customHeight="1">
      <c r="A124" s="89"/>
      <c r="B124" s="89"/>
      <c r="C124" s="89"/>
      <c r="D124" s="89"/>
      <c r="E124" s="157"/>
      <c r="F124" s="158"/>
      <c r="G124" s="89"/>
      <c r="H124" s="153"/>
      <c r="I124" s="153"/>
      <c r="J124" s="153"/>
      <c r="K124" s="153"/>
      <c r="L124" s="153"/>
      <c r="M124" s="153"/>
      <c r="N124" s="89"/>
      <c r="O124" s="159"/>
      <c r="P124" s="159"/>
      <c r="Q124" s="89"/>
      <c r="R124" s="89"/>
      <c r="S124" s="89"/>
      <c r="T124" s="89"/>
      <c r="U124" s="89"/>
      <c r="V124" s="89"/>
      <c r="W124" s="89"/>
      <c r="X124" s="89"/>
      <c r="Y124" s="89"/>
      <c r="Z124" s="89"/>
    </row>
    <row r="125" ht="15.75" customHeight="1">
      <c r="A125" s="89"/>
      <c r="B125" s="89"/>
      <c r="C125" s="89"/>
      <c r="D125" s="89"/>
      <c r="E125" s="157"/>
      <c r="F125" s="158"/>
      <c r="G125" s="89"/>
      <c r="H125" s="153"/>
      <c r="I125" s="153"/>
      <c r="J125" s="153"/>
      <c r="K125" s="153"/>
      <c r="L125" s="153"/>
      <c r="M125" s="153"/>
      <c r="N125" s="89"/>
      <c r="O125" s="159"/>
      <c r="P125" s="159"/>
      <c r="Q125" s="89"/>
      <c r="R125" s="89"/>
      <c r="S125" s="89"/>
      <c r="T125" s="89"/>
      <c r="U125" s="89"/>
      <c r="V125" s="89"/>
      <c r="W125" s="89"/>
      <c r="X125" s="89"/>
      <c r="Y125" s="89"/>
      <c r="Z125" s="89"/>
    </row>
    <row r="126" ht="15.75" customHeight="1">
      <c r="A126" s="89"/>
      <c r="B126" s="89"/>
      <c r="C126" s="89"/>
      <c r="D126" s="89"/>
      <c r="E126" s="157"/>
      <c r="F126" s="158"/>
      <c r="G126" s="89"/>
      <c r="H126" s="153"/>
      <c r="I126" s="153"/>
      <c r="J126" s="153"/>
      <c r="K126" s="153"/>
      <c r="L126" s="153"/>
      <c r="M126" s="153"/>
      <c r="N126" s="89"/>
      <c r="O126" s="159"/>
      <c r="P126" s="159"/>
      <c r="Q126" s="89"/>
      <c r="R126" s="89"/>
      <c r="S126" s="89"/>
      <c r="T126" s="89"/>
      <c r="U126" s="89"/>
      <c r="V126" s="89"/>
      <c r="W126" s="89"/>
      <c r="X126" s="89"/>
      <c r="Y126" s="89"/>
      <c r="Z126" s="89"/>
    </row>
    <row r="127" ht="15.75" customHeight="1">
      <c r="A127" s="89"/>
      <c r="B127" s="89"/>
      <c r="C127" s="89"/>
      <c r="D127" s="89"/>
      <c r="E127" s="157"/>
      <c r="F127" s="158"/>
      <c r="G127" s="89"/>
      <c r="H127" s="153"/>
      <c r="I127" s="153"/>
      <c r="J127" s="153"/>
      <c r="K127" s="153"/>
      <c r="L127" s="153"/>
      <c r="M127" s="153"/>
      <c r="N127" s="89"/>
      <c r="O127" s="159"/>
      <c r="P127" s="159"/>
      <c r="Q127" s="89"/>
      <c r="R127" s="89"/>
      <c r="S127" s="89"/>
      <c r="T127" s="89"/>
      <c r="U127" s="89"/>
      <c r="V127" s="89"/>
      <c r="W127" s="89"/>
      <c r="X127" s="89"/>
      <c r="Y127" s="89"/>
      <c r="Z127" s="89"/>
    </row>
    <row r="128" ht="15.75" customHeight="1">
      <c r="A128" s="89"/>
      <c r="B128" s="89"/>
      <c r="C128" s="89"/>
      <c r="D128" s="89"/>
      <c r="E128" s="157"/>
      <c r="F128" s="158"/>
      <c r="G128" s="89"/>
      <c r="H128" s="153"/>
      <c r="I128" s="153"/>
      <c r="J128" s="153"/>
      <c r="K128" s="153"/>
      <c r="L128" s="153"/>
      <c r="M128" s="153"/>
      <c r="N128" s="89"/>
      <c r="O128" s="159"/>
      <c r="P128" s="159"/>
      <c r="Q128" s="89"/>
      <c r="R128" s="89"/>
      <c r="S128" s="89"/>
      <c r="T128" s="89"/>
      <c r="U128" s="89"/>
      <c r="V128" s="89"/>
      <c r="W128" s="89"/>
      <c r="X128" s="89"/>
      <c r="Y128" s="89"/>
      <c r="Z128" s="89"/>
    </row>
    <row r="129" ht="15.75" customHeight="1">
      <c r="A129" s="89"/>
      <c r="B129" s="89"/>
      <c r="C129" s="89"/>
      <c r="D129" s="89"/>
      <c r="E129" s="157"/>
      <c r="F129" s="158"/>
      <c r="G129" s="89"/>
      <c r="H129" s="153"/>
      <c r="I129" s="153"/>
      <c r="J129" s="153"/>
      <c r="K129" s="153"/>
      <c r="L129" s="153"/>
      <c r="M129" s="153"/>
      <c r="N129" s="89"/>
      <c r="O129" s="159"/>
      <c r="P129" s="159"/>
      <c r="Q129" s="89"/>
      <c r="R129" s="89"/>
      <c r="S129" s="89"/>
      <c r="T129" s="89"/>
      <c r="U129" s="89"/>
      <c r="V129" s="89"/>
      <c r="W129" s="89"/>
      <c r="X129" s="89"/>
      <c r="Y129" s="89"/>
      <c r="Z129" s="89"/>
    </row>
    <row r="130" ht="15.75" customHeight="1">
      <c r="A130" s="89"/>
      <c r="B130" s="89"/>
      <c r="C130" s="89"/>
      <c r="D130" s="89"/>
      <c r="E130" s="157"/>
      <c r="F130" s="158"/>
      <c r="G130" s="89"/>
      <c r="H130" s="153"/>
      <c r="I130" s="153"/>
      <c r="J130" s="153"/>
      <c r="K130" s="153"/>
      <c r="L130" s="153"/>
      <c r="M130" s="153"/>
      <c r="N130" s="89"/>
      <c r="O130" s="159"/>
      <c r="P130" s="159"/>
      <c r="Q130" s="89"/>
      <c r="R130" s="89"/>
      <c r="S130" s="89"/>
      <c r="T130" s="89"/>
      <c r="U130" s="89"/>
      <c r="V130" s="89"/>
      <c r="W130" s="89"/>
      <c r="X130" s="89"/>
      <c r="Y130" s="89"/>
      <c r="Z130" s="89"/>
    </row>
    <row r="131" ht="15.75" customHeight="1">
      <c r="A131" s="89"/>
      <c r="B131" s="89"/>
      <c r="C131" s="89"/>
      <c r="D131" s="89"/>
      <c r="E131" s="157"/>
      <c r="F131" s="158"/>
      <c r="G131" s="89"/>
      <c r="H131" s="153"/>
      <c r="I131" s="153"/>
      <c r="J131" s="153"/>
      <c r="K131" s="153"/>
      <c r="L131" s="153"/>
      <c r="M131" s="153"/>
      <c r="N131" s="89"/>
      <c r="O131" s="159"/>
      <c r="P131" s="159"/>
      <c r="Q131" s="89"/>
      <c r="R131" s="89"/>
      <c r="S131" s="89"/>
      <c r="T131" s="89"/>
      <c r="U131" s="89"/>
      <c r="V131" s="89"/>
      <c r="W131" s="89"/>
      <c r="X131" s="89"/>
      <c r="Y131" s="89"/>
      <c r="Z131" s="89"/>
    </row>
    <row r="132" ht="15.75" customHeight="1">
      <c r="A132" s="89"/>
      <c r="B132" s="89"/>
      <c r="C132" s="89"/>
      <c r="D132" s="89"/>
      <c r="E132" s="157"/>
      <c r="F132" s="158"/>
      <c r="G132" s="89"/>
      <c r="H132" s="153"/>
      <c r="I132" s="153"/>
      <c r="J132" s="153"/>
      <c r="K132" s="153"/>
      <c r="L132" s="153"/>
      <c r="M132" s="153"/>
      <c r="N132" s="89"/>
      <c r="O132" s="159"/>
      <c r="P132" s="159"/>
      <c r="Q132" s="89"/>
      <c r="R132" s="89"/>
      <c r="S132" s="89"/>
      <c r="T132" s="89"/>
      <c r="U132" s="89"/>
      <c r="V132" s="89"/>
      <c r="W132" s="89"/>
      <c r="X132" s="89"/>
      <c r="Y132" s="89"/>
      <c r="Z132" s="89"/>
    </row>
    <row r="133" ht="15.75" customHeight="1">
      <c r="A133" s="89"/>
      <c r="B133" s="89"/>
      <c r="C133" s="89"/>
      <c r="D133" s="89"/>
      <c r="E133" s="157"/>
      <c r="F133" s="158"/>
      <c r="G133" s="89"/>
      <c r="H133" s="153"/>
      <c r="I133" s="153"/>
      <c r="J133" s="153"/>
      <c r="K133" s="153"/>
      <c r="L133" s="153"/>
      <c r="M133" s="153"/>
      <c r="N133" s="89"/>
      <c r="O133" s="159"/>
      <c r="P133" s="159"/>
      <c r="Q133" s="89"/>
      <c r="R133" s="89"/>
      <c r="S133" s="89"/>
      <c r="T133" s="89"/>
      <c r="U133" s="89"/>
      <c r="V133" s="89"/>
      <c r="W133" s="89"/>
      <c r="X133" s="89"/>
      <c r="Y133" s="89"/>
      <c r="Z133" s="89"/>
    </row>
    <row r="134" ht="15.75" customHeight="1">
      <c r="A134" s="89"/>
      <c r="B134" s="89"/>
      <c r="C134" s="89"/>
      <c r="D134" s="89"/>
      <c r="E134" s="157"/>
      <c r="F134" s="158"/>
      <c r="G134" s="89"/>
      <c r="H134" s="153"/>
      <c r="I134" s="153"/>
      <c r="J134" s="153"/>
      <c r="K134" s="153"/>
      <c r="L134" s="153"/>
      <c r="M134" s="153"/>
      <c r="N134" s="89"/>
      <c r="O134" s="159"/>
      <c r="P134" s="159"/>
      <c r="Q134" s="89"/>
      <c r="R134" s="89"/>
      <c r="S134" s="89"/>
      <c r="T134" s="89"/>
      <c r="U134" s="89"/>
      <c r="V134" s="89"/>
      <c r="W134" s="89"/>
      <c r="X134" s="89"/>
      <c r="Y134" s="89"/>
      <c r="Z134" s="89"/>
    </row>
    <row r="135" ht="15.75" customHeight="1">
      <c r="A135" s="89"/>
      <c r="B135" s="89"/>
      <c r="C135" s="89"/>
      <c r="D135" s="89"/>
      <c r="E135" s="157"/>
      <c r="F135" s="158"/>
      <c r="G135" s="89"/>
      <c r="H135" s="153"/>
      <c r="I135" s="153"/>
      <c r="J135" s="153"/>
      <c r="K135" s="153"/>
      <c r="L135" s="153"/>
      <c r="M135" s="153"/>
      <c r="N135" s="89"/>
      <c r="O135" s="159"/>
      <c r="P135" s="159"/>
      <c r="Q135" s="89"/>
      <c r="R135" s="89"/>
      <c r="S135" s="89"/>
      <c r="T135" s="89"/>
      <c r="U135" s="89"/>
      <c r="V135" s="89"/>
      <c r="W135" s="89"/>
      <c r="X135" s="89"/>
      <c r="Y135" s="89"/>
      <c r="Z135" s="89"/>
    </row>
    <row r="136" ht="15.75" customHeight="1">
      <c r="A136" s="89"/>
      <c r="B136" s="89"/>
      <c r="C136" s="89"/>
      <c r="D136" s="89"/>
      <c r="E136" s="157"/>
      <c r="F136" s="158"/>
      <c r="G136" s="89"/>
      <c r="H136" s="153"/>
      <c r="I136" s="153"/>
      <c r="J136" s="153"/>
      <c r="K136" s="153"/>
      <c r="L136" s="153"/>
      <c r="M136" s="153"/>
      <c r="N136" s="89"/>
      <c r="O136" s="159"/>
      <c r="P136" s="159"/>
      <c r="Q136" s="89"/>
      <c r="R136" s="89"/>
      <c r="S136" s="89"/>
      <c r="T136" s="89"/>
      <c r="U136" s="89"/>
      <c r="V136" s="89"/>
      <c r="W136" s="89"/>
      <c r="X136" s="89"/>
      <c r="Y136" s="89"/>
      <c r="Z136" s="89"/>
    </row>
    <row r="137" ht="15.75" customHeight="1">
      <c r="A137" s="89"/>
      <c r="B137" s="89"/>
      <c r="C137" s="89"/>
      <c r="D137" s="89"/>
      <c r="E137" s="157"/>
      <c r="F137" s="158"/>
      <c r="G137" s="89"/>
      <c r="H137" s="153"/>
      <c r="I137" s="153"/>
      <c r="J137" s="153"/>
      <c r="K137" s="153"/>
      <c r="L137" s="153"/>
      <c r="M137" s="153"/>
      <c r="N137" s="89"/>
      <c r="O137" s="159"/>
      <c r="P137" s="159"/>
      <c r="Q137" s="89"/>
      <c r="R137" s="89"/>
      <c r="S137" s="89"/>
      <c r="T137" s="89"/>
      <c r="U137" s="89"/>
      <c r="V137" s="89"/>
      <c r="W137" s="89"/>
      <c r="X137" s="89"/>
      <c r="Y137" s="89"/>
      <c r="Z137" s="89"/>
    </row>
    <row r="138" ht="15.75" customHeight="1">
      <c r="A138" s="89"/>
      <c r="B138" s="89"/>
      <c r="C138" s="89"/>
      <c r="D138" s="89"/>
      <c r="E138" s="157"/>
      <c r="F138" s="158"/>
      <c r="G138" s="89"/>
      <c r="H138" s="153"/>
      <c r="I138" s="153"/>
      <c r="J138" s="153"/>
      <c r="K138" s="153"/>
      <c r="L138" s="153"/>
      <c r="M138" s="153"/>
      <c r="N138" s="89"/>
      <c r="O138" s="159"/>
      <c r="P138" s="159"/>
      <c r="Q138" s="89"/>
      <c r="R138" s="89"/>
      <c r="S138" s="89"/>
      <c r="T138" s="89"/>
      <c r="U138" s="89"/>
      <c r="V138" s="89"/>
      <c r="W138" s="89"/>
      <c r="X138" s="89"/>
      <c r="Y138" s="89"/>
      <c r="Z138" s="89"/>
    </row>
    <row r="139" ht="15.75" customHeight="1">
      <c r="A139" s="89"/>
      <c r="B139" s="89"/>
      <c r="C139" s="89"/>
      <c r="D139" s="89"/>
      <c r="E139" s="157"/>
      <c r="F139" s="158"/>
      <c r="G139" s="89"/>
      <c r="H139" s="153"/>
      <c r="I139" s="153"/>
      <c r="J139" s="153"/>
      <c r="K139" s="153"/>
      <c r="L139" s="153"/>
      <c r="M139" s="153"/>
      <c r="N139" s="89"/>
      <c r="O139" s="159"/>
      <c r="P139" s="159"/>
      <c r="Q139" s="89"/>
      <c r="R139" s="89"/>
      <c r="S139" s="89"/>
      <c r="T139" s="89"/>
      <c r="U139" s="89"/>
      <c r="V139" s="89"/>
      <c r="W139" s="89"/>
      <c r="X139" s="89"/>
      <c r="Y139" s="89"/>
      <c r="Z139" s="89"/>
    </row>
    <row r="140" ht="15.75" customHeight="1">
      <c r="A140" s="89"/>
      <c r="B140" s="89"/>
      <c r="C140" s="89"/>
      <c r="D140" s="89"/>
      <c r="E140" s="157"/>
      <c r="F140" s="158"/>
      <c r="G140" s="89"/>
      <c r="H140" s="153"/>
      <c r="I140" s="153"/>
      <c r="J140" s="153"/>
      <c r="K140" s="153"/>
      <c r="L140" s="153"/>
      <c r="M140" s="153"/>
      <c r="N140" s="89"/>
      <c r="O140" s="159"/>
      <c r="P140" s="159"/>
      <c r="Q140" s="89"/>
      <c r="R140" s="89"/>
      <c r="S140" s="89"/>
      <c r="T140" s="89"/>
      <c r="U140" s="89"/>
      <c r="V140" s="89"/>
      <c r="W140" s="89"/>
      <c r="X140" s="89"/>
      <c r="Y140" s="89"/>
      <c r="Z140" s="89"/>
    </row>
    <row r="141" ht="15.75" customHeight="1">
      <c r="A141" s="89"/>
      <c r="B141" s="89"/>
      <c r="C141" s="89"/>
      <c r="D141" s="89"/>
      <c r="E141" s="157"/>
      <c r="F141" s="158"/>
      <c r="G141" s="89"/>
      <c r="H141" s="153"/>
      <c r="I141" s="153"/>
      <c r="J141" s="153"/>
      <c r="K141" s="153"/>
      <c r="L141" s="153"/>
      <c r="M141" s="153"/>
      <c r="N141" s="89"/>
      <c r="O141" s="159"/>
      <c r="P141" s="159"/>
      <c r="Q141" s="89"/>
      <c r="R141" s="89"/>
      <c r="S141" s="89"/>
      <c r="T141" s="89"/>
      <c r="U141" s="89"/>
      <c r="V141" s="89"/>
      <c r="W141" s="89"/>
      <c r="X141" s="89"/>
      <c r="Y141" s="89"/>
      <c r="Z141" s="89"/>
    </row>
    <row r="142" ht="15.75" customHeight="1">
      <c r="A142" s="89"/>
      <c r="B142" s="89"/>
      <c r="C142" s="89"/>
      <c r="D142" s="89"/>
      <c r="E142" s="157"/>
      <c r="F142" s="158"/>
      <c r="G142" s="89"/>
      <c r="H142" s="153"/>
      <c r="I142" s="153"/>
      <c r="J142" s="153"/>
      <c r="K142" s="153"/>
      <c r="L142" s="153"/>
      <c r="M142" s="153"/>
      <c r="N142" s="89"/>
      <c r="O142" s="159"/>
      <c r="P142" s="159"/>
      <c r="Q142" s="89"/>
      <c r="R142" s="89"/>
      <c r="S142" s="89"/>
      <c r="T142" s="89"/>
      <c r="U142" s="89"/>
      <c r="V142" s="89"/>
      <c r="W142" s="89"/>
      <c r="X142" s="89"/>
      <c r="Y142" s="89"/>
      <c r="Z142" s="89"/>
    </row>
    <row r="143" ht="15.75" customHeight="1">
      <c r="A143" s="89"/>
      <c r="B143" s="89"/>
      <c r="C143" s="89"/>
      <c r="D143" s="89"/>
      <c r="E143" s="157"/>
      <c r="F143" s="158"/>
      <c r="G143" s="89"/>
      <c r="H143" s="153"/>
      <c r="I143" s="153"/>
      <c r="J143" s="153"/>
      <c r="K143" s="153"/>
      <c r="L143" s="153"/>
      <c r="M143" s="153"/>
      <c r="N143" s="89"/>
      <c r="O143" s="159"/>
      <c r="P143" s="159"/>
      <c r="Q143" s="89"/>
      <c r="R143" s="89"/>
      <c r="S143" s="89"/>
      <c r="T143" s="89"/>
      <c r="U143" s="89"/>
      <c r="V143" s="89"/>
      <c r="W143" s="89"/>
      <c r="X143" s="89"/>
      <c r="Y143" s="89"/>
      <c r="Z143" s="89"/>
    </row>
    <row r="144" ht="15.75" customHeight="1">
      <c r="A144" s="89"/>
      <c r="B144" s="89"/>
      <c r="C144" s="89"/>
      <c r="D144" s="89"/>
      <c r="E144" s="157"/>
      <c r="F144" s="158"/>
      <c r="G144" s="89"/>
      <c r="H144" s="153"/>
      <c r="I144" s="153"/>
      <c r="J144" s="153"/>
      <c r="K144" s="153"/>
      <c r="L144" s="153"/>
      <c r="M144" s="153"/>
      <c r="N144" s="89"/>
      <c r="O144" s="159"/>
      <c r="P144" s="159"/>
      <c r="Q144" s="89"/>
      <c r="R144" s="89"/>
      <c r="S144" s="89"/>
      <c r="T144" s="89"/>
      <c r="U144" s="89"/>
      <c r="V144" s="89"/>
      <c r="W144" s="89"/>
      <c r="X144" s="89"/>
      <c r="Y144" s="89"/>
      <c r="Z144" s="89"/>
    </row>
    <row r="145" ht="15.75" customHeight="1">
      <c r="A145" s="89"/>
      <c r="B145" s="89"/>
      <c r="C145" s="89"/>
      <c r="D145" s="89"/>
      <c r="E145" s="157"/>
      <c r="F145" s="158"/>
      <c r="G145" s="89"/>
      <c r="H145" s="153"/>
      <c r="I145" s="153"/>
      <c r="J145" s="153"/>
      <c r="K145" s="153"/>
      <c r="L145" s="153"/>
      <c r="M145" s="153"/>
      <c r="N145" s="89"/>
      <c r="O145" s="159"/>
      <c r="P145" s="159"/>
      <c r="Q145" s="89"/>
      <c r="R145" s="89"/>
      <c r="S145" s="89"/>
      <c r="T145" s="89"/>
      <c r="U145" s="89"/>
      <c r="V145" s="89"/>
      <c r="W145" s="89"/>
      <c r="X145" s="89"/>
      <c r="Y145" s="89"/>
      <c r="Z145" s="89"/>
    </row>
    <row r="146" ht="15.75" customHeight="1">
      <c r="A146" s="89"/>
      <c r="B146" s="89"/>
      <c r="C146" s="89"/>
      <c r="D146" s="89"/>
      <c r="E146" s="157"/>
      <c r="F146" s="158"/>
      <c r="G146" s="89"/>
      <c r="H146" s="153"/>
      <c r="I146" s="153"/>
      <c r="J146" s="153"/>
      <c r="K146" s="153"/>
      <c r="L146" s="153"/>
      <c r="M146" s="153"/>
      <c r="N146" s="89"/>
      <c r="O146" s="159"/>
      <c r="P146" s="159"/>
      <c r="Q146" s="89"/>
      <c r="R146" s="89"/>
      <c r="S146" s="89"/>
      <c r="T146" s="89"/>
      <c r="U146" s="89"/>
      <c r="V146" s="89"/>
      <c r="W146" s="89"/>
      <c r="X146" s="89"/>
      <c r="Y146" s="89"/>
      <c r="Z146" s="89"/>
    </row>
    <row r="147" ht="15.75" customHeight="1">
      <c r="A147" s="89"/>
      <c r="B147" s="89"/>
      <c r="C147" s="89"/>
      <c r="D147" s="89"/>
      <c r="E147" s="157"/>
      <c r="F147" s="158"/>
      <c r="G147" s="89"/>
      <c r="H147" s="153"/>
      <c r="I147" s="153"/>
      <c r="J147" s="153"/>
      <c r="K147" s="153"/>
      <c r="L147" s="153"/>
      <c r="M147" s="153"/>
      <c r="N147" s="89"/>
      <c r="O147" s="159"/>
      <c r="P147" s="159"/>
      <c r="Q147" s="89"/>
      <c r="R147" s="89"/>
      <c r="S147" s="89"/>
      <c r="T147" s="89"/>
      <c r="U147" s="89"/>
      <c r="V147" s="89"/>
      <c r="W147" s="89"/>
      <c r="X147" s="89"/>
      <c r="Y147" s="89"/>
      <c r="Z147" s="89"/>
    </row>
    <row r="148" ht="15.75" customHeight="1">
      <c r="A148" s="89"/>
      <c r="B148" s="89"/>
      <c r="C148" s="89"/>
      <c r="D148" s="89"/>
      <c r="E148" s="157"/>
      <c r="F148" s="158"/>
      <c r="G148" s="89"/>
      <c r="H148" s="153"/>
      <c r="I148" s="153"/>
      <c r="J148" s="153"/>
      <c r="K148" s="153"/>
      <c r="L148" s="153"/>
      <c r="M148" s="153"/>
      <c r="N148" s="89"/>
      <c r="O148" s="159"/>
      <c r="P148" s="159"/>
      <c r="Q148" s="89"/>
      <c r="R148" s="89"/>
      <c r="S148" s="89"/>
      <c r="T148" s="89"/>
      <c r="U148" s="89"/>
      <c r="V148" s="89"/>
      <c r="W148" s="89"/>
      <c r="X148" s="89"/>
      <c r="Y148" s="89"/>
      <c r="Z148" s="89"/>
    </row>
    <row r="149" ht="15.75" customHeight="1">
      <c r="A149" s="89"/>
      <c r="B149" s="89"/>
      <c r="C149" s="89"/>
      <c r="D149" s="89"/>
      <c r="E149" s="157"/>
      <c r="F149" s="158"/>
      <c r="G149" s="89"/>
      <c r="H149" s="153"/>
      <c r="I149" s="153"/>
      <c r="J149" s="153"/>
      <c r="K149" s="153"/>
      <c r="L149" s="153"/>
      <c r="M149" s="153"/>
      <c r="N149" s="89"/>
      <c r="O149" s="159"/>
      <c r="P149" s="159"/>
      <c r="Q149" s="89"/>
      <c r="R149" s="89"/>
      <c r="S149" s="89"/>
      <c r="T149" s="89"/>
      <c r="U149" s="89"/>
      <c r="V149" s="89"/>
      <c r="W149" s="89"/>
      <c r="X149" s="89"/>
      <c r="Y149" s="89"/>
      <c r="Z149" s="89"/>
    </row>
    <row r="150" ht="15.75" customHeight="1">
      <c r="A150" s="89"/>
      <c r="B150" s="89"/>
      <c r="C150" s="89"/>
      <c r="D150" s="89"/>
      <c r="E150" s="157"/>
      <c r="F150" s="158"/>
      <c r="G150" s="89"/>
      <c r="H150" s="153"/>
      <c r="I150" s="153"/>
      <c r="J150" s="153"/>
      <c r="K150" s="153"/>
      <c r="L150" s="153"/>
      <c r="M150" s="153"/>
      <c r="N150" s="89"/>
      <c r="O150" s="159"/>
      <c r="P150" s="159"/>
      <c r="Q150" s="89"/>
      <c r="R150" s="89"/>
      <c r="S150" s="89"/>
      <c r="T150" s="89"/>
      <c r="U150" s="89"/>
      <c r="V150" s="89"/>
      <c r="W150" s="89"/>
      <c r="X150" s="89"/>
      <c r="Y150" s="89"/>
      <c r="Z150" s="89"/>
    </row>
    <row r="151" ht="15.75" customHeight="1">
      <c r="A151" s="89"/>
      <c r="B151" s="89"/>
      <c r="C151" s="89"/>
      <c r="D151" s="89"/>
      <c r="E151" s="157"/>
      <c r="F151" s="158"/>
      <c r="G151" s="89"/>
      <c r="H151" s="153"/>
      <c r="I151" s="153"/>
      <c r="J151" s="153"/>
      <c r="K151" s="153"/>
      <c r="L151" s="153"/>
      <c r="M151" s="153"/>
      <c r="N151" s="89"/>
      <c r="O151" s="159"/>
      <c r="P151" s="159"/>
      <c r="Q151" s="89"/>
      <c r="R151" s="89"/>
      <c r="S151" s="89"/>
      <c r="T151" s="89"/>
      <c r="U151" s="89"/>
      <c r="V151" s="89"/>
      <c r="W151" s="89"/>
      <c r="X151" s="89"/>
      <c r="Y151" s="89"/>
      <c r="Z151" s="89"/>
    </row>
    <row r="152" ht="15.75" customHeight="1">
      <c r="A152" s="89"/>
      <c r="B152" s="89"/>
      <c r="C152" s="89"/>
      <c r="D152" s="89"/>
      <c r="E152" s="157"/>
      <c r="F152" s="158"/>
      <c r="G152" s="89"/>
      <c r="H152" s="153"/>
      <c r="I152" s="153"/>
      <c r="J152" s="153"/>
      <c r="K152" s="153"/>
      <c r="L152" s="153"/>
      <c r="M152" s="153"/>
      <c r="N152" s="89"/>
      <c r="O152" s="159"/>
      <c r="P152" s="159"/>
      <c r="Q152" s="89"/>
      <c r="R152" s="89"/>
      <c r="S152" s="89"/>
      <c r="T152" s="89"/>
      <c r="U152" s="89"/>
      <c r="V152" s="89"/>
      <c r="W152" s="89"/>
      <c r="X152" s="89"/>
      <c r="Y152" s="89"/>
      <c r="Z152" s="89"/>
    </row>
    <row r="153" ht="15.75" customHeight="1">
      <c r="A153" s="89"/>
      <c r="B153" s="89"/>
      <c r="C153" s="89"/>
      <c r="D153" s="89"/>
      <c r="E153" s="157"/>
      <c r="F153" s="158"/>
      <c r="G153" s="89"/>
      <c r="H153" s="153"/>
      <c r="I153" s="153"/>
      <c r="J153" s="153"/>
      <c r="K153" s="153"/>
      <c r="L153" s="153"/>
      <c r="M153" s="153"/>
      <c r="N153" s="89"/>
      <c r="O153" s="159"/>
      <c r="P153" s="159"/>
      <c r="Q153" s="89"/>
      <c r="R153" s="89"/>
      <c r="S153" s="89"/>
      <c r="T153" s="89"/>
      <c r="U153" s="89"/>
      <c r="V153" s="89"/>
      <c r="W153" s="89"/>
      <c r="X153" s="89"/>
      <c r="Y153" s="89"/>
      <c r="Z153" s="89"/>
    </row>
    <row r="154" ht="15.75" customHeight="1">
      <c r="A154" s="89"/>
      <c r="B154" s="89"/>
      <c r="C154" s="89"/>
      <c r="D154" s="89"/>
      <c r="E154" s="157"/>
      <c r="F154" s="158"/>
      <c r="G154" s="89"/>
      <c r="H154" s="153"/>
      <c r="I154" s="153"/>
      <c r="J154" s="153"/>
      <c r="K154" s="153"/>
      <c r="L154" s="153"/>
      <c r="M154" s="153"/>
      <c r="N154" s="89"/>
      <c r="O154" s="159"/>
      <c r="P154" s="159"/>
      <c r="Q154" s="89"/>
      <c r="R154" s="89"/>
      <c r="S154" s="89"/>
      <c r="T154" s="89"/>
      <c r="U154" s="89"/>
      <c r="V154" s="89"/>
      <c r="W154" s="89"/>
      <c r="X154" s="89"/>
      <c r="Y154" s="89"/>
      <c r="Z154" s="89"/>
    </row>
    <row r="155" ht="15.75" customHeight="1">
      <c r="A155" s="89"/>
      <c r="B155" s="89"/>
      <c r="C155" s="89"/>
      <c r="D155" s="89"/>
      <c r="E155" s="157"/>
      <c r="F155" s="158"/>
      <c r="G155" s="89"/>
      <c r="H155" s="153"/>
      <c r="I155" s="153"/>
      <c r="J155" s="153"/>
      <c r="K155" s="153"/>
      <c r="L155" s="153"/>
      <c r="M155" s="153"/>
      <c r="N155" s="89"/>
      <c r="O155" s="159"/>
      <c r="P155" s="159"/>
      <c r="Q155" s="89"/>
      <c r="R155" s="89"/>
      <c r="S155" s="89"/>
      <c r="T155" s="89"/>
      <c r="U155" s="89"/>
      <c r="V155" s="89"/>
      <c r="W155" s="89"/>
      <c r="X155" s="89"/>
      <c r="Y155" s="89"/>
      <c r="Z155" s="89"/>
    </row>
    <row r="156" ht="15.75" customHeight="1">
      <c r="A156" s="89"/>
      <c r="B156" s="89"/>
      <c r="C156" s="89"/>
      <c r="D156" s="89"/>
      <c r="E156" s="157"/>
      <c r="F156" s="158"/>
      <c r="G156" s="89"/>
      <c r="H156" s="153"/>
      <c r="I156" s="153"/>
      <c r="J156" s="153"/>
      <c r="K156" s="153"/>
      <c r="L156" s="153"/>
      <c r="M156" s="153"/>
      <c r="N156" s="89"/>
      <c r="O156" s="159"/>
      <c r="P156" s="159"/>
      <c r="Q156" s="89"/>
      <c r="R156" s="89"/>
      <c r="S156" s="89"/>
      <c r="T156" s="89"/>
      <c r="U156" s="89"/>
      <c r="V156" s="89"/>
      <c r="W156" s="89"/>
      <c r="X156" s="89"/>
      <c r="Y156" s="89"/>
      <c r="Z156" s="89"/>
    </row>
    <row r="157" ht="15.75" customHeight="1">
      <c r="A157" s="89"/>
      <c r="B157" s="89"/>
      <c r="C157" s="89"/>
      <c r="D157" s="89"/>
      <c r="E157" s="157"/>
      <c r="F157" s="158"/>
      <c r="G157" s="89"/>
      <c r="H157" s="153"/>
      <c r="I157" s="153"/>
      <c r="J157" s="153"/>
      <c r="K157" s="153"/>
      <c r="L157" s="153"/>
      <c r="M157" s="153"/>
      <c r="N157" s="89"/>
      <c r="O157" s="159"/>
      <c r="P157" s="159"/>
      <c r="Q157" s="89"/>
      <c r="R157" s="89"/>
      <c r="S157" s="89"/>
      <c r="T157" s="89"/>
      <c r="U157" s="89"/>
      <c r="V157" s="89"/>
      <c r="W157" s="89"/>
      <c r="X157" s="89"/>
      <c r="Y157" s="89"/>
      <c r="Z157" s="89"/>
    </row>
    <row r="158" ht="15.75" customHeight="1">
      <c r="A158" s="89"/>
      <c r="B158" s="89"/>
      <c r="C158" s="89"/>
      <c r="D158" s="89"/>
      <c r="E158" s="157"/>
      <c r="F158" s="158"/>
      <c r="G158" s="89"/>
      <c r="H158" s="153"/>
      <c r="I158" s="153"/>
      <c r="J158" s="153"/>
      <c r="K158" s="153"/>
      <c r="L158" s="153"/>
      <c r="M158" s="153"/>
      <c r="N158" s="89"/>
      <c r="O158" s="159"/>
      <c r="P158" s="159"/>
      <c r="Q158" s="89"/>
      <c r="R158" s="89"/>
      <c r="S158" s="89"/>
      <c r="T158" s="89"/>
      <c r="U158" s="89"/>
      <c r="V158" s="89"/>
      <c r="W158" s="89"/>
      <c r="X158" s="89"/>
      <c r="Y158" s="89"/>
      <c r="Z158" s="89"/>
    </row>
    <row r="159" ht="15.75" customHeight="1">
      <c r="A159" s="89"/>
      <c r="B159" s="89"/>
      <c r="C159" s="89"/>
      <c r="D159" s="89"/>
      <c r="E159" s="157"/>
      <c r="F159" s="158"/>
      <c r="G159" s="89"/>
      <c r="H159" s="153"/>
      <c r="I159" s="153"/>
      <c r="J159" s="153"/>
      <c r="K159" s="153"/>
      <c r="L159" s="153"/>
      <c r="M159" s="153"/>
      <c r="N159" s="89"/>
      <c r="O159" s="159"/>
      <c r="P159" s="159"/>
      <c r="Q159" s="89"/>
      <c r="R159" s="89"/>
      <c r="S159" s="89"/>
      <c r="T159" s="89"/>
      <c r="U159" s="89"/>
      <c r="V159" s="89"/>
      <c r="W159" s="89"/>
      <c r="X159" s="89"/>
      <c r="Y159" s="89"/>
      <c r="Z159" s="89"/>
    </row>
    <row r="160" ht="15.75" customHeight="1">
      <c r="A160" s="89"/>
      <c r="B160" s="89"/>
      <c r="C160" s="89"/>
      <c r="D160" s="89"/>
      <c r="E160" s="157"/>
      <c r="F160" s="158"/>
      <c r="G160" s="89"/>
      <c r="H160" s="153"/>
      <c r="I160" s="153"/>
      <c r="J160" s="153"/>
      <c r="K160" s="153"/>
      <c r="L160" s="153"/>
      <c r="M160" s="153"/>
      <c r="N160" s="89"/>
      <c r="O160" s="159"/>
      <c r="P160" s="159"/>
      <c r="Q160" s="89"/>
      <c r="R160" s="89"/>
      <c r="S160" s="89"/>
      <c r="T160" s="89"/>
      <c r="U160" s="89"/>
      <c r="V160" s="89"/>
      <c r="W160" s="89"/>
      <c r="X160" s="89"/>
      <c r="Y160" s="89"/>
      <c r="Z160" s="89"/>
    </row>
    <row r="161" ht="15.75" customHeight="1">
      <c r="A161" s="89"/>
      <c r="B161" s="89"/>
      <c r="C161" s="89"/>
      <c r="D161" s="89"/>
      <c r="E161" s="157"/>
      <c r="F161" s="158"/>
      <c r="G161" s="89"/>
      <c r="H161" s="153"/>
      <c r="I161" s="153"/>
      <c r="J161" s="153"/>
      <c r="K161" s="153"/>
      <c r="L161" s="153"/>
      <c r="M161" s="153"/>
      <c r="N161" s="89"/>
      <c r="O161" s="159"/>
      <c r="P161" s="159"/>
      <c r="Q161" s="89"/>
      <c r="R161" s="89"/>
      <c r="S161" s="89"/>
      <c r="T161" s="89"/>
      <c r="U161" s="89"/>
      <c r="V161" s="89"/>
      <c r="W161" s="89"/>
      <c r="X161" s="89"/>
      <c r="Y161" s="89"/>
      <c r="Z161" s="89"/>
    </row>
    <row r="162" ht="15.75" customHeight="1">
      <c r="A162" s="89"/>
      <c r="B162" s="89"/>
      <c r="C162" s="89"/>
      <c r="D162" s="89"/>
      <c r="E162" s="157"/>
      <c r="F162" s="158"/>
      <c r="G162" s="89"/>
      <c r="H162" s="153"/>
      <c r="I162" s="153"/>
      <c r="J162" s="153"/>
      <c r="K162" s="153"/>
      <c r="L162" s="153"/>
      <c r="M162" s="153"/>
      <c r="N162" s="89"/>
      <c r="O162" s="159"/>
      <c r="P162" s="159"/>
      <c r="Q162" s="89"/>
      <c r="R162" s="89"/>
      <c r="S162" s="89"/>
      <c r="T162" s="89"/>
      <c r="U162" s="89"/>
      <c r="V162" s="89"/>
      <c r="W162" s="89"/>
      <c r="X162" s="89"/>
      <c r="Y162" s="89"/>
      <c r="Z162" s="89"/>
    </row>
    <row r="163" ht="15.75" customHeight="1">
      <c r="A163" s="89"/>
      <c r="B163" s="89"/>
      <c r="C163" s="89"/>
      <c r="D163" s="89"/>
      <c r="E163" s="157"/>
      <c r="F163" s="158"/>
      <c r="G163" s="89"/>
      <c r="H163" s="153"/>
      <c r="I163" s="153"/>
      <c r="J163" s="153"/>
      <c r="K163" s="153"/>
      <c r="L163" s="153"/>
      <c r="M163" s="153"/>
      <c r="N163" s="89"/>
      <c r="O163" s="159"/>
      <c r="P163" s="159"/>
      <c r="Q163" s="89"/>
      <c r="R163" s="89"/>
      <c r="S163" s="89"/>
      <c r="T163" s="89"/>
      <c r="U163" s="89"/>
      <c r="V163" s="89"/>
      <c r="W163" s="89"/>
      <c r="X163" s="89"/>
      <c r="Y163" s="89"/>
      <c r="Z163" s="89"/>
    </row>
    <row r="164" ht="15.75" customHeight="1">
      <c r="A164" s="89"/>
      <c r="B164" s="89"/>
      <c r="C164" s="89"/>
      <c r="D164" s="89"/>
      <c r="E164" s="157"/>
      <c r="F164" s="158"/>
      <c r="G164" s="89"/>
      <c r="H164" s="153"/>
      <c r="I164" s="153"/>
      <c r="J164" s="153"/>
      <c r="K164" s="153"/>
      <c r="L164" s="153"/>
      <c r="M164" s="153"/>
      <c r="N164" s="89"/>
      <c r="O164" s="159"/>
      <c r="P164" s="159"/>
      <c r="Q164" s="89"/>
      <c r="R164" s="89"/>
      <c r="S164" s="89"/>
      <c r="T164" s="89"/>
      <c r="U164" s="89"/>
      <c r="V164" s="89"/>
      <c r="W164" s="89"/>
      <c r="X164" s="89"/>
      <c r="Y164" s="89"/>
      <c r="Z164" s="89"/>
    </row>
    <row r="165" ht="15.75" customHeight="1">
      <c r="A165" s="89"/>
      <c r="B165" s="89"/>
      <c r="C165" s="89"/>
      <c r="D165" s="89"/>
      <c r="E165" s="157"/>
      <c r="F165" s="158"/>
      <c r="G165" s="89"/>
      <c r="H165" s="153"/>
      <c r="I165" s="153"/>
      <c r="J165" s="153"/>
      <c r="K165" s="153"/>
      <c r="L165" s="153"/>
      <c r="M165" s="153"/>
      <c r="N165" s="89"/>
      <c r="O165" s="159"/>
      <c r="P165" s="159"/>
      <c r="Q165" s="89"/>
      <c r="R165" s="89"/>
      <c r="S165" s="89"/>
      <c r="T165" s="89"/>
      <c r="U165" s="89"/>
      <c r="V165" s="89"/>
      <c r="W165" s="89"/>
      <c r="X165" s="89"/>
      <c r="Y165" s="89"/>
      <c r="Z165" s="89"/>
    </row>
    <row r="166" ht="15.75" customHeight="1">
      <c r="A166" s="89"/>
      <c r="B166" s="89"/>
      <c r="C166" s="89"/>
      <c r="D166" s="89"/>
      <c r="E166" s="157"/>
      <c r="F166" s="158"/>
      <c r="G166" s="89"/>
      <c r="H166" s="153"/>
      <c r="I166" s="153"/>
      <c r="J166" s="153"/>
      <c r="K166" s="153"/>
      <c r="L166" s="153"/>
      <c r="M166" s="153"/>
      <c r="N166" s="89"/>
      <c r="O166" s="159"/>
      <c r="P166" s="159"/>
      <c r="Q166" s="89"/>
      <c r="R166" s="89"/>
      <c r="S166" s="89"/>
      <c r="T166" s="89"/>
      <c r="U166" s="89"/>
      <c r="V166" s="89"/>
      <c r="W166" s="89"/>
      <c r="X166" s="89"/>
      <c r="Y166" s="89"/>
      <c r="Z166" s="89"/>
    </row>
    <row r="167" ht="15.75" customHeight="1">
      <c r="A167" s="89"/>
      <c r="B167" s="89"/>
      <c r="C167" s="89"/>
      <c r="D167" s="89"/>
      <c r="E167" s="157"/>
      <c r="F167" s="158"/>
      <c r="G167" s="89"/>
      <c r="H167" s="153"/>
      <c r="I167" s="153"/>
      <c r="J167" s="153"/>
      <c r="K167" s="153"/>
      <c r="L167" s="153"/>
      <c r="M167" s="153"/>
      <c r="N167" s="89"/>
      <c r="O167" s="159"/>
      <c r="P167" s="159"/>
      <c r="Q167" s="89"/>
      <c r="R167" s="89"/>
      <c r="S167" s="89"/>
      <c r="T167" s="89"/>
      <c r="U167" s="89"/>
      <c r="V167" s="89"/>
      <c r="W167" s="89"/>
      <c r="X167" s="89"/>
      <c r="Y167" s="89"/>
      <c r="Z167" s="89"/>
    </row>
    <row r="168" ht="15.75" customHeight="1">
      <c r="A168" s="89"/>
      <c r="B168" s="89"/>
      <c r="C168" s="89"/>
      <c r="D168" s="89"/>
      <c r="E168" s="157"/>
      <c r="F168" s="158"/>
      <c r="G168" s="89"/>
      <c r="H168" s="153"/>
      <c r="I168" s="153"/>
      <c r="J168" s="153"/>
      <c r="K168" s="153"/>
      <c r="L168" s="153"/>
      <c r="M168" s="153"/>
      <c r="N168" s="89"/>
      <c r="O168" s="159"/>
      <c r="P168" s="159"/>
      <c r="Q168" s="89"/>
      <c r="R168" s="89"/>
      <c r="S168" s="89"/>
      <c r="T168" s="89"/>
      <c r="U168" s="89"/>
      <c r="V168" s="89"/>
      <c r="W168" s="89"/>
      <c r="X168" s="89"/>
      <c r="Y168" s="89"/>
      <c r="Z168" s="89"/>
    </row>
    <row r="169" ht="15.75" customHeight="1">
      <c r="A169" s="89"/>
      <c r="B169" s="89"/>
      <c r="C169" s="89"/>
      <c r="D169" s="89"/>
      <c r="E169" s="157"/>
      <c r="F169" s="158"/>
      <c r="G169" s="89"/>
      <c r="H169" s="153"/>
      <c r="I169" s="153"/>
      <c r="J169" s="153"/>
      <c r="K169" s="153"/>
      <c r="L169" s="153"/>
      <c r="M169" s="153"/>
      <c r="N169" s="89"/>
      <c r="O169" s="159"/>
      <c r="P169" s="159"/>
      <c r="Q169" s="89"/>
      <c r="R169" s="89"/>
      <c r="S169" s="89"/>
      <c r="T169" s="89"/>
      <c r="U169" s="89"/>
      <c r="V169" s="89"/>
      <c r="W169" s="89"/>
      <c r="X169" s="89"/>
      <c r="Y169" s="89"/>
      <c r="Z169" s="89"/>
    </row>
    <row r="170" ht="15.75" customHeight="1">
      <c r="A170" s="89"/>
      <c r="B170" s="89"/>
      <c r="C170" s="89"/>
      <c r="D170" s="89"/>
      <c r="E170" s="157"/>
      <c r="F170" s="158"/>
      <c r="G170" s="89"/>
      <c r="H170" s="153"/>
      <c r="I170" s="153"/>
      <c r="J170" s="153"/>
      <c r="K170" s="153"/>
      <c r="L170" s="153"/>
      <c r="M170" s="153"/>
      <c r="N170" s="89"/>
      <c r="O170" s="159"/>
      <c r="P170" s="159"/>
      <c r="Q170" s="89"/>
      <c r="R170" s="89"/>
      <c r="S170" s="89"/>
      <c r="T170" s="89"/>
      <c r="U170" s="89"/>
      <c r="V170" s="89"/>
      <c r="W170" s="89"/>
      <c r="X170" s="89"/>
      <c r="Y170" s="89"/>
      <c r="Z170" s="89"/>
    </row>
    <row r="171" ht="15.75" customHeight="1">
      <c r="A171" s="89"/>
      <c r="B171" s="89"/>
      <c r="C171" s="89"/>
      <c r="D171" s="89"/>
      <c r="E171" s="157"/>
      <c r="F171" s="158"/>
      <c r="G171" s="89"/>
      <c r="H171" s="153"/>
      <c r="I171" s="153"/>
      <c r="J171" s="153"/>
      <c r="K171" s="153"/>
      <c r="L171" s="153"/>
      <c r="M171" s="153"/>
      <c r="N171" s="89"/>
      <c r="O171" s="159"/>
      <c r="P171" s="159"/>
      <c r="Q171" s="89"/>
      <c r="R171" s="89"/>
      <c r="S171" s="89"/>
      <c r="T171" s="89"/>
      <c r="U171" s="89"/>
      <c r="V171" s="89"/>
      <c r="W171" s="89"/>
      <c r="X171" s="89"/>
      <c r="Y171" s="89"/>
      <c r="Z171" s="89"/>
    </row>
    <row r="172" ht="15.75" customHeight="1">
      <c r="A172" s="89"/>
      <c r="B172" s="89"/>
      <c r="C172" s="89"/>
      <c r="D172" s="89"/>
      <c r="E172" s="157"/>
      <c r="F172" s="158"/>
      <c r="G172" s="89"/>
      <c r="H172" s="153"/>
      <c r="I172" s="153"/>
      <c r="J172" s="153"/>
      <c r="K172" s="153"/>
      <c r="L172" s="153"/>
      <c r="M172" s="153"/>
      <c r="N172" s="89"/>
      <c r="O172" s="159"/>
      <c r="P172" s="159"/>
      <c r="Q172" s="89"/>
      <c r="R172" s="89"/>
      <c r="S172" s="89"/>
      <c r="T172" s="89"/>
      <c r="U172" s="89"/>
      <c r="V172" s="89"/>
      <c r="W172" s="89"/>
      <c r="X172" s="89"/>
      <c r="Y172" s="89"/>
      <c r="Z172" s="89"/>
    </row>
    <row r="173" ht="15.75" customHeight="1">
      <c r="A173" s="89"/>
      <c r="B173" s="89"/>
      <c r="C173" s="89"/>
      <c r="D173" s="89"/>
      <c r="E173" s="157"/>
      <c r="F173" s="158"/>
      <c r="G173" s="89"/>
      <c r="H173" s="153"/>
      <c r="I173" s="153"/>
      <c r="J173" s="153"/>
      <c r="K173" s="153"/>
      <c r="L173" s="153"/>
      <c r="M173" s="153"/>
      <c r="N173" s="89"/>
      <c r="O173" s="159"/>
      <c r="P173" s="159"/>
      <c r="Q173" s="89"/>
      <c r="R173" s="89"/>
      <c r="S173" s="89"/>
      <c r="T173" s="89"/>
      <c r="U173" s="89"/>
      <c r="V173" s="89"/>
      <c r="W173" s="89"/>
      <c r="X173" s="89"/>
      <c r="Y173" s="89"/>
      <c r="Z173" s="89"/>
    </row>
    <row r="174" ht="15.75" customHeight="1">
      <c r="A174" s="89"/>
      <c r="B174" s="89"/>
      <c r="C174" s="89"/>
      <c r="D174" s="89"/>
      <c r="E174" s="157"/>
      <c r="F174" s="158"/>
      <c r="G174" s="89"/>
      <c r="H174" s="153"/>
      <c r="I174" s="153"/>
      <c r="J174" s="153"/>
      <c r="K174" s="153"/>
      <c r="L174" s="153"/>
      <c r="M174" s="153"/>
      <c r="N174" s="89"/>
      <c r="O174" s="159"/>
      <c r="P174" s="159"/>
      <c r="Q174" s="89"/>
      <c r="R174" s="89"/>
      <c r="S174" s="89"/>
      <c r="T174" s="89"/>
      <c r="U174" s="89"/>
      <c r="V174" s="89"/>
      <c r="W174" s="89"/>
      <c r="X174" s="89"/>
      <c r="Y174" s="89"/>
      <c r="Z174" s="89"/>
    </row>
    <row r="175" ht="15.75" customHeight="1">
      <c r="A175" s="89"/>
      <c r="B175" s="89"/>
      <c r="C175" s="89"/>
      <c r="D175" s="89"/>
      <c r="E175" s="157"/>
      <c r="F175" s="158"/>
      <c r="G175" s="89"/>
      <c r="H175" s="153"/>
      <c r="I175" s="153"/>
      <c r="J175" s="153"/>
      <c r="K175" s="153"/>
      <c r="L175" s="153"/>
      <c r="M175" s="153"/>
      <c r="N175" s="89"/>
      <c r="O175" s="159"/>
      <c r="P175" s="159"/>
      <c r="Q175" s="89"/>
      <c r="R175" s="89"/>
      <c r="S175" s="89"/>
      <c r="T175" s="89"/>
      <c r="U175" s="89"/>
      <c r="V175" s="89"/>
      <c r="W175" s="89"/>
      <c r="X175" s="89"/>
      <c r="Y175" s="89"/>
      <c r="Z175" s="89"/>
    </row>
    <row r="176" ht="15.75" customHeight="1">
      <c r="A176" s="89"/>
      <c r="B176" s="89"/>
      <c r="C176" s="89"/>
      <c r="D176" s="89"/>
      <c r="E176" s="157"/>
      <c r="F176" s="158"/>
      <c r="G176" s="89"/>
      <c r="H176" s="153"/>
      <c r="I176" s="153"/>
      <c r="J176" s="153"/>
      <c r="K176" s="153"/>
      <c r="L176" s="153"/>
      <c r="M176" s="153"/>
      <c r="N176" s="89"/>
      <c r="O176" s="159"/>
      <c r="P176" s="159"/>
      <c r="Q176" s="89"/>
      <c r="R176" s="89"/>
      <c r="S176" s="89"/>
      <c r="T176" s="89"/>
      <c r="U176" s="89"/>
      <c r="V176" s="89"/>
      <c r="W176" s="89"/>
      <c r="X176" s="89"/>
      <c r="Y176" s="89"/>
      <c r="Z176" s="89"/>
    </row>
    <row r="177" ht="15.75" customHeight="1">
      <c r="A177" s="89"/>
      <c r="B177" s="89"/>
      <c r="C177" s="89"/>
      <c r="D177" s="89"/>
      <c r="E177" s="157"/>
      <c r="F177" s="158"/>
      <c r="G177" s="89"/>
      <c r="H177" s="153"/>
      <c r="I177" s="153"/>
      <c r="J177" s="153"/>
      <c r="K177" s="153"/>
      <c r="L177" s="153"/>
      <c r="M177" s="153"/>
      <c r="N177" s="89"/>
      <c r="O177" s="159"/>
      <c r="P177" s="159"/>
      <c r="Q177" s="89"/>
      <c r="R177" s="89"/>
      <c r="S177" s="89"/>
      <c r="T177" s="89"/>
      <c r="U177" s="89"/>
      <c r="V177" s="89"/>
      <c r="W177" s="89"/>
      <c r="X177" s="89"/>
      <c r="Y177" s="89"/>
      <c r="Z177" s="89"/>
    </row>
    <row r="178" ht="15.75" customHeight="1">
      <c r="A178" s="89"/>
      <c r="B178" s="89"/>
      <c r="C178" s="89"/>
      <c r="D178" s="89"/>
      <c r="E178" s="157"/>
      <c r="F178" s="158"/>
      <c r="G178" s="89"/>
      <c r="H178" s="153"/>
      <c r="I178" s="153"/>
      <c r="J178" s="153"/>
      <c r="K178" s="153"/>
      <c r="L178" s="153"/>
      <c r="M178" s="153"/>
      <c r="N178" s="89"/>
      <c r="O178" s="159"/>
      <c r="P178" s="159"/>
      <c r="Q178" s="89"/>
      <c r="R178" s="89"/>
      <c r="S178" s="89"/>
      <c r="T178" s="89"/>
      <c r="U178" s="89"/>
      <c r="V178" s="89"/>
      <c r="W178" s="89"/>
      <c r="X178" s="89"/>
      <c r="Y178" s="89"/>
      <c r="Z178" s="89"/>
    </row>
    <row r="179" ht="15.75" customHeight="1">
      <c r="A179" s="89"/>
      <c r="B179" s="89"/>
      <c r="C179" s="89"/>
      <c r="D179" s="89"/>
      <c r="E179" s="157"/>
      <c r="F179" s="158"/>
      <c r="G179" s="89"/>
      <c r="H179" s="153"/>
      <c r="I179" s="153"/>
      <c r="J179" s="153"/>
      <c r="K179" s="153"/>
      <c r="L179" s="153"/>
      <c r="M179" s="153"/>
      <c r="N179" s="89"/>
      <c r="O179" s="159"/>
      <c r="P179" s="159"/>
      <c r="Q179" s="89"/>
      <c r="R179" s="89"/>
      <c r="S179" s="89"/>
      <c r="T179" s="89"/>
      <c r="U179" s="89"/>
      <c r="V179" s="89"/>
      <c r="W179" s="89"/>
      <c r="X179" s="89"/>
      <c r="Y179" s="89"/>
      <c r="Z179" s="89"/>
    </row>
    <row r="180" ht="15.75" customHeight="1">
      <c r="A180" s="89"/>
      <c r="B180" s="89"/>
      <c r="C180" s="89"/>
      <c r="D180" s="89"/>
      <c r="E180" s="157"/>
      <c r="F180" s="158"/>
      <c r="G180" s="89"/>
      <c r="H180" s="153"/>
      <c r="I180" s="153"/>
      <c r="J180" s="153"/>
      <c r="K180" s="153"/>
      <c r="L180" s="153"/>
      <c r="M180" s="153"/>
      <c r="N180" s="89"/>
      <c r="O180" s="159"/>
      <c r="P180" s="159"/>
      <c r="Q180" s="89"/>
      <c r="R180" s="89"/>
      <c r="S180" s="89"/>
      <c r="T180" s="89"/>
      <c r="U180" s="89"/>
      <c r="V180" s="89"/>
      <c r="W180" s="89"/>
      <c r="X180" s="89"/>
      <c r="Y180" s="89"/>
      <c r="Z180" s="89"/>
    </row>
    <row r="181" ht="15.75" customHeight="1">
      <c r="A181" s="89"/>
      <c r="B181" s="89"/>
      <c r="C181" s="89"/>
      <c r="D181" s="89"/>
      <c r="E181" s="157"/>
      <c r="F181" s="158"/>
      <c r="G181" s="89"/>
      <c r="H181" s="153"/>
      <c r="I181" s="153"/>
      <c r="J181" s="153"/>
      <c r="K181" s="153"/>
      <c r="L181" s="153"/>
      <c r="M181" s="153"/>
      <c r="N181" s="89"/>
      <c r="O181" s="159"/>
      <c r="P181" s="159"/>
      <c r="Q181" s="89"/>
      <c r="R181" s="89"/>
      <c r="S181" s="89"/>
      <c r="T181" s="89"/>
      <c r="U181" s="89"/>
      <c r="V181" s="89"/>
      <c r="W181" s="89"/>
      <c r="X181" s="89"/>
      <c r="Y181" s="89"/>
      <c r="Z181" s="89"/>
    </row>
    <row r="182" ht="15.75" customHeight="1">
      <c r="A182" s="89"/>
      <c r="B182" s="89"/>
      <c r="C182" s="89"/>
      <c r="D182" s="89"/>
      <c r="E182" s="157"/>
      <c r="F182" s="158"/>
      <c r="G182" s="89"/>
      <c r="H182" s="153"/>
      <c r="I182" s="153"/>
      <c r="J182" s="153"/>
      <c r="K182" s="153"/>
      <c r="L182" s="153"/>
      <c r="M182" s="153"/>
      <c r="N182" s="89"/>
      <c r="O182" s="159"/>
      <c r="P182" s="159"/>
      <c r="Q182" s="89"/>
      <c r="R182" s="89"/>
      <c r="S182" s="89"/>
      <c r="T182" s="89"/>
      <c r="U182" s="89"/>
      <c r="V182" s="89"/>
      <c r="W182" s="89"/>
      <c r="X182" s="89"/>
      <c r="Y182" s="89"/>
      <c r="Z182" s="89"/>
    </row>
    <row r="183" ht="15.75" customHeight="1">
      <c r="A183" s="89"/>
      <c r="B183" s="89"/>
      <c r="C183" s="89"/>
      <c r="D183" s="89"/>
      <c r="E183" s="157"/>
      <c r="F183" s="158"/>
      <c r="G183" s="89"/>
      <c r="H183" s="153"/>
      <c r="I183" s="153"/>
      <c r="J183" s="153"/>
      <c r="K183" s="153"/>
      <c r="L183" s="153"/>
      <c r="M183" s="153"/>
      <c r="N183" s="89"/>
      <c r="O183" s="159"/>
      <c r="P183" s="159"/>
      <c r="Q183" s="89"/>
      <c r="R183" s="89"/>
      <c r="S183" s="89"/>
      <c r="T183" s="89"/>
      <c r="U183" s="89"/>
      <c r="V183" s="89"/>
      <c r="W183" s="89"/>
      <c r="X183" s="89"/>
      <c r="Y183" s="89"/>
      <c r="Z183" s="89"/>
    </row>
    <row r="184" ht="15.75" customHeight="1">
      <c r="A184" s="89"/>
      <c r="B184" s="89"/>
      <c r="C184" s="89"/>
      <c r="D184" s="89"/>
      <c r="E184" s="157"/>
      <c r="F184" s="158"/>
      <c r="G184" s="89"/>
      <c r="H184" s="153"/>
      <c r="I184" s="153"/>
      <c r="J184" s="153"/>
      <c r="K184" s="153"/>
      <c r="L184" s="153"/>
      <c r="M184" s="153"/>
      <c r="N184" s="89"/>
      <c r="O184" s="159"/>
      <c r="P184" s="159"/>
      <c r="Q184" s="89"/>
      <c r="R184" s="89"/>
      <c r="S184" s="89"/>
      <c r="T184" s="89"/>
      <c r="U184" s="89"/>
      <c r="V184" s="89"/>
      <c r="W184" s="89"/>
      <c r="X184" s="89"/>
      <c r="Y184" s="89"/>
      <c r="Z184" s="89"/>
    </row>
    <row r="185" ht="15.75" customHeight="1">
      <c r="A185" s="89"/>
      <c r="B185" s="89"/>
      <c r="C185" s="89"/>
      <c r="D185" s="89"/>
      <c r="E185" s="157"/>
      <c r="F185" s="158"/>
      <c r="G185" s="89"/>
      <c r="H185" s="153"/>
      <c r="I185" s="153"/>
      <c r="J185" s="153"/>
      <c r="K185" s="153"/>
      <c r="L185" s="153"/>
      <c r="M185" s="153"/>
      <c r="N185" s="89"/>
      <c r="O185" s="159"/>
      <c r="P185" s="159"/>
      <c r="Q185" s="89"/>
      <c r="R185" s="89"/>
      <c r="S185" s="89"/>
      <c r="T185" s="89"/>
      <c r="U185" s="89"/>
      <c r="V185" s="89"/>
      <c r="W185" s="89"/>
      <c r="X185" s="89"/>
      <c r="Y185" s="89"/>
      <c r="Z185" s="89"/>
    </row>
    <row r="186" ht="15.75" customHeight="1">
      <c r="A186" s="89"/>
      <c r="B186" s="89"/>
      <c r="C186" s="89"/>
      <c r="D186" s="89"/>
      <c r="E186" s="157"/>
      <c r="F186" s="158"/>
      <c r="G186" s="89"/>
      <c r="H186" s="153"/>
      <c r="I186" s="153"/>
      <c r="J186" s="153"/>
      <c r="K186" s="153"/>
      <c r="L186" s="153"/>
      <c r="M186" s="153"/>
      <c r="N186" s="89"/>
      <c r="O186" s="159"/>
      <c r="P186" s="159"/>
      <c r="Q186" s="89"/>
      <c r="R186" s="89"/>
      <c r="S186" s="89"/>
      <c r="T186" s="89"/>
      <c r="U186" s="89"/>
      <c r="V186" s="89"/>
      <c r="W186" s="89"/>
      <c r="X186" s="89"/>
      <c r="Y186" s="89"/>
      <c r="Z186" s="89"/>
    </row>
    <row r="187" ht="15.75" customHeight="1">
      <c r="A187" s="89"/>
      <c r="B187" s="89"/>
      <c r="C187" s="89"/>
      <c r="D187" s="89"/>
      <c r="E187" s="157"/>
      <c r="F187" s="158"/>
      <c r="G187" s="89"/>
      <c r="H187" s="153"/>
      <c r="I187" s="153"/>
      <c r="J187" s="153"/>
      <c r="K187" s="153"/>
      <c r="L187" s="153"/>
      <c r="M187" s="153"/>
      <c r="N187" s="89"/>
      <c r="O187" s="159"/>
      <c r="P187" s="159"/>
      <c r="Q187" s="89"/>
      <c r="R187" s="89"/>
      <c r="S187" s="89"/>
      <c r="T187" s="89"/>
      <c r="U187" s="89"/>
      <c r="V187" s="89"/>
      <c r="W187" s="89"/>
      <c r="X187" s="89"/>
      <c r="Y187" s="89"/>
      <c r="Z187" s="89"/>
    </row>
    <row r="188" ht="15.75" customHeight="1">
      <c r="A188" s="89"/>
      <c r="B188" s="89"/>
      <c r="C188" s="89"/>
      <c r="D188" s="89"/>
      <c r="E188" s="157"/>
      <c r="F188" s="158"/>
      <c r="G188" s="89"/>
      <c r="H188" s="153"/>
      <c r="I188" s="153"/>
      <c r="J188" s="153"/>
      <c r="K188" s="153"/>
      <c r="L188" s="153"/>
      <c r="M188" s="153"/>
      <c r="N188" s="89"/>
      <c r="O188" s="159"/>
      <c r="P188" s="159"/>
      <c r="Q188" s="89"/>
      <c r="R188" s="89"/>
      <c r="S188" s="89"/>
      <c r="T188" s="89"/>
      <c r="U188" s="89"/>
      <c r="V188" s="89"/>
      <c r="W188" s="89"/>
      <c r="X188" s="89"/>
      <c r="Y188" s="89"/>
      <c r="Z188" s="89"/>
    </row>
    <row r="189" ht="15.75" customHeight="1">
      <c r="A189" s="89"/>
      <c r="B189" s="89"/>
      <c r="C189" s="89"/>
      <c r="D189" s="89"/>
      <c r="E189" s="157"/>
      <c r="F189" s="158"/>
      <c r="G189" s="89"/>
      <c r="H189" s="153"/>
      <c r="I189" s="153"/>
      <c r="J189" s="153"/>
      <c r="K189" s="153"/>
      <c r="L189" s="153"/>
      <c r="M189" s="153"/>
      <c r="N189" s="89"/>
      <c r="O189" s="159"/>
      <c r="P189" s="159"/>
      <c r="Q189" s="89"/>
      <c r="R189" s="89"/>
      <c r="S189" s="89"/>
      <c r="T189" s="89"/>
      <c r="U189" s="89"/>
      <c r="V189" s="89"/>
      <c r="W189" s="89"/>
      <c r="X189" s="89"/>
      <c r="Y189" s="89"/>
      <c r="Z189" s="89"/>
    </row>
    <row r="190" ht="15.75" customHeight="1">
      <c r="A190" s="89"/>
      <c r="B190" s="89"/>
      <c r="C190" s="89"/>
      <c r="D190" s="89"/>
      <c r="E190" s="157"/>
      <c r="F190" s="158"/>
      <c r="G190" s="89"/>
      <c r="H190" s="153"/>
      <c r="I190" s="153"/>
      <c r="J190" s="153"/>
      <c r="K190" s="153"/>
      <c r="L190" s="153"/>
      <c r="M190" s="153"/>
      <c r="N190" s="89"/>
      <c r="O190" s="159"/>
      <c r="P190" s="159"/>
      <c r="Q190" s="89"/>
      <c r="R190" s="89"/>
      <c r="S190" s="89"/>
      <c r="T190" s="89"/>
      <c r="U190" s="89"/>
      <c r="V190" s="89"/>
      <c r="W190" s="89"/>
      <c r="X190" s="89"/>
      <c r="Y190" s="89"/>
      <c r="Z190" s="89"/>
    </row>
    <row r="191" ht="15.75" customHeight="1">
      <c r="A191" s="89"/>
      <c r="B191" s="89"/>
      <c r="C191" s="89"/>
      <c r="D191" s="89"/>
      <c r="E191" s="157"/>
      <c r="F191" s="158"/>
      <c r="G191" s="89"/>
      <c r="H191" s="153"/>
      <c r="I191" s="153"/>
      <c r="J191" s="153"/>
      <c r="K191" s="153"/>
      <c r="L191" s="153"/>
      <c r="M191" s="153"/>
      <c r="N191" s="89"/>
      <c r="O191" s="159"/>
      <c r="P191" s="159"/>
      <c r="Q191" s="89"/>
      <c r="R191" s="89"/>
      <c r="S191" s="89"/>
      <c r="T191" s="89"/>
      <c r="U191" s="89"/>
      <c r="V191" s="89"/>
      <c r="W191" s="89"/>
      <c r="X191" s="89"/>
      <c r="Y191" s="89"/>
      <c r="Z191" s="89"/>
    </row>
    <row r="192" ht="15.75" customHeight="1">
      <c r="A192" s="89"/>
      <c r="B192" s="89"/>
      <c r="C192" s="89"/>
      <c r="D192" s="89"/>
      <c r="E192" s="157"/>
      <c r="F192" s="158"/>
      <c r="G192" s="89"/>
      <c r="H192" s="153"/>
      <c r="I192" s="153"/>
      <c r="J192" s="153"/>
      <c r="K192" s="153"/>
      <c r="L192" s="153"/>
      <c r="M192" s="153"/>
      <c r="N192" s="89"/>
      <c r="O192" s="159"/>
      <c r="P192" s="159"/>
      <c r="Q192" s="89"/>
      <c r="R192" s="89"/>
      <c r="S192" s="89"/>
      <c r="T192" s="89"/>
      <c r="U192" s="89"/>
      <c r="V192" s="89"/>
      <c r="W192" s="89"/>
      <c r="X192" s="89"/>
      <c r="Y192" s="89"/>
      <c r="Z192" s="89"/>
    </row>
    <row r="193" ht="15.75" customHeight="1">
      <c r="A193" s="89"/>
      <c r="B193" s="89"/>
      <c r="C193" s="89"/>
      <c r="D193" s="89"/>
      <c r="E193" s="157"/>
      <c r="F193" s="158"/>
      <c r="G193" s="89"/>
      <c r="H193" s="153"/>
      <c r="I193" s="153"/>
      <c r="J193" s="153"/>
      <c r="K193" s="153"/>
      <c r="L193" s="153"/>
      <c r="M193" s="153"/>
      <c r="N193" s="89"/>
      <c r="O193" s="159"/>
      <c r="P193" s="159"/>
      <c r="Q193" s="89"/>
      <c r="R193" s="89"/>
      <c r="S193" s="89"/>
      <c r="T193" s="89"/>
      <c r="U193" s="89"/>
      <c r="V193" s="89"/>
      <c r="W193" s="89"/>
      <c r="X193" s="89"/>
      <c r="Y193" s="89"/>
      <c r="Z193" s="89"/>
    </row>
    <row r="194" ht="15.75" customHeight="1">
      <c r="A194" s="89"/>
      <c r="B194" s="89"/>
      <c r="C194" s="89"/>
      <c r="D194" s="89"/>
      <c r="E194" s="157"/>
      <c r="F194" s="158"/>
      <c r="G194" s="89"/>
      <c r="H194" s="153"/>
      <c r="I194" s="153"/>
      <c r="J194" s="153"/>
      <c r="K194" s="153"/>
      <c r="L194" s="153"/>
      <c r="M194" s="153"/>
      <c r="N194" s="89"/>
      <c r="O194" s="159"/>
      <c r="P194" s="159"/>
      <c r="Q194" s="89"/>
      <c r="R194" s="89"/>
      <c r="S194" s="89"/>
      <c r="T194" s="89"/>
      <c r="U194" s="89"/>
      <c r="V194" s="89"/>
      <c r="W194" s="89"/>
      <c r="X194" s="89"/>
      <c r="Y194" s="89"/>
      <c r="Z194" s="89"/>
    </row>
    <row r="195" ht="15.75" customHeight="1">
      <c r="A195" s="89"/>
      <c r="B195" s="89"/>
      <c r="C195" s="89"/>
      <c r="D195" s="89"/>
      <c r="E195" s="157"/>
      <c r="F195" s="158"/>
      <c r="G195" s="89"/>
      <c r="H195" s="153"/>
      <c r="I195" s="153"/>
      <c r="J195" s="153"/>
      <c r="K195" s="153"/>
      <c r="L195" s="153"/>
      <c r="M195" s="153"/>
      <c r="N195" s="89"/>
      <c r="O195" s="159"/>
      <c r="P195" s="159"/>
      <c r="Q195" s="89"/>
      <c r="R195" s="89"/>
      <c r="S195" s="89"/>
      <c r="T195" s="89"/>
      <c r="U195" s="89"/>
      <c r="V195" s="89"/>
      <c r="W195" s="89"/>
      <c r="X195" s="89"/>
      <c r="Y195" s="89"/>
      <c r="Z195" s="89"/>
    </row>
    <row r="196" ht="15.75" customHeight="1">
      <c r="A196" s="89"/>
      <c r="B196" s="89"/>
      <c r="C196" s="89"/>
      <c r="D196" s="89"/>
      <c r="E196" s="157"/>
      <c r="F196" s="158"/>
      <c r="G196" s="89"/>
      <c r="H196" s="153"/>
      <c r="I196" s="153"/>
      <c r="J196" s="153"/>
      <c r="K196" s="153"/>
      <c r="L196" s="153"/>
      <c r="M196" s="153"/>
      <c r="N196" s="89"/>
      <c r="O196" s="159"/>
      <c r="P196" s="159"/>
      <c r="Q196" s="89"/>
      <c r="R196" s="89"/>
      <c r="S196" s="89"/>
      <c r="T196" s="89"/>
      <c r="U196" s="89"/>
      <c r="V196" s="89"/>
      <c r="W196" s="89"/>
      <c r="X196" s="89"/>
      <c r="Y196" s="89"/>
      <c r="Z196" s="89"/>
    </row>
    <row r="197" ht="15.75" customHeight="1">
      <c r="A197" s="89"/>
      <c r="B197" s="89"/>
      <c r="C197" s="89"/>
      <c r="D197" s="89"/>
      <c r="E197" s="157"/>
      <c r="F197" s="158"/>
      <c r="G197" s="89"/>
      <c r="H197" s="153"/>
      <c r="I197" s="153"/>
      <c r="J197" s="153"/>
      <c r="K197" s="153"/>
      <c r="L197" s="153"/>
      <c r="M197" s="153"/>
      <c r="N197" s="89"/>
      <c r="O197" s="159"/>
      <c r="P197" s="159"/>
      <c r="Q197" s="89"/>
      <c r="R197" s="89"/>
      <c r="S197" s="89"/>
      <c r="T197" s="89"/>
      <c r="U197" s="89"/>
      <c r="V197" s="89"/>
      <c r="W197" s="89"/>
      <c r="X197" s="89"/>
      <c r="Y197" s="89"/>
      <c r="Z197" s="89"/>
    </row>
    <row r="198" ht="15.75" customHeight="1">
      <c r="A198" s="89"/>
      <c r="B198" s="89"/>
      <c r="C198" s="89"/>
      <c r="D198" s="89"/>
      <c r="E198" s="157"/>
      <c r="F198" s="158"/>
      <c r="G198" s="89"/>
      <c r="H198" s="153"/>
      <c r="I198" s="153"/>
      <c r="J198" s="153"/>
      <c r="K198" s="153"/>
      <c r="L198" s="153"/>
      <c r="M198" s="153"/>
      <c r="N198" s="89"/>
      <c r="O198" s="159"/>
      <c r="P198" s="159"/>
      <c r="Q198" s="89"/>
      <c r="R198" s="89"/>
      <c r="S198" s="89"/>
      <c r="T198" s="89"/>
      <c r="U198" s="89"/>
      <c r="V198" s="89"/>
      <c r="W198" s="89"/>
      <c r="X198" s="89"/>
      <c r="Y198" s="89"/>
      <c r="Z198" s="89"/>
    </row>
    <row r="199" ht="15.75" customHeight="1">
      <c r="A199" s="89"/>
      <c r="B199" s="89"/>
      <c r="C199" s="89"/>
      <c r="D199" s="89"/>
      <c r="E199" s="157"/>
      <c r="F199" s="158"/>
      <c r="G199" s="89"/>
      <c r="H199" s="153"/>
      <c r="I199" s="153"/>
      <c r="J199" s="153"/>
      <c r="K199" s="153"/>
      <c r="L199" s="153"/>
      <c r="M199" s="153"/>
      <c r="N199" s="89"/>
      <c r="O199" s="159"/>
      <c r="P199" s="159"/>
      <c r="Q199" s="89"/>
      <c r="R199" s="89"/>
      <c r="S199" s="89"/>
      <c r="T199" s="89"/>
      <c r="U199" s="89"/>
      <c r="V199" s="89"/>
      <c r="W199" s="89"/>
      <c r="X199" s="89"/>
      <c r="Y199" s="89"/>
      <c r="Z199" s="89"/>
    </row>
    <row r="200" ht="15.75" customHeight="1">
      <c r="A200" s="89"/>
      <c r="B200" s="89"/>
      <c r="C200" s="89"/>
      <c r="D200" s="89"/>
      <c r="E200" s="157"/>
      <c r="F200" s="158"/>
      <c r="G200" s="89"/>
      <c r="H200" s="153"/>
      <c r="I200" s="153"/>
      <c r="J200" s="153"/>
      <c r="K200" s="153"/>
      <c r="L200" s="153"/>
      <c r="M200" s="153"/>
      <c r="N200" s="89"/>
      <c r="O200" s="159"/>
      <c r="P200" s="159"/>
      <c r="Q200" s="89"/>
      <c r="R200" s="89"/>
      <c r="S200" s="89"/>
      <c r="T200" s="89"/>
      <c r="U200" s="89"/>
      <c r="V200" s="89"/>
      <c r="W200" s="89"/>
      <c r="X200" s="89"/>
      <c r="Y200" s="89"/>
      <c r="Z200" s="89"/>
    </row>
    <row r="201" ht="15.75" customHeight="1">
      <c r="A201" s="89"/>
      <c r="B201" s="89"/>
      <c r="C201" s="89"/>
      <c r="D201" s="89"/>
      <c r="E201" s="157"/>
      <c r="F201" s="158"/>
      <c r="G201" s="89"/>
      <c r="H201" s="153"/>
      <c r="I201" s="153"/>
      <c r="J201" s="153"/>
      <c r="K201" s="153"/>
      <c r="L201" s="153"/>
      <c r="M201" s="153"/>
      <c r="N201" s="89"/>
      <c r="O201" s="159"/>
      <c r="P201" s="159"/>
      <c r="Q201" s="89"/>
      <c r="R201" s="89"/>
      <c r="S201" s="89"/>
      <c r="T201" s="89"/>
      <c r="U201" s="89"/>
      <c r="V201" s="89"/>
      <c r="W201" s="89"/>
      <c r="X201" s="89"/>
      <c r="Y201" s="89"/>
      <c r="Z201" s="89"/>
    </row>
    <row r="202" ht="15.75" customHeight="1">
      <c r="A202" s="89"/>
      <c r="B202" s="89"/>
      <c r="C202" s="89"/>
      <c r="D202" s="89"/>
      <c r="E202" s="157"/>
      <c r="F202" s="158"/>
      <c r="G202" s="89"/>
      <c r="H202" s="153"/>
      <c r="I202" s="153"/>
      <c r="J202" s="153"/>
      <c r="K202" s="153"/>
      <c r="L202" s="153"/>
      <c r="M202" s="153"/>
      <c r="N202" s="89"/>
      <c r="O202" s="159"/>
      <c r="P202" s="159"/>
      <c r="Q202" s="89"/>
      <c r="R202" s="89"/>
      <c r="S202" s="89"/>
      <c r="T202" s="89"/>
      <c r="U202" s="89"/>
      <c r="V202" s="89"/>
      <c r="W202" s="89"/>
      <c r="X202" s="89"/>
      <c r="Y202" s="89"/>
      <c r="Z202" s="89"/>
    </row>
    <row r="203" ht="15.75" customHeight="1">
      <c r="A203" s="89"/>
      <c r="B203" s="89"/>
      <c r="C203" s="89"/>
      <c r="D203" s="89"/>
      <c r="E203" s="157"/>
      <c r="F203" s="158"/>
      <c r="G203" s="89"/>
      <c r="H203" s="153"/>
      <c r="I203" s="153"/>
      <c r="J203" s="153"/>
      <c r="K203" s="153"/>
      <c r="L203" s="153"/>
      <c r="M203" s="153"/>
      <c r="N203" s="89"/>
      <c r="O203" s="159"/>
      <c r="P203" s="159"/>
      <c r="Q203" s="89"/>
      <c r="R203" s="89"/>
      <c r="S203" s="89"/>
      <c r="T203" s="89"/>
      <c r="U203" s="89"/>
      <c r="V203" s="89"/>
      <c r="W203" s="89"/>
      <c r="X203" s="89"/>
      <c r="Y203" s="89"/>
      <c r="Z203" s="89"/>
    </row>
    <row r="204" ht="15.75" customHeight="1">
      <c r="A204" s="89"/>
      <c r="B204" s="89"/>
      <c r="C204" s="89"/>
      <c r="D204" s="89"/>
      <c r="E204" s="157"/>
      <c r="F204" s="158"/>
      <c r="G204" s="89"/>
      <c r="H204" s="153"/>
      <c r="I204" s="153"/>
      <c r="J204" s="153"/>
      <c r="K204" s="153"/>
      <c r="L204" s="153"/>
      <c r="M204" s="153"/>
      <c r="N204" s="89"/>
      <c r="O204" s="159"/>
      <c r="P204" s="159"/>
      <c r="Q204" s="89"/>
      <c r="R204" s="89"/>
      <c r="S204" s="89"/>
      <c r="T204" s="89"/>
      <c r="U204" s="89"/>
      <c r="V204" s="89"/>
      <c r="W204" s="89"/>
      <c r="X204" s="89"/>
      <c r="Y204" s="89"/>
      <c r="Z204" s="89"/>
    </row>
    <row r="205" ht="15.75" customHeight="1">
      <c r="A205" s="89"/>
      <c r="B205" s="89"/>
      <c r="C205" s="89"/>
      <c r="D205" s="89"/>
      <c r="E205" s="157"/>
      <c r="F205" s="158"/>
      <c r="G205" s="89"/>
      <c r="H205" s="153"/>
      <c r="I205" s="153"/>
      <c r="J205" s="153"/>
      <c r="K205" s="153"/>
      <c r="L205" s="153"/>
      <c r="M205" s="153"/>
      <c r="N205" s="89"/>
      <c r="O205" s="159"/>
      <c r="P205" s="159"/>
      <c r="Q205" s="89"/>
      <c r="R205" s="89"/>
      <c r="S205" s="89"/>
      <c r="T205" s="89"/>
      <c r="U205" s="89"/>
      <c r="V205" s="89"/>
      <c r="W205" s="89"/>
      <c r="X205" s="89"/>
      <c r="Y205" s="89"/>
      <c r="Z205" s="89"/>
    </row>
    <row r="206" ht="15.75" customHeight="1">
      <c r="A206" s="89"/>
      <c r="B206" s="89"/>
      <c r="C206" s="89"/>
      <c r="D206" s="89"/>
      <c r="E206" s="157"/>
      <c r="F206" s="158"/>
      <c r="G206" s="89"/>
      <c r="H206" s="153"/>
      <c r="I206" s="153"/>
      <c r="J206" s="153"/>
      <c r="K206" s="153"/>
      <c r="L206" s="153"/>
      <c r="M206" s="153"/>
      <c r="N206" s="89"/>
      <c r="O206" s="159"/>
      <c r="P206" s="159"/>
      <c r="Q206" s="89"/>
      <c r="R206" s="89"/>
      <c r="S206" s="89"/>
      <c r="T206" s="89"/>
      <c r="U206" s="89"/>
      <c r="V206" s="89"/>
      <c r="W206" s="89"/>
      <c r="X206" s="89"/>
      <c r="Y206" s="89"/>
      <c r="Z206" s="89"/>
    </row>
    <row r="207" ht="15.75" customHeight="1">
      <c r="A207" s="89"/>
      <c r="B207" s="89"/>
      <c r="C207" s="89"/>
      <c r="D207" s="89"/>
      <c r="E207" s="157"/>
      <c r="F207" s="158"/>
      <c r="G207" s="89"/>
      <c r="H207" s="153"/>
      <c r="I207" s="153"/>
      <c r="J207" s="153"/>
      <c r="K207" s="153"/>
      <c r="L207" s="153"/>
      <c r="M207" s="153"/>
      <c r="N207" s="89"/>
      <c r="O207" s="159"/>
      <c r="P207" s="159"/>
      <c r="Q207" s="89"/>
      <c r="R207" s="89"/>
      <c r="S207" s="89"/>
      <c r="T207" s="89"/>
      <c r="U207" s="89"/>
      <c r="V207" s="89"/>
      <c r="W207" s="89"/>
      <c r="X207" s="89"/>
      <c r="Y207" s="89"/>
      <c r="Z207" s="89"/>
    </row>
    <row r="208" ht="15.75" customHeight="1">
      <c r="A208" s="89"/>
      <c r="B208" s="89"/>
      <c r="C208" s="89"/>
      <c r="D208" s="89"/>
      <c r="E208" s="157"/>
      <c r="F208" s="158"/>
      <c r="G208" s="89"/>
      <c r="H208" s="153"/>
      <c r="I208" s="153"/>
      <c r="J208" s="153"/>
      <c r="K208" s="153"/>
      <c r="L208" s="153"/>
      <c r="M208" s="153"/>
      <c r="N208" s="89"/>
      <c r="O208" s="159"/>
      <c r="P208" s="159"/>
      <c r="Q208" s="89"/>
      <c r="R208" s="89"/>
      <c r="S208" s="89"/>
      <c r="T208" s="89"/>
      <c r="U208" s="89"/>
      <c r="V208" s="89"/>
      <c r="W208" s="89"/>
      <c r="X208" s="89"/>
      <c r="Y208" s="89"/>
      <c r="Z208" s="89"/>
    </row>
    <row r="209" ht="15.75" customHeight="1">
      <c r="A209" s="89"/>
      <c r="B209" s="89"/>
      <c r="C209" s="89"/>
      <c r="D209" s="89"/>
      <c r="E209" s="157"/>
      <c r="F209" s="158"/>
      <c r="G209" s="89"/>
      <c r="H209" s="153"/>
      <c r="I209" s="153"/>
      <c r="J209" s="153"/>
      <c r="K209" s="153"/>
      <c r="L209" s="153"/>
      <c r="M209" s="153"/>
      <c r="N209" s="89"/>
      <c r="O209" s="159"/>
      <c r="P209" s="159"/>
      <c r="Q209" s="89"/>
      <c r="R209" s="89"/>
      <c r="S209" s="89"/>
      <c r="T209" s="89"/>
      <c r="U209" s="89"/>
      <c r="V209" s="89"/>
      <c r="W209" s="89"/>
      <c r="X209" s="89"/>
      <c r="Y209" s="89"/>
      <c r="Z209" s="89"/>
    </row>
    <row r="210" ht="15.75" customHeight="1">
      <c r="A210" s="89"/>
      <c r="B210" s="89"/>
      <c r="C210" s="89"/>
      <c r="D210" s="89"/>
      <c r="E210" s="157"/>
      <c r="F210" s="158"/>
      <c r="G210" s="89"/>
      <c r="H210" s="153"/>
      <c r="I210" s="153"/>
      <c r="J210" s="153"/>
      <c r="K210" s="153"/>
      <c r="L210" s="153"/>
      <c r="M210" s="153"/>
      <c r="N210" s="89"/>
      <c r="O210" s="159"/>
      <c r="P210" s="159"/>
      <c r="Q210" s="89"/>
      <c r="R210" s="89"/>
      <c r="S210" s="89"/>
      <c r="T210" s="89"/>
      <c r="U210" s="89"/>
      <c r="V210" s="89"/>
      <c r="W210" s="89"/>
      <c r="X210" s="89"/>
      <c r="Y210" s="89"/>
      <c r="Z210" s="89"/>
    </row>
    <row r="211" ht="15.75" customHeight="1">
      <c r="A211" s="89"/>
      <c r="B211" s="89"/>
      <c r="C211" s="89"/>
      <c r="D211" s="89"/>
      <c r="E211" s="157"/>
      <c r="F211" s="158"/>
      <c r="G211" s="89"/>
      <c r="H211" s="153"/>
      <c r="I211" s="153"/>
      <c r="J211" s="153"/>
      <c r="K211" s="153"/>
      <c r="L211" s="153"/>
      <c r="M211" s="153"/>
      <c r="N211" s="89"/>
      <c r="O211" s="159"/>
      <c r="P211" s="159"/>
      <c r="Q211" s="89"/>
      <c r="R211" s="89"/>
      <c r="S211" s="89"/>
      <c r="T211" s="89"/>
      <c r="U211" s="89"/>
      <c r="V211" s="89"/>
      <c r="W211" s="89"/>
      <c r="X211" s="89"/>
      <c r="Y211" s="89"/>
      <c r="Z211" s="89"/>
    </row>
    <row r="212" ht="15.75" customHeight="1">
      <c r="A212" s="89"/>
      <c r="B212" s="89"/>
      <c r="C212" s="89"/>
      <c r="D212" s="89"/>
      <c r="E212" s="157"/>
      <c r="F212" s="158"/>
      <c r="G212" s="89"/>
      <c r="H212" s="153"/>
      <c r="I212" s="153"/>
      <c r="J212" s="153"/>
      <c r="K212" s="153"/>
      <c r="L212" s="153"/>
      <c r="M212" s="153"/>
      <c r="N212" s="89"/>
      <c r="O212" s="159"/>
      <c r="P212" s="159"/>
      <c r="Q212" s="89"/>
      <c r="R212" s="89"/>
      <c r="S212" s="89"/>
      <c r="T212" s="89"/>
      <c r="U212" s="89"/>
      <c r="V212" s="89"/>
      <c r="W212" s="89"/>
      <c r="X212" s="89"/>
      <c r="Y212" s="89"/>
      <c r="Z212" s="89"/>
    </row>
    <row r="213" ht="15.75" customHeight="1">
      <c r="A213" s="89"/>
      <c r="B213" s="89"/>
      <c r="C213" s="89"/>
      <c r="D213" s="89"/>
      <c r="E213" s="157"/>
      <c r="F213" s="158"/>
      <c r="G213" s="89"/>
      <c r="H213" s="153"/>
      <c r="I213" s="153"/>
      <c r="J213" s="153"/>
      <c r="K213" s="153"/>
      <c r="L213" s="153"/>
      <c r="M213" s="153"/>
      <c r="N213" s="89"/>
      <c r="O213" s="159"/>
      <c r="P213" s="159"/>
      <c r="Q213" s="89"/>
      <c r="R213" s="89"/>
      <c r="S213" s="89"/>
      <c r="T213" s="89"/>
      <c r="U213" s="89"/>
      <c r="V213" s="89"/>
      <c r="W213" s="89"/>
      <c r="X213" s="89"/>
      <c r="Y213" s="89"/>
      <c r="Z213" s="89"/>
    </row>
    <row r="214" ht="15.75" customHeight="1">
      <c r="A214" s="89"/>
      <c r="B214" s="89"/>
      <c r="C214" s="89"/>
      <c r="D214" s="89"/>
      <c r="E214" s="157"/>
      <c r="F214" s="158"/>
      <c r="G214" s="89"/>
      <c r="H214" s="153"/>
      <c r="I214" s="153"/>
      <c r="J214" s="153"/>
      <c r="K214" s="153"/>
      <c r="L214" s="153"/>
      <c r="M214" s="153"/>
      <c r="N214" s="89"/>
      <c r="O214" s="159"/>
      <c r="P214" s="159"/>
      <c r="Q214" s="89"/>
      <c r="R214" s="89"/>
      <c r="S214" s="89"/>
      <c r="T214" s="89"/>
      <c r="U214" s="89"/>
      <c r="V214" s="89"/>
      <c r="W214" s="89"/>
      <c r="X214" s="89"/>
      <c r="Y214" s="89"/>
      <c r="Z214" s="89"/>
    </row>
    <row r="215" ht="15.75" customHeight="1">
      <c r="A215" s="89"/>
      <c r="B215" s="89"/>
      <c r="C215" s="89"/>
      <c r="D215" s="89"/>
      <c r="E215" s="157"/>
      <c r="F215" s="158"/>
      <c r="G215" s="89"/>
      <c r="H215" s="153"/>
      <c r="I215" s="153"/>
      <c r="J215" s="153"/>
      <c r="K215" s="153"/>
      <c r="L215" s="153"/>
      <c r="M215" s="153"/>
      <c r="N215" s="89"/>
      <c r="O215" s="159"/>
      <c r="P215" s="159"/>
      <c r="Q215" s="89"/>
      <c r="R215" s="89"/>
      <c r="S215" s="89"/>
      <c r="T215" s="89"/>
      <c r="U215" s="89"/>
      <c r="V215" s="89"/>
      <c r="W215" s="89"/>
      <c r="X215" s="89"/>
      <c r="Y215" s="89"/>
      <c r="Z215" s="89"/>
    </row>
    <row r="216" ht="15.75" customHeight="1">
      <c r="A216" s="89"/>
      <c r="B216" s="89"/>
      <c r="C216" s="89"/>
      <c r="D216" s="89"/>
      <c r="E216" s="157"/>
      <c r="F216" s="158"/>
      <c r="G216" s="89"/>
      <c r="H216" s="153"/>
      <c r="I216" s="153"/>
      <c r="J216" s="153"/>
      <c r="K216" s="153"/>
      <c r="L216" s="153"/>
      <c r="M216" s="153"/>
      <c r="N216" s="89"/>
      <c r="O216" s="159"/>
      <c r="P216" s="159"/>
      <c r="Q216" s="89"/>
      <c r="R216" s="89"/>
      <c r="S216" s="89"/>
      <c r="T216" s="89"/>
      <c r="U216" s="89"/>
      <c r="V216" s="89"/>
      <c r="W216" s="89"/>
      <c r="X216" s="89"/>
      <c r="Y216" s="89"/>
      <c r="Z216" s="89"/>
    </row>
    <row r="217" ht="15.75" customHeight="1">
      <c r="A217" s="89"/>
      <c r="B217" s="89"/>
      <c r="C217" s="89"/>
      <c r="D217" s="89"/>
      <c r="E217" s="157"/>
      <c r="F217" s="158"/>
      <c r="G217" s="89"/>
      <c r="H217" s="153"/>
      <c r="I217" s="153"/>
      <c r="J217" s="153"/>
      <c r="K217" s="153"/>
      <c r="L217" s="153"/>
      <c r="M217" s="153"/>
      <c r="N217" s="89"/>
      <c r="O217" s="159"/>
      <c r="P217" s="159"/>
      <c r="Q217" s="89"/>
      <c r="R217" s="89"/>
      <c r="S217" s="89"/>
      <c r="T217" s="89"/>
      <c r="U217" s="89"/>
      <c r="V217" s="89"/>
      <c r="W217" s="89"/>
      <c r="X217" s="89"/>
      <c r="Y217" s="89"/>
      <c r="Z217" s="89"/>
    </row>
    <row r="218" ht="15.75" customHeight="1">
      <c r="A218" s="89"/>
      <c r="B218" s="89"/>
      <c r="C218" s="89"/>
      <c r="D218" s="89"/>
      <c r="E218" s="157"/>
      <c r="F218" s="158"/>
      <c r="G218" s="89"/>
      <c r="H218" s="153"/>
      <c r="I218" s="153"/>
      <c r="J218" s="153"/>
      <c r="K218" s="153"/>
      <c r="L218" s="153"/>
      <c r="M218" s="153"/>
      <c r="N218" s="89"/>
      <c r="O218" s="159"/>
      <c r="P218" s="159"/>
      <c r="Q218" s="89"/>
      <c r="R218" s="89"/>
      <c r="S218" s="89"/>
      <c r="T218" s="89"/>
      <c r="U218" s="89"/>
      <c r="V218" s="89"/>
      <c r="W218" s="89"/>
      <c r="X218" s="89"/>
      <c r="Y218" s="89"/>
      <c r="Z218" s="89"/>
    </row>
    <row r="219" ht="15.75" customHeight="1">
      <c r="A219" s="89"/>
      <c r="B219" s="89"/>
      <c r="C219" s="89"/>
      <c r="D219" s="89"/>
      <c r="E219" s="157"/>
      <c r="F219" s="158"/>
      <c r="G219" s="89"/>
      <c r="H219" s="153"/>
      <c r="I219" s="153"/>
      <c r="J219" s="153"/>
      <c r="K219" s="153"/>
      <c r="L219" s="153"/>
      <c r="M219" s="153"/>
      <c r="N219" s="89"/>
      <c r="O219" s="159"/>
      <c r="P219" s="159"/>
      <c r="Q219" s="89"/>
      <c r="R219" s="89"/>
      <c r="S219" s="89"/>
      <c r="T219" s="89"/>
      <c r="U219" s="89"/>
      <c r="V219" s="89"/>
      <c r="W219" s="89"/>
      <c r="X219" s="89"/>
      <c r="Y219" s="89"/>
      <c r="Z219" s="89"/>
    </row>
    <row r="220" ht="15.75" customHeight="1">
      <c r="A220" s="89"/>
      <c r="B220" s="89"/>
      <c r="C220" s="89"/>
      <c r="D220" s="89"/>
      <c r="E220" s="157"/>
      <c r="F220" s="158"/>
      <c r="G220" s="89"/>
      <c r="H220" s="153"/>
      <c r="I220" s="153"/>
      <c r="J220" s="153"/>
      <c r="K220" s="153"/>
      <c r="L220" s="153"/>
      <c r="M220" s="153"/>
      <c r="N220" s="89"/>
      <c r="O220" s="159"/>
      <c r="P220" s="159"/>
      <c r="Q220" s="89"/>
      <c r="R220" s="89"/>
      <c r="S220" s="89"/>
      <c r="T220" s="89"/>
      <c r="U220" s="89"/>
      <c r="V220" s="89"/>
      <c r="W220" s="89"/>
      <c r="X220" s="89"/>
      <c r="Y220" s="89"/>
      <c r="Z220" s="89"/>
    </row>
    <row r="221" ht="15.75" customHeight="1">
      <c r="A221" s="89"/>
      <c r="B221" s="89"/>
      <c r="C221" s="89"/>
      <c r="D221" s="89"/>
      <c r="E221" s="157"/>
      <c r="F221" s="158"/>
      <c r="G221" s="89"/>
      <c r="H221" s="153"/>
      <c r="I221" s="153"/>
      <c r="J221" s="153"/>
      <c r="K221" s="153"/>
      <c r="L221" s="153"/>
      <c r="M221" s="153"/>
      <c r="N221" s="89"/>
      <c r="O221" s="159"/>
      <c r="P221" s="159"/>
      <c r="Q221" s="89"/>
      <c r="R221" s="89"/>
      <c r="S221" s="89"/>
      <c r="T221" s="89"/>
      <c r="U221" s="89"/>
      <c r="V221" s="89"/>
      <c r="W221" s="89"/>
      <c r="X221" s="89"/>
      <c r="Y221" s="89"/>
      <c r="Z221" s="89"/>
    </row>
    <row r="222" ht="15.75" customHeight="1">
      <c r="A222" s="89"/>
      <c r="B222" s="89"/>
      <c r="C222" s="89"/>
      <c r="D222" s="89"/>
      <c r="E222" s="157"/>
      <c r="F222" s="158"/>
      <c r="G222" s="89"/>
      <c r="H222" s="153"/>
      <c r="I222" s="153"/>
      <c r="J222" s="153"/>
      <c r="K222" s="153"/>
      <c r="L222" s="153"/>
      <c r="M222" s="153"/>
      <c r="N222" s="89"/>
      <c r="O222" s="159"/>
      <c r="P222" s="159"/>
      <c r="Q222" s="89"/>
      <c r="R222" s="89"/>
      <c r="S222" s="89"/>
      <c r="T222" s="89"/>
      <c r="U222" s="89"/>
      <c r="V222" s="89"/>
      <c r="W222" s="89"/>
      <c r="X222" s="89"/>
      <c r="Y222" s="89"/>
      <c r="Z222" s="89"/>
    </row>
    <row r="223" ht="15.75" customHeight="1">
      <c r="A223" s="89"/>
      <c r="B223" s="89"/>
      <c r="C223" s="89"/>
      <c r="D223" s="89"/>
      <c r="E223" s="157"/>
      <c r="F223" s="158"/>
      <c r="G223" s="89"/>
      <c r="H223" s="153"/>
      <c r="I223" s="153"/>
      <c r="J223" s="153"/>
      <c r="K223" s="153"/>
      <c r="L223" s="153"/>
      <c r="M223" s="153"/>
      <c r="N223" s="89"/>
      <c r="O223" s="159"/>
      <c r="P223" s="159"/>
      <c r="Q223" s="89"/>
      <c r="R223" s="89"/>
      <c r="S223" s="89"/>
      <c r="T223" s="89"/>
      <c r="U223" s="89"/>
      <c r="V223" s="89"/>
      <c r="W223" s="89"/>
      <c r="X223" s="89"/>
      <c r="Y223" s="89"/>
      <c r="Z223" s="89"/>
    </row>
    <row r="224" ht="15.75" customHeight="1">
      <c r="A224" s="89"/>
      <c r="B224" s="89"/>
      <c r="C224" s="89"/>
      <c r="D224" s="89"/>
      <c r="E224" s="157"/>
      <c r="F224" s="158"/>
      <c r="G224" s="89"/>
      <c r="H224" s="153"/>
      <c r="I224" s="153"/>
      <c r="J224" s="153"/>
      <c r="K224" s="153"/>
      <c r="L224" s="153"/>
      <c r="M224" s="153"/>
      <c r="N224" s="89"/>
      <c r="O224" s="159"/>
      <c r="P224" s="159"/>
      <c r="Q224" s="89"/>
      <c r="R224" s="89"/>
      <c r="S224" s="89"/>
      <c r="T224" s="89"/>
      <c r="U224" s="89"/>
      <c r="V224" s="89"/>
      <c r="W224" s="89"/>
      <c r="X224" s="89"/>
      <c r="Y224" s="89"/>
      <c r="Z224" s="89"/>
    </row>
    <row r="225" ht="15.75" customHeight="1">
      <c r="A225" s="89"/>
      <c r="B225" s="89"/>
      <c r="C225" s="89"/>
      <c r="D225" s="89"/>
      <c r="E225" s="157"/>
      <c r="F225" s="158"/>
      <c r="G225" s="89"/>
      <c r="H225" s="153"/>
      <c r="I225" s="153"/>
      <c r="J225" s="153"/>
      <c r="K225" s="153"/>
      <c r="L225" s="153"/>
      <c r="M225" s="153"/>
      <c r="N225" s="89"/>
      <c r="O225" s="159"/>
      <c r="P225" s="159"/>
      <c r="Q225" s="89"/>
      <c r="R225" s="89"/>
      <c r="S225" s="89"/>
      <c r="T225" s="89"/>
      <c r="U225" s="89"/>
      <c r="V225" s="89"/>
      <c r="W225" s="89"/>
      <c r="X225" s="89"/>
      <c r="Y225" s="89"/>
      <c r="Z225" s="89"/>
    </row>
    <row r="226" ht="15.75" customHeight="1">
      <c r="A226" s="89"/>
      <c r="B226" s="89"/>
      <c r="C226" s="89"/>
      <c r="D226" s="89"/>
      <c r="E226" s="157"/>
      <c r="F226" s="158"/>
      <c r="G226" s="89"/>
      <c r="H226" s="153"/>
      <c r="I226" s="153"/>
      <c r="J226" s="153"/>
      <c r="K226" s="153"/>
      <c r="L226" s="153"/>
      <c r="M226" s="153"/>
      <c r="N226" s="89"/>
      <c r="O226" s="159"/>
      <c r="P226" s="159"/>
      <c r="Q226" s="89"/>
      <c r="R226" s="89"/>
      <c r="S226" s="89"/>
      <c r="T226" s="89"/>
      <c r="U226" s="89"/>
      <c r="V226" s="89"/>
      <c r="W226" s="89"/>
      <c r="X226" s="89"/>
      <c r="Y226" s="89"/>
      <c r="Z226" s="89"/>
    </row>
    <row r="227" ht="15.75" customHeight="1">
      <c r="A227" s="89"/>
      <c r="B227" s="89"/>
      <c r="C227" s="89"/>
      <c r="D227" s="89"/>
      <c r="E227" s="157"/>
      <c r="F227" s="158"/>
      <c r="G227" s="89"/>
      <c r="H227" s="153"/>
      <c r="I227" s="153"/>
      <c r="J227" s="153"/>
      <c r="K227" s="153"/>
      <c r="L227" s="153"/>
      <c r="M227" s="153"/>
      <c r="N227" s="89"/>
      <c r="O227" s="159"/>
      <c r="P227" s="159"/>
      <c r="Q227" s="89"/>
      <c r="R227" s="89"/>
      <c r="S227" s="89"/>
      <c r="T227" s="89"/>
      <c r="U227" s="89"/>
      <c r="V227" s="89"/>
      <c r="W227" s="89"/>
      <c r="X227" s="89"/>
      <c r="Y227" s="89"/>
      <c r="Z227" s="89"/>
    </row>
    <row r="228" ht="15.75" customHeight="1">
      <c r="A228" s="89"/>
      <c r="B228" s="89"/>
      <c r="C228" s="89"/>
      <c r="D228" s="89"/>
      <c r="E228" s="157"/>
      <c r="F228" s="158"/>
      <c r="G228" s="89"/>
      <c r="H228" s="153"/>
      <c r="I228" s="153"/>
      <c r="J228" s="153"/>
      <c r="K228" s="153"/>
      <c r="L228" s="153"/>
      <c r="M228" s="153"/>
      <c r="N228" s="89"/>
      <c r="O228" s="159"/>
      <c r="P228" s="159"/>
      <c r="Q228" s="89"/>
      <c r="R228" s="89"/>
      <c r="S228" s="89"/>
      <c r="T228" s="89"/>
      <c r="U228" s="89"/>
      <c r="V228" s="89"/>
      <c r="W228" s="89"/>
      <c r="X228" s="89"/>
      <c r="Y228" s="89"/>
      <c r="Z228" s="89"/>
    </row>
    <row r="229" ht="15.75" customHeight="1">
      <c r="A229" s="89"/>
      <c r="B229" s="89"/>
      <c r="C229" s="89"/>
      <c r="D229" s="89"/>
      <c r="E229" s="157"/>
      <c r="F229" s="158"/>
      <c r="G229" s="89"/>
      <c r="H229" s="153"/>
      <c r="I229" s="153"/>
      <c r="J229" s="153"/>
      <c r="K229" s="153"/>
      <c r="L229" s="153"/>
      <c r="M229" s="153"/>
      <c r="N229" s="89"/>
      <c r="O229" s="159"/>
      <c r="P229" s="159"/>
      <c r="Q229" s="89"/>
      <c r="R229" s="89"/>
      <c r="S229" s="89"/>
      <c r="T229" s="89"/>
      <c r="U229" s="89"/>
      <c r="V229" s="89"/>
      <c r="W229" s="89"/>
      <c r="X229" s="89"/>
      <c r="Y229" s="89"/>
      <c r="Z229" s="89"/>
    </row>
    <row r="230" ht="15.75" customHeight="1">
      <c r="A230" s="89"/>
      <c r="B230" s="89"/>
      <c r="C230" s="89"/>
      <c r="D230" s="89"/>
      <c r="E230" s="157"/>
      <c r="F230" s="158"/>
      <c r="G230" s="89"/>
      <c r="H230" s="153"/>
      <c r="I230" s="153"/>
      <c r="J230" s="153"/>
      <c r="K230" s="153"/>
      <c r="L230" s="153"/>
      <c r="M230" s="153"/>
      <c r="N230" s="89"/>
      <c r="O230" s="159"/>
      <c r="P230" s="159"/>
      <c r="Q230" s="89"/>
      <c r="R230" s="89"/>
      <c r="S230" s="89"/>
      <c r="T230" s="89"/>
      <c r="U230" s="89"/>
      <c r="V230" s="89"/>
      <c r="W230" s="89"/>
      <c r="X230" s="89"/>
      <c r="Y230" s="89"/>
      <c r="Z230" s="89"/>
    </row>
    <row r="231" ht="15.75" customHeight="1">
      <c r="A231" s="89"/>
      <c r="B231" s="89"/>
      <c r="C231" s="89"/>
      <c r="D231" s="89"/>
      <c r="E231" s="157"/>
      <c r="F231" s="158"/>
      <c r="G231" s="89"/>
      <c r="H231" s="153"/>
      <c r="I231" s="153"/>
      <c r="J231" s="153"/>
      <c r="K231" s="153"/>
      <c r="L231" s="153"/>
      <c r="M231" s="153"/>
      <c r="N231" s="89"/>
      <c r="O231" s="159"/>
      <c r="P231" s="159"/>
      <c r="Q231" s="89"/>
      <c r="R231" s="89"/>
      <c r="S231" s="89"/>
      <c r="T231" s="89"/>
      <c r="U231" s="89"/>
      <c r="V231" s="89"/>
      <c r="W231" s="89"/>
      <c r="X231" s="89"/>
      <c r="Y231" s="89"/>
      <c r="Z231" s="89"/>
    </row>
    <row r="232" ht="15.75" customHeight="1">
      <c r="A232" s="89"/>
      <c r="B232" s="89"/>
      <c r="C232" s="89"/>
      <c r="D232" s="89"/>
      <c r="E232" s="157"/>
      <c r="F232" s="158"/>
      <c r="G232" s="89"/>
      <c r="H232" s="153"/>
      <c r="I232" s="153"/>
      <c r="J232" s="153"/>
      <c r="K232" s="153"/>
      <c r="L232" s="153"/>
      <c r="M232" s="153"/>
      <c r="N232" s="89"/>
      <c r="O232" s="159"/>
      <c r="P232" s="159"/>
      <c r="Q232" s="89"/>
      <c r="R232" s="89"/>
      <c r="S232" s="89"/>
      <c r="T232" s="89"/>
      <c r="U232" s="89"/>
      <c r="V232" s="89"/>
      <c r="W232" s="89"/>
      <c r="X232" s="89"/>
      <c r="Y232" s="89"/>
      <c r="Z232" s="89"/>
    </row>
    <row r="233" ht="15.75" customHeight="1">
      <c r="A233" s="89"/>
      <c r="B233" s="89"/>
      <c r="C233" s="89"/>
      <c r="D233" s="89"/>
      <c r="E233" s="157"/>
      <c r="F233" s="158"/>
      <c r="G233" s="89"/>
      <c r="H233" s="153"/>
      <c r="I233" s="153"/>
      <c r="J233" s="153"/>
      <c r="K233" s="153"/>
      <c r="L233" s="153"/>
      <c r="M233" s="153"/>
      <c r="N233" s="89"/>
      <c r="O233" s="159"/>
      <c r="P233" s="159"/>
      <c r="Q233" s="89"/>
      <c r="R233" s="89"/>
      <c r="S233" s="89"/>
      <c r="T233" s="89"/>
      <c r="U233" s="89"/>
      <c r="V233" s="89"/>
      <c r="W233" s="89"/>
      <c r="X233" s="89"/>
      <c r="Y233" s="89"/>
      <c r="Z233" s="89"/>
    </row>
    <row r="234" ht="15.75" customHeight="1">
      <c r="A234" s="89"/>
      <c r="B234" s="89"/>
      <c r="C234" s="89"/>
      <c r="D234" s="89"/>
      <c r="E234" s="157"/>
      <c r="F234" s="158"/>
      <c r="G234" s="89"/>
      <c r="H234" s="153"/>
      <c r="I234" s="153"/>
      <c r="J234" s="153"/>
      <c r="K234" s="153"/>
      <c r="L234" s="153"/>
      <c r="M234" s="153"/>
      <c r="N234" s="89"/>
      <c r="O234" s="159"/>
      <c r="P234" s="159"/>
      <c r="Q234" s="89"/>
      <c r="R234" s="89"/>
      <c r="S234" s="89"/>
      <c r="T234" s="89"/>
      <c r="U234" s="89"/>
      <c r="V234" s="89"/>
      <c r="W234" s="89"/>
      <c r="X234" s="89"/>
      <c r="Y234" s="89"/>
      <c r="Z234" s="89"/>
    </row>
    <row r="235" ht="15.75" customHeight="1">
      <c r="A235" s="89"/>
      <c r="B235" s="89"/>
      <c r="C235" s="89"/>
      <c r="D235" s="89"/>
      <c r="E235" s="157"/>
      <c r="F235" s="158"/>
      <c r="G235" s="89"/>
      <c r="H235" s="153"/>
      <c r="I235" s="153"/>
      <c r="J235" s="153"/>
      <c r="K235" s="153"/>
      <c r="L235" s="153"/>
      <c r="M235" s="153"/>
      <c r="N235" s="89"/>
      <c r="O235" s="159"/>
      <c r="P235" s="159"/>
      <c r="Q235" s="89"/>
      <c r="R235" s="89"/>
      <c r="S235" s="89"/>
      <c r="T235" s="89"/>
      <c r="U235" s="89"/>
      <c r="V235" s="89"/>
      <c r="W235" s="89"/>
      <c r="X235" s="89"/>
      <c r="Y235" s="89"/>
      <c r="Z235" s="89"/>
    </row>
    <row r="236" ht="15.75" customHeight="1">
      <c r="A236" s="89"/>
      <c r="B236" s="89"/>
      <c r="C236" s="89"/>
      <c r="D236" s="89"/>
      <c r="E236" s="157"/>
      <c r="F236" s="158"/>
      <c r="G236" s="89"/>
      <c r="H236" s="153"/>
      <c r="I236" s="153"/>
      <c r="J236" s="153"/>
      <c r="K236" s="153"/>
      <c r="L236" s="153"/>
      <c r="M236" s="153"/>
      <c r="N236" s="89"/>
      <c r="O236" s="159"/>
      <c r="P236" s="159"/>
      <c r="Q236" s="89"/>
      <c r="R236" s="89"/>
      <c r="S236" s="89"/>
      <c r="T236" s="89"/>
      <c r="U236" s="89"/>
      <c r="V236" s="89"/>
      <c r="W236" s="89"/>
      <c r="X236" s="89"/>
      <c r="Y236" s="89"/>
      <c r="Z236" s="89"/>
    </row>
    <row r="237" ht="15.75" customHeight="1">
      <c r="A237" s="89"/>
      <c r="B237" s="89"/>
      <c r="C237" s="89"/>
      <c r="D237" s="89"/>
      <c r="E237" s="157"/>
      <c r="F237" s="158"/>
      <c r="G237" s="89"/>
      <c r="H237" s="153"/>
      <c r="I237" s="153"/>
      <c r="J237" s="153"/>
      <c r="K237" s="153"/>
      <c r="L237" s="153"/>
      <c r="M237" s="153"/>
      <c r="N237" s="89"/>
      <c r="O237" s="159"/>
      <c r="P237" s="159"/>
      <c r="Q237" s="89"/>
      <c r="R237" s="89"/>
      <c r="S237" s="89"/>
      <c r="T237" s="89"/>
      <c r="U237" s="89"/>
      <c r="V237" s="89"/>
      <c r="W237" s="89"/>
      <c r="X237" s="89"/>
      <c r="Y237" s="89"/>
      <c r="Z237" s="89"/>
    </row>
    <row r="238" ht="15.75" customHeight="1">
      <c r="A238" s="89"/>
      <c r="B238" s="89"/>
      <c r="C238" s="89"/>
      <c r="D238" s="89"/>
      <c r="E238" s="157"/>
      <c r="F238" s="158"/>
      <c r="G238" s="89"/>
      <c r="H238" s="153"/>
      <c r="I238" s="153"/>
      <c r="J238" s="153"/>
      <c r="K238" s="153"/>
      <c r="L238" s="153"/>
      <c r="M238" s="153"/>
      <c r="N238" s="89"/>
      <c r="O238" s="159"/>
      <c r="P238" s="159"/>
      <c r="Q238" s="89"/>
      <c r="R238" s="89"/>
      <c r="S238" s="89"/>
      <c r="T238" s="89"/>
      <c r="U238" s="89"/>
      <c r="V238" s="89"/>
      <c r="W238" s="89"/>
      <c r="X238" s="89"/>
      <c r="Y238" s="89"/>
      <c r="Z238" s="89"/>
    </row>
    <row r="239" ht="15.75" customHeight="1">
      <c r="A239" s="89"/>
      <c r="B239" s="89"/>
      <c r="C239" s="89"/>
      <c r="D239" s="89"/>
      <c r="E239" s="157"/>
      <c r="F239" s="158"/>
      <c r="G239" s="89"/>
      <c r="H239" s="153"/>
      <c r="I239" s="153"/>
      <c r="J239" s="153"/>
      <c r="K239" s="153"/>
      <c r="L239" s="153"/>
      <c r="M239" s="153"/>
      <c r="N239" s="89"/>
      <c r="O239" s="159"/>
      <c r="P239" s="159"/>
      <c r="Q239" s="89"/>
      <c r="R239" s="89"/>
      <c r="S239" s="89"/>
      <c r="T239" s="89"/>
      <c r="U239" s="89"/>
      <c r="V239" s="89"/>
      <c r="W239" s="89"/>
      <c r="X239" s="89"/>
      <c r="Y239" s="89"/>
      <c r="Z239" s="89"/>
    </row>
    <row r="240" ht="15.75" customHeight="1">
      <c r="A240" s="89"/>
      <c r="B240" s="89"/>
      <c r="C240" s="89"/>
      <c r="D240" s="89"/>
      <c r="E240" s="157"/>
      <c r="F240" s="158"/>
      <c r="G240" s="89"/>
      <c r="H240" s="153"/>
      <c r="I240" s="153"/>
      <c r="J240" s="153"/>
      <c r="K240" s="153"/>
      <c r="L240" s="153"/>
      <c r="M240" s="153"/>
      <c r="N240" s="89"/>
      <c r="O240" s="159"/>
      <c r="P240" s="159"/>
      <c r="Q240" s="89"/>
      <c r="R240" s="89"/>
      <c r="S240" s="89"/>
      <c r="T240" s="89"/>
      <c r="U240" s="89"/>
      <c r="V240" s="89"/>
      <c r="W240" s="89"/>
      <c r="X240" s="89"/>
      <c r="Y240" s="89"/>
      <c r="Z240" s="89"/>
    </row>
    <row r="241" ht="15.75" customHeight="1">
      <c r="A241" s="89"/>
      <c r="B241" s="89"/>
      <c r="C241" s="89"/>
      <c r="D241" s="89"/>
      <c r="E241" s="157"/>
      <c r="F241" s="158"/>
      <c r="G241" s="89"/>
      <c r="H241" s="153"/>
      <c r="I241" s="153"/>
      <c r="J241" s="153"/>
      <c r="K241" s="153"/>
      <c r="L241" s="153"/>
      <c r="M241" s="153"/>
      <c r="N241" s="89"/>
      <c r="O241" s="159"/>
      <c r="P241" s="159"/>
      <c r="Q241" s="89"/>
      <c r="R241" s="89"/>
      <c r="S241" s="89"/>
      <c r="T241" s="89"/>
      <c r="U241" s="89"/>
      <c r="V241" s="89"/>
      <c r="W241" s="89"/>
      <c r="X241" s="89"/>
      <c r="Y241" s="89"/>
      <c r="Z241" s="89"/>
    </row>
    <row r="242" ht="15.75" customHeight="1">
      <c r="A242" s="89"/>
      <c r="B242" s="89"/>
      <c r="C242" s="89"/>
      <c r="D242" s="89"/>
      <c r="E242" s="157"/>
      <c r="F242" s="158"/>
      <c r="G242" s="89"/>
      <c r="H242" s="153"/>
      <c r="I242" s="153"/>
      <c r="J242" s="153"/>
      <c r="K242" s="153"/>
      <c r="L242" s="153"/>
      <c r="M242" s="153"/>
      <c r="N242" s="89"/>
      <c r="O242" s="159"/>
      <c r="P242" s="159"/>
      <c r="Q242" s="89"/>
      <c r="R242" s="89"/>
      <c r="S242" s="89"/>
      <c r="T242" s="89"/>
      <c r="U242" s="89"/>
      <c r="V242" s="89"/>
      <c r="W242" s="89"/>
      <c r="X242" s="89"/>
      <c r="Y242" s="89"/>
      <c r="Z242" s="89"/>
    </row>
    <row r="243" ht="15.75" customHeight="1">
      <c r="A243" s="89"/>
      <c r="B243" s="89"/>
      <c r="C243" s="89"/>
      <c r="D243" s="89"/>
      <c r="E243" s="157"/>
      <c r="F243" s="158"/>
      <c r="G243" s="89"/>
      <c r="H243" s="153"/>
      <c r="I243" s="153"/>
      <c r="J243" s="153"/>
      <c r="K243" s="153"/>
      <c r="L243" s="153"/>
      <c r="M243" s="153"/>
      <c r="N243" s="89"/>
      <c r="O243" s="159"/>
      <c r="P243" s="159"/>
      <c r="Q243" s="89"/>
      <c r="R243" s="89"/>
      <c r="S243" s="89"/>
      <c r="T243" s="89"/>
      <c r="U243" s="89"/>
      <c r="V243" s="89"/>
      <c r="W243" s="89"/>
      <c r="X243" s="89"/>
      <c r="Y243" s="89"/>
      <c r="Z243" s="89"/>
    </row>
    <row r="244" ht="15.75" customHeight="1">
      <c r="A244" s="89"/>
      <c r="B244" s="89"/>
      <c r="C244" s="89"/>
      <c r="D244" s="89"/>
      <c r="E244" s="157"/>
      <c r="F244" s="158"/>
      <c r="G244" s="89"/>
      <c r="H244" s="153"/>
      <c r="I244" s="153"/>
      <c r="J244" s="153"/>
      <c r="K244" s="153"/>
      <c r="L244" s="153"/>
      <c r="M244" s="153"/>
      <c r="N244" s="89"/>
      <c r="O244" s="159"/>
      <c r="P244" s="159"/>
      <c r="Q244" s="89"/>
      <c r="R244" s="89"/>
      <c r="S244" s="89"/>
      <c r="T244" s="89"/>
      <c r="U244" s="89"/>
      <c r="V244" s="89"/>
      <c r="W244" s="89"/>
      <c r="X244" s="89"/>
      <c r="Y244" s="89"/>
      <c r="Z244" s="89"/>
    </row>
    <row r="245" ht="15.75" customHeight="1">
      <c r="A245" s="89"/>
      <c r="B245" s="89"/>
      <c r="C245" s="89"/>
      <c r="D245" s="89"/>
      <c r="E245" s="157"/>
      <c r="F245" s="158"/>
      <c r="G245" s="89"/>
      <c r="H245" s="153"/>
      <c r="I245" s="153"/>
      <c r="J245" s="153"/>
      <c r="K245" s="153"/>
      <c r="L245" s="153"/>
      <c r="M245" s="153"/>
      <c r="N245" s="89"/>
      <c r="O245" s="159"/>
      <c r="P245" s="159"/>
      <c r="Q245" s="89"/>
      <c r="R245" s="89"/>
      <c r="S245" s="89"/>
      <c r="T245" s="89"/>
      <c r="U245" s="89"/>
      <c r="V245" s="89"/>
      <c r="W245" s="89"/>
      <c r="X245" s="89"/>
      <c r="Y245" s="89"/>
      <c r="Z245" s="89"/>
    </row>
    <row r="246" ht="15.75" customHeight="1">
      <c r="A246" s="89"/>
      <c r="B246" s="89"/>
      <c r="C246" s="89"/>
      <c r="D246" s="89"/>
      <c r="E246" s="157"/>
      <c r="F246" s="158"/>
      <c r="G246" s="89"/>
      <c r="H246" s="153"/>
      <c r="I246" s="153"/>
      <c r="J246" s="153"/>
      <c r="K246" s="153"/>
      <c r="L246" s="153"/>
      <c r="M246" s="153"/>
      <c r="N246" s="89"/>
      <c r="O246" s="159"/>
      <c r="P246" s="159"/>
      <c r="Q246" s="89"/>
      <c r="R246" s="89"/>
      <c r="S246" s="89"/>
      <c r="T246" s="89"/>
      <c r="U246" s="89"/>
      <c r="V246" s="89"/>
      <c r="W246" s="89"/>
      <c r="X246" s="89"/>
      <c r="Y246" s="89"/>
      <c r="Z246" s="89"/>
    </row>
    <row r="247" ht="15.75" customHeight="1">
      <c r="A247" s="89"/>
      <c r="B247" s="89"/>
      <c r="C247" s="89"/>
      <c r="D247" s="89"/>
      <c r="E247" s="157"/>
      <c r="F247" s="158"/>
      <c r="G247" s="89"/>
      <c r="H247" s="153"/>
      <c r="I247" s="153"/>
      <c r="J247" s="153"/>
      <c r="K247" s="153"/>
      <c r="L247" s="153"/>
      <c r="M247" s="153"/>
      <c r="N247" s="89"/>
      <c r="O247" s="159"/>
      <c r="P247" s="159"/>
      <c r="Q247" s="89"/>
      <c r="R247" s="89"/>
      <c r="S247" s="89"/>
      <c r="T247" s="89"/>
      <c r="U247" s="89"/>
      <c r="V247" s="89"/>
      <c r="W247" s="89"/>
      <c r="X247" s="89"/>
      <c r="Y247" s="89"/>
      <c r="Z247" s="89"/>
    </row>
    <row r="248" ht="15.75" customHeight="1">
      <c r="A248" s="89"/>
      <c r="B248" s="89"/>
      <c r="C248" s="89"/>
      <c r="D248" s="89"/>
      <c r="E248" s="157"/>
      <c r="F248" s="158"/>
      <c r="G248" s="89"/>
      <c r="H248" s="153"/>
      <c r="I248" s="153"/>
      <c r="J248" s="153"/>
      <c r="K248" s="153"/>
      <c r="L248" s="153"/>
      <c r="M248" s="153"/>
      <c r="N248" s="89"/>
      <c r="O248" s="159"/>
      <c r="P248" s="159"/>
      <c r="Q248" s="89"/>
      <c r="R248" s="89"/>
      <c r="S248" s="89"/>
      <c r="T248" s="89"/>
      <c r="U248" s="89"/>
      <c r="V248" s="89"/>
      <c r="W248" s="89"/>
      <c r="X248" s="89"/>
      <c r="Y248" s="89"/>
      <c r="Z248" s="89"/>
    </row>
    <row r="249" ht="15.75" customHeight="1">
      <c r="A249" s="89"/>
      <c r="B249" s="89"/>
      <c r="C249" s="89"/>
      <c r="D249" s="89"/>
      <c r="E249" s="157"/>
      <c r="F249" s="158"/>
      <c r="G249" s="89"/>
      <c r="H249" s="153"/>
      <c r="I249" s="153"/>
      <c r="J249" s="153"/>
      <c r="K249" s="153"/>
      <c r="L249" s="153"/>
      <c r="M249" s="153"/>
      <c r="N249" s="89"/>
      <c r="O249" s="159"/>
      <c r="P249" s="159"/>
      <c r="Q249" s="89"/>
      <c r="R249" s="89"/>
      <c r="S249" s="89"/>
      <c r="T249" s="89"/>
      <c r="U249" s="89"/>
      <c r="V249" s="89"/>
      <c r="W249" s="89"/>
      <c r="X249" s="89"/>
      <c r="Y249" s="89"/>
      <c r="Z249" s="89"/>
    </row>
    <row r="250" ht="15.75" customHeight="1">
      <c r="A250" s="89"/>
      <c r="B250" s="89"/>
      <c r="C250" s="89"/>
      <c r="D250" s="89"/>
      <c r="E250" s="157"/>
      <c r="F250" s="158"/>
      <c r="G250" s="89"/>
      <c r="H250" s="153"/>
      <c r="I250" s="153"/>
      <c r="J250" s="153"/>
      <c r="K250" s="153"/>
      <c r="L250" s="153"/>
      <c r="M250" s="153"/>
      <c r="N250" s="89"/>
      <c r="O250" s="159"/>
      <c r="P250" s="159"/>
      <c r="Q250" s="89"/>
      <c r="R250" s="89"/>
      <c r="S250" s="89"/>
      <c r="T250" s="89"/>
      <c r="U250" s="89"/>
      <c r="V250" s="89"/>
      <c r="W250" s="89"/>
      <c r="X250" s="89"/>
      <c r="Y250" s="89"/>
      <c r="Z250" s="89"/>
    </row>
    <row r="251" ht="15.75" customHeight="1">
      <c r="A251" s="89"/>
      <c r="B251" s="89"/>
      <c r="C251" s="89"/>
      <c r="D251" s="89"/>
      <c r="E251" s="157"/>
      <c r="F251" s="158"/>
      <c r="G251" s="89"/>
      <c r="H251" s="153"/>
      <c r="I251" s="153"/>
      <c r="J251" s="153"/>
      <c r="K251" s="153"/>
      <c r="L251" s="153"/>
      <c r="M251" s="153"/>
      <c r="N251" s="89"/>
      <c r="O251" s="159"/>
      <c r="P251" s="159"/>
      <c r="Q251" s="89"/>
      <c r="R251" s="89"/>
      <c r="S251" s="89"/>
      <c r="T251" s="89"/>
      <c r="U251" s="89"/>
      <c r="V251" s="89"/>
      <c r="W251" s="89"/>
      <c r="X251" s="89"/>
      <c r="Y251" s="89"/>
      <c r="Z251" s="89"/>
    </row>
    <row r="252" ht="15.75" customHeight="1">
      <c r="A252" s="89"/>
      <c r="B252" s="89"/>
      <c r="C252" s="89"/>
      <c r="D252" s="89"/>
      <c r="E252" s="157"/>
      <c r="F252" s="158"/>
      <c r="G252" s="89"/>
      <c r="H252" s="153"/>
      <c r="I252" s="153"/>
      <c r="J252" s="153"/>
      <c r="K252" s="153"/>
      <c r="L252" s="153"/>
      <c r="M252" s="153"/>
      <c r="N252" s="89"/>
      <c r="O252" s="159"/>
      <c r="P252" s="159"/>
      <c r="Q252" s="89"/>
      <c r="R252" s="89"/>
      <c r="S252" s="89"/>
      <c r="T252" s="89"/>
      <c r="U252" s="89"/>
      <c r="V252" s="89"/>
      <c r="W252" s="89"/>
      <c r="X252" s="89"/>
      <c r="Y252" s="89"/>
      <c r="Z252" s="89"/>
    </row>
    <row r="253" ht="15.75" customHeight="1">
      <c r="A253" s="89"/>
      <c r="B253" s="89"/>
      <c r="C253" s="89"/>
      <c r="D253" s="89"/>
      <c r="E253" s="157"/>
      <c r="F253" s="158"/>
      <c r="G253" s="89"/>
      <c r="H253" s="153"/>
      <c r="I253" s="153"/>
      <c r="J253" s="153"/>
      <c r="K253" s="153"/>
      <c r="L253" s="153"/>
      <c r="M253" s="153"/>
      <c r="N253" s="89"/>
      <c r="O253" s="159"/>
      <c r="P253" s="159"/>
      <c r="Q253" s="89"/>
      <c r="R253" s="89"/>
      <c r="S253" s="89"/>
      <c r="T253" s="89"/>
      <c r="U253" s="89"/>
      <c r="V253" s="89"/>
      <c r="W253" s="89"/>
      <c r="X253" s="89"/>
      <c r="Y253" s="89"/>
      <c r="Z253" s="89"/>
    </row>
    <row r="254" ht="15.75" customHeight="1">
      <c r="A254" s="89"/>
      <c r="B254" s="89"/>
      <c r="C254" s="89"/>
      <c r="D254" s="89"/>
      <c r="E254" s="157"/>
      <c r="F254" s="158"/>
      <c r="G254" s="89"/>
      <c r="H254" s="153"/>
      <c r="I254" s="153"/>
      <c r="J254" s="153"/>
      <c r="K254" s="153"/>
      <c r="L254" s="153"/>
      <c r="M254" s="153"/>
      <c r="N254" s="89"/>
      <c r="O254" s="159"/>
      <c r="P254" s="159"/>
      <c r="Q254" s="89"/>
      <c r="R254" s="89"/>
      <c r="S254" s="89"/>
      <c r="T254" s="89"/>
      <c r="U254" s="89"/>
      <c r="V254" s="89"/>
      <c r="W254" s="89"/>
      <c r="X254" s="89"/>
      <c r="Y254" s="89"/>
      <c r="Z254" s="89"/>
    </row>
    <row r="255" ht="15.75" customHeight="1">
      <c r="A255" s="89"/>
      <c r="B255" s="89"/>
      <c r="C255" s="89"/>
      <c r="D255" s="89"/>
      <c r="E255" s="157"/>
      <c r="F255" s="158"/>
      <c r="G255" s="89"/>
      <c r="H255" s="153"/>
      <c r="I255" s="153"/>
      <c r="J255" s="153"/>
      <c r="K255" s="153"/>
      <c r="L255" s="153"/>
      <c r="M255" s="153"/>
      <c r="N255" s="89"/>
      <c r="O255" s="159"/>
      <c r="P255" s="159"/>
      <c r="Q255" s="89"/>
      <c r="R255" s="89"/>
      <c r="S255" s="89"/>
      <c r="T255" s="89"/>
      <c r="U255" s="89"/>
      <c r="V255" s="89"/>
      <c r="W255" s="89"/>
      <c r="X255" s="89"/>
      <c r="Y255" s="89"/>
      <c r="Z255" s="89"/>
    </row>
    <row r="256" ht="15.75" customHeight="1">
      <c r="A256" s="89"/>
      <c r="B256" s="89"/>
      <c r="C256" s="89"/>
      <c r="D256" s="89"/>
      <c r="E256" s="157"/>
      <c r="F256" s="158"/>
      <c r="G256" s="89"/>
      <c r="H256" s="153"/>
      <c r="I256" s="153"/>
      <c r="J256" s="153"/>
      <c r="K256" s="153"/>
      <c r="L256" s="153"/>
      <c r="M256" s="153"/>
      <c r="N256" s="89"/>
      <c r="O256" s="159"/>
      <c r="P256" s="159"/>
      <c r="Q256" s="89"/>
      <c r="R256" s="89"/>
      <c r="S256" s="89"/>
      <c r="T256" s="89"/>
      <c r="U256" s="89"/>
      <c r="V256" s="89"/>
      <c r="W256" s="89"/>
      <c r="X256" s="89"/>
      <c r="Y256" s="89"/>
      <c r="Z256" s="89"/>
    </row>
    <row r="257" ht="15.75" customHeight="1">
      <c r="A257" s="89"/>
      <c r="B257" s="89"/>
      <c r="C257" s="89"/>
      <c r="D257" s="89"/>
      <c r="E257" s="157"/>
      <c r="F257" s="158"/>
      <c r="G257" s="89"/>
      <c r="H257" s="153"/>
      <c r="I257" s="153"/>
      <c r="J257" s="153"/>
      <c r="K257" s="153"/>
      <c r="L257" s="153"/>
      <c r="M257" s="153"/>
      <c r="N257" s="89"/>
      <c r="O257" s="159"/>
      <c r="P257" s="159"/>
      <c r="Q257" s="89"/>
      <c r="R257" s="89"/>
      <c r="S257" s="89"/>
      <c r="T257" s="89"/>
      <c r="U257" s="89"/>
      <c r="V257" s="89"/>
      <c r="W257" s="89"/>
      <c r="X257" s="89"/>
      <c r="Y257" s="89"/>
      <c r="Z257" s="89"/>
    </row>
    <row r="258" ht="15.75" customHeight="1">
      <c r="A258" s="89"/>
      <c r="B258" s="89"/>
      <c r="C258" s="89"/>
      <c r="D258" s="89"/>
      <c r="E258" s="157"/>
      <c r="F258" s="158"/>
      <c r="G258" s="89"/>
      <c r="H258" s="153"/>
      <c r="I258" s="153"/>
      <c r="J258" s="153"/>
      <c r="K258" s="153"/>
      <c r="L258" s="153"/>
      <c r="M258" s="153"/>
      <c r="N258" s="89"/>
      <c r="O258" s="159"/>
      <c r="P258" s="159"/>
      <c r="Q258" s="89"/>
      <c r="R258" s="89"/>
      <c r="S258" s="89"/>
      <c r="T258" s="89"/>
      <c r="U258" s="89"/>
      <c r="V258" s="89"/>
      <c r="W258" s="89"/>
      <c r="X258" s="89"/>
      <c r="Y258" s="89"/>
      <c r="Z258" s="89"/>
    </row>
    <row r="259" ht="15.75" customHeight="1">
      <c r="A259" s="89"/>
      <c r="B259" s="89"/>
      <c r="C259" s="89"/>
      <c r="D259" s="89"/>
      <c r="E259" s="157"/>
      <c r="F259" s="158"/>
      <c r="G259" s="89"/>
      <c r="H259" s="153"/>
      <c r="I259" s="153"/>
      <c r="J259" s="153"/>
      <c r="K259" s="153"/>
      <c r="L259" s="153"/>
      <c r="M259" s="153"/>
      <c r="N259" s="89"/>
      <c r="O259" s="159"/>
      <c r="P259" s="159"/>
      <c r="Q259" s="89"/>
      <c r="R259" s="89"/>
      <c r="S259" s="89"/>
      <c r="T259" s="89"/>
      <c r="U259" s="89"/>
      <c r="V259" s="89"/>
      <c r="W259" s="89"/>
      <c r="X259" s="89"/>
      <c r="Y259" s="89"/>
      <c r="Z259" s="89"/>
    </row>
    <row r="260" ht="15.75" customHeight="1">
      <c r="A260" s="89"/>
      <c r="B260" s="89"/>
      <c r="C260" s="89"/>
      <c r="D260" s="89"/>
      <c r="E260" s="157"/>
      <c r="F260" s="158"/>
      <c r="G260" s="89"/>
      <c r="H260" s="153"/>
      <c r="I260" s="153"/>
      <c r="J260" s="153"/>
      <c r="K260" s="153"/>
      <c r="L260" s="153"/>
      <c r="M260" s="153"/>
      <c r="N260" s="89"/>
      <c r="O260" s="159"/>
      <c r="P260" s="159"/>
      <c r="Q260" s="89"/>
      <c r="R260" s="89"/>
      <c r="S260" s="89"/>
      <c r="T260" s="89"/>
      <c r="U260" s="89"/>
      <c r="V260" s="89"/>
      <c r="W260" s="89"/>
      <c r="X260" s="89"/>
      <c r="Y260" s="89"/>
      <c r="Z260" s="89"/>
    </row>
    <row r="261" ht="15.75" customHeight="1">
      <c r="A261" s="89"/>
      <c r="B261" s="89"/>
      <c r="C261" s="89"/>
      <c r="D261" s="89"/>
      <c r="E261" s="157"/>
      <c r="F261" s="158"/>
      <c r="G261" s="89"/>
      <c r="H261" s="153"/>
      <c r="I261" s="153"/>
      <c r="J261" s="153"/>
      <c r="K261" s="153"/>
      <c r="L261" s="153"/>
      <c r="M261" s="153"/>
      <c r="N261" s="89"/>
      <c r="O261" s="159"/>
      <c r="P261" s="159"/>
      <c r="Q261" s="89"/>
      <c r="R261" s="89"/>
      <c r="S261" s="89"/>
      <c r="T261" s="89"/>
      <c r="U261" s="89"/>
      <c r="V261" s="89"/>
      <c r="W261" s="89"/>
      <c r="X261" s="89"/>
      <c r="Y261" s="89"/>
      <c r="Z261" s="89"/>
    </row>
    <row r="262" ht="15.75" customHeight="1">
      <c r="A262" s="89"/>
      <c r="B262" s="89"/>
      <c r="C262" s="89"/>
      <c r="D262" s="89"/>
      <c r="E262" s="157"/>
      <c r="F262" s="158"/>
      <c r="G262" s="89"/>
      <c r="H262" s="153"/>
      <c r="I262" s="153"/>
      <c r="J262" s="153"/>
      <c r="K262" s="153"/>
      <c r="L262" s="153"/>
      <c r="M262" s="153"/>
      <c r="N262" s="89"/>
      <c r="O262" s="159"/>
      <c r="P262" s="159"/>
      <c r="Q262" s="89"/>
      <c r="R262" s="89"/>
      <c r="S262" s="89"/>
      <c r="T262" s="89"/>
      <c r="U262" s="89"/>
      <c r="V262" s="89"/>
      <c r="W262" s="89"/>
      <c r="X262" s="89"/>
      <c r="Y262" s="89"/>
      <c r="Z262" s="89"/>
    </row>
    <row r="263" ht="15.75" customHeight="1">
      <c r="A263" s="89"/>
      <c r="B263" s="89"/>
      <c r="C263" s="89"/>
      <c r="D263" s="89"/>
      <c r="E263" s="157"/>
      <c r="F263" s="158"/>
      <c r="G263" s="89"/>
      <c r="H263" s="153"/>
      <c r="I263" s="153"/>
      <c r="J263" s="153"/>
      <c r="K263" s="153"/>
      <c r="L263" s="153"/>
      <c r="M263" s="153"/>
      <c r="N263" s="89"/>
      <c r="O263" s="159"/>
      <c r="P263" s="159"/>
      <c r="Q263" s="89"/>
      <c r="R263" s="89"/>
      <c r="S263" s="89"/>
      <c r="T263" s="89"/>
      <c r="U263" s="89"/>
      <c r="V263" s="89"/>
      <c r="W263" s="89"/>
      <c r="X263" s="89"/>
      <c r="Y263" s="89"/>
      <c r="Z263" s="89"/>
    </row>
    <row r="264" ht="15.75" customHeight="1">
      <c r="A264" s="89"/>
      <c r="B264" s="89"/>
      <c r="C264" s="89"/>
      <c r="D264" s="89"/>
      <c r="E264" s="157"/>
      <c r="F264" s="158"/>
      <c r="G264" s="89"/>
      <c r="H264" s="153"/>
      <c r="I264" s="153"/>
      <c r="J264" s="153"/>
      <c r="K264" s="153"/>
      <c r="L264" s="153"/>
      <c r="M264" s="153"/>
      <c r="N264" s="89"/>
      <c r="O264" s="159"/>
      <c r="P264" s="159"/>
      <c r="Q264" s="89"/>
      <c r="R264" s="89"/>
      <c r="S264" s="89"/>
      <c r="T264" s="89"/>
      <c r="U264" s="89"/>
      <c r="V264" s="89"/>
      <c r="W264" s="89"/>
      <c r="X264" s="89"/>
      <c r="Y264" s="89"/>
      <c r="Z264" s="89"/>
    </row>
    <row r="265" ht="15.75" customHeight="1">
      <c r="A265" s="89"/>
      <c r="B265" s="89"/>
      <c r="C265" s="89"/>
      <c r="D265" s="89"/>
      <c r="E265" s="157"/>
      <c r="F265" s="158"/>
      <c r="G265" s="89"/>
      <c r="H265" s="153"/>
      <c r="I265" s="153"/>
      <c r="J265" s="153"/>
      <c r="K265" s="153"/>
      <c r="L265" s="153"/>
      <c r="M265" s="153"/>
      <c r="N265" s="89"/>
      <c r="O265" s="159"/>
      <c r="P265" s="159"/>
      <c r="Q265" s="89"/>
      <c r="R265" s="89"/>
      <c r="S265" s="89"/>
      <c r="T265" s="89"/>
      <c r="U265" s="89"/>
      <c r="V265" s="89"/>
      <c r="W265" s="89"/>
      <c r="X265" s="89"/>
      <c r="Y265" s="89"/>
      <c r="Z265" s="89"/>
    </row>
    <row r="266" ht="15.75" customHeight="1">
      <c r="A266" s="89"/>
      <c r="B266" s="89"/>
      <c r="C266" s="89"/>
      <c r="D266" s="89"/>
      <c r="E266" s="157"/>
      <c r="F266" s="158"/>
      <c r="G266" s="89"/>
      <c r="H266" s="153"/>
      <c r="I266" s="153"/>
      <c r="J266" s="153"/>
      <c r="K266" s="153"/>
      <c r="L266" s="153"/>
      <c r="M266" s="153"/>
      <c r="N266" s="89"/>
      <c r="O266" s="159"/>
      <c r="P266" s="159"/>
      <c r="Q266" s="89"/>
      <c r="R266" s="89"/>
      <c r="S266" s="89"/>
      <c r="T266" s="89"/>
      <c r="U266" s="89"/>
      <c r="V266" s="89"/>
      <c r="W266" s="89"/>
      <c r="X266" s="89"/>
      <c r="Y266" s="89"/>
      <c r="Z266" s="89"/>
    </row>
    <row r="267" ht="15.75" customHeight="1">
      <c r="A267" s="89"/>
      <c r="B267" s="89"/>
      <c r="C267" s="89"/>
      <c r="D267" s="89"/>
      <c r="E267" s="157"/>
      <c r="F267" s="158"/>
      <c r="G267" s="89"/>
      <c r="H267" s="153"/>
      <c r="I267" s="153"/>
      <c r="J267" s="153"/>
      <c r="K267" s="153"/>
      <c r="L267" s="153"/>
      <c r="M267" s="153"/>
      <c r="N267" s="89"/>
      <c r="O267" s="159"/>
      <c r="P267" s="159"/>
      <c r="Q267" s="89"/>
      <c r="R267" s="89"/>
      <c r="S267" s="89"/>
      <c r="T267" s="89"/>
      <c r="U267" s="89"/>
      <c r="V267" s="89"/>
      <c r="W267" s="89"/>
      <c r="X267" s="89"/>
      <c r="Y267" s="89"/>
      <c r="Z267" s="89"/>
    </row>
    <row r="268" ht="15.75" customHeight="1">
      <c r="A268" s="89"/>
      <c r="B268" s="89"/>
      <c r="C268" s="89"/>
      <c r="D268" s="89"/>
      <c r="E268" s="157"/>
      <c r="F268" s="158"/>
      <c r="G268" s="89"/>
      <c r="H268" s="153"/>
      <c r="I268" s="153"/>
      <c r="J268" s="153"/>
      <c r="K268" s="153"/>
      <c r="L268" s="153"/>
      <c r="M268" s="153"/>
      <c r="N268" s="89"/>
      <c r="O268" s="159"/>
      <c r="P268" s="159"/>
      <c r="Q268" s="89"/>
      <c r="R268" s="89"/>
      <c r="S268" s="89"/>
      <c r="T268" s="89"/>
      <c r="U268" s="89"/>
      <c r="V268" s="89"/>
      <c r="W268" s="89"/>
      <c r="X268" s="89"/>
      <c r="Y268" s="89"/>
      <c r="Z268" s="89"/>
    </row>
    <row r="269" ht="15.75" customHeight="1">
      <c r="A269" s="89"/>
      <c r="B269" s="89"/>
      <c r="C269" s="89"/>
      <c r="D269" s="89"/>
      <c r="E269" s="157"/>
      <c r="F269" s="158"/>
      <c r="G269" s="89"/>
      <c r="H269" s="153"/>
      <c r="I269" s="153"/>
      <c r="J269" s="153"/>
      <c r="K269" s="153"/>
      <c r="L269" s="153"/>
      <c r="M269" s="153"/>
      <c r="N269" s="89"/>
      <c r="O269" s="159"/>
      <c r="P269" s="159"/>
      <c r="Q269" s="89"/>
      <c r="R269" s="89"/>
      <c r="S269" s="89"/>
      <c r="T269" s="89"/>
      <c r="U269" s="89"/>
      <c r="V269" s="89"/>
      <c r="W269" s="89"/>
      <c r="X269" s="89"/>
      <c r="Y269" s="89"/>
      <c r="Z269" s="89"/>
    </row>
    <row r="270" ht="15.75" customHeight="1">
      <c r="A270" s="89"/>
      <c r="B270" s="89"/>
      <c r="C270" s="89"/>
      <c r="D270" s="89"/>
      <c r="E270" s="157"/>
      <c r="F270" s="158"/>
      <c r="G270" s="89"/>
      <c r="H270" s="153"/>
      <c r="I270" s="153"/>
      <c r="J270" s="153"/>
      <c r="K270" s="153"/>
      <c r="L270" s="153"/>
      <c r="M270" s="153"/>
      <c r="N270" s="89"/>
      <c r="O270" s="159"/>
      <c r="P270" s="159"/>
      <c r="Q270" s="89"/>
      <c r="R270" s="89"/>
      <c r="S270" s="89"/>
      <c r="T270" s="89"/>
      <c r="U270" s="89"/>
      <c r="V270" s="89"/>
      <c r="W270" s="89"/>
      <c r="X270" s="89"/>
      <c r="Y270" s="89"/>
      <c r="Z270" s="89"/>
    </row>
    <row r="271" ht="15.75" customHeight="1">
      <c r="A271" s="89"/>
      <c r="B271" s="89"/>
      <c r="C271" s="89"/>
      <c r="D271" s="89"/>
      <c r="E271" s="157"/>
      <c r="F271" s="158"/>
      <c r="G271" s="89"/>
      <c r="H271" s="153"/>
      <c r="I271" s="153"/>
      <c r="J271" s="153"/>
      <c r="K271" s="153"/>
      <c r="L271" s="153"/>
      <c r="M271" s="153"/>
      <c r="N271" s="89"/>
      <c r="O271" s="159"/>
      <c r="P271" s="159"/>
      <c r="Q271" s="89"/>
      <c r="R271" s="89"/>
      <c r="S271" s="89"/>
      <c r="T271" s="89"/>
      <c r="U271" s="89"/>
      <c r="V271" s="89"/>
      <c r="W271" s="89"/>
      <c r="X271" s="89"/>
      <c r="Y271" s="89"/>
      <c r="Z271" s="89"/>
    </row>
    <row r="272" ht="15.75" customHeight="1">
      <c r="A272" s="89"/>
      <c r="B272" s="89"/>
      <c r="C272" s="89"/>
      <c r="D272" s="89"/>
      <c r="E272" s="157"/>
      <c r="F272" s="158"/>
      <c r="G272" s="89"/>
      <c r="H272" s="153"/>
      <c r="I272" s="153"/>
      <c r="J272" s="153"/>
      <c r="K272" s="153"/>
      <c r="L272" s="153"/>
      <c r="M272" s="153"/>
      <c r="N272" s="89"/>
      <c r="O272" s="159"/>
      <c r="P272" s="159"/>
      <c r="Q272" s="89"/>
      <c r="R272" s="89"/>
      <c r="S272" s="89"/>
      <c r="T272" s="89"/>
      <c r="U272" s="89"/>
      <c r="V272" s="89"/>
      <c r="W272" s="89"/>
      <c r="X272" s="89"/>
      <c r="Y272" s="89"/>
      <c r="Z272" s="89"/>
    </row>
    <row r="273" ht="15.75" customHeight="1">
      <c r="A273" s="89"/>
      <c r="B273" s="89"/>
      <c r="C273" s="89"/>
      <c r="D273" s="89"/>
      <c r="E273" s="157"/>
      <c r="F273" s="158"/>
      <c r="G273" s="89"/>
      <c r="H273" s="153"/>
      <c r="I273" s="153"/>
      <c r="J273" s="153"/>
      <c r="K273" s="153"/>
      <c r="L273" s="153"/>
      <c r="M273" s="153"/>
      <c r="N273" s="89"/>
      <c r="O273" s="159"/>
      <c r="P273" s="159"/>
      <c r="Q273" s="89"/>
      <c r="R273" s="89"/>
      <c r="S273" s="89"/>
      <c r="T273" s="89"/>
      <c r="U273" s="89"/>
      <c r="V273" s="89"/>
      <c r="W273" s="89"/>
      <c r="X273" s="89"/>
      <c r="Y273" s="89"/>
      <c r="Z273" s="89"/>
    </row>
    <row r="274" ht="15.75" customHeight="1">
      <c r="A274" s="89"/>
      <c r="B274" s="89"/>
      <c r="C274" s="89"/>
      <c r="D274" s="89"/>
      <c r="E274" s="157"/>
      <c r="F274" s="158"/>
      <c r="G274" s="89"/>
      <c r="H274" s="153"/>
      <c r="I274" s="153"/>
      <c r="J274" s="153"/>
      <c r="K274" s="153"/>
      <c r="L274" s="153"/>
      <c r="M274" s="153"/>
      <c r="N274" s="89"/>
      <c r="O274" s="159"/>
      <c r="P274" s="159"/>
      <c r="Q274" s="89"/>
      <c r="R274" s="89"/>
      <c r="S274" s="89"/>
      <c r="T274" s="89"/>
      <c r="U274" s="89"/>
      <c r="V274" s="89"/>
      <c r="W274" s="89"/>
      <c r="X274" s="89"/>
      <c r="Y274" s="89"/>
      <c r="Z274" s="89"/>
    </row>
    <row r="275" ht="15.75" customHeight="1">
      <c r="A275" s="89"/>
      <c r="B275" s="89"/>
      <c r="C275" s="89"/>
      <c r="D275" s="89"/>
      <c r="E275" s="157"/>
      <c r="F275" s="158"/>
      <c r="G275" s="89"/>
      <c r="H275" s="153"/>
      <c r="I275" s="153"/>
      <c r="J275" s="153"/>
      <c r="K275" s="153"/>
      <c r="L275" s="153"/>
      <c r="M275" s="153"/>
      <c r="N275" s="89"/>
      <c r="O275" s="159"/>
      <c r="P275" s="159"/>
      <c r="Q275" s="89"/>
      <c r="R275" s="89"/>
      <c r="S275" s="89"/>
      <c r="T275" s="89"/>
      <c r="U275" s="89"/>
      <c r="V275" s="89"/>
      <c r="W275" s="89"/>
      <c r="X275" s="89"/>
      <c r="Y275" s="89"/>
      <c r="Z275" s="89"/>
    </row>
    <row r="276" ht="15.75" customHeight="1">
      <c r="A276" s="89"/>
      <c r="B276" s="89"/>
      <c r="C276" s="89"/>
      <c r="D276" s="89"/>
      <c r="E276" s="157"/>
      <c r="F276" s="158"/>
      <c r="G276" s="89"/>
      <c r="H276" s="153"/>
      <c r="I276" s="153"/>
      <c r="J276" s="153"/>
      <c r="K276" s="153"/>
      <c r="L276" s="153"/>
      <c r="M276" s="153"/>
      <c r="N276" s="89"/>
      <c r="O276" s="159"/>
      <c r="P276" s="159"/>
      <c r="Q276" s="89"/>
      <c r="R276" s="89"/>
      <c r="S276" s="89"/>
      <c r="T276" s="89"/>
      <c r="U276" s="89"/>
      <c r="V276" s="89"/>
      <c r="W276" s="89"/>
      <c r="X276" s="89"/>
      <c r="Y276" s="89"/>
      <c r="Z276" s="89"/>
    </row>
    <row r="277" ht="15.75" customHeight="1">
      <c r="A277" s="89"/>
      <c r="B277" s="89"/>
      <c r="C277" s="89"/>
      <c r="D277" s="89"/>
      <c r="E277" s="157"/>
      <c r="F277" s="158"/>
      <c r="G277" s="89"/>
      <c r="H277" s="153"/>
      <c r="I277" s="153"/>
      <c r="J277" s="153"/>
      <c r="K277" s="153"/>
      <c r="L277" s="153"/>
      <c r="M277" s="153"/>
      <c r="N277" s="89"/>
      <c r="O277" s="159"/>
      <c r="P277" s="159"/>
      <c r="Q277" s="89"/>
      <c r="R277" s="89"/>
      <c r="S277" s="89"/>
      <c r="T277" s="89"/>
      <c r="U277" s="89"/>
      <c r="V277" s="89"/>
      <c r="W277" s="89"/>
      <c r="X277" s="89"/>
      <c r="Y277" s="89"/>
      <c r="Z277" s="89"/>
    </row>
    <row r="278" ht="15.75" customHeight="1">
      <c r="A278" s="89"/>
      <c r="B278" s="89"/>
      <c r="C278" s="89"/>
      <c r="D278" s="89"/>
      <c r="E278" s="157"/>
      <c r="F278" s="158"/>
      <c r="G278" s="89"/>
      <c r="H278" s="153"/>
      <c r="I278" s="153"/>
      <c r="J278" s="153"/>
      <c r="K278" s="153"/>
      <c r="L278" s="153"/>
      <c r="M278" s="153"/>
      <c r="N278" s="89"/>
      <c r="O278" s="159"/>
      <c r="P278" s="159"/>
      <c r="Q278" s="89"/>
      <c r="R278" s="89"/>
      <c r="S278" s="89"/>
      <c r="T278" s="89"/>
      <c r="U278" s="89"/>
      <c r="V278" s="89"/>
      <c r="W278" s="89"/>
      <c r="X278" s="89"/>
      <c r="Y278" s="89"/>
      <c r="Z278" s="89"/>
    </row>
    <row r="279" ht="15.75" customHeight="1">
      <c r="A279" s="89"/>
      <c r="B279" s="89"/>
      <c r="C279" s="89"/>
      <c r="D279" s="89"/>
      <c r="E279" s="157"/>
      <c r="F279" s="158"/>
      <c r="G279" s="89"/>
      <c r="H279" s="153"/>
      <c r="I279" s="153"/>
      <c r="J279" s="153"/>
      <c r="K279" s="153"/>
      <c r="L279" s="153"/>
      <c r="M279" s="153"/>
      <c r="N279" s="89"/>
      <c r="O279" s="159"/>
      <c r="P279" s="159"/>
      <c r="Q279" s="89"/>
      <c r="R279" s="89"/>
      <c r="S279" s="89"/>
      <c r="T279" s="89"/>
      <c r="U279" s="89"/>
      <c r="V279" s="89"/>
      <c r="W279" s="89"/>
      <c r="X279" s="89"/>
      <c r="Y279" s="89"/>
      <c r="Z279" s="89"/>
    </row>
    <row r="280" ht="15.75" customHeight="1">
      <c r="A280" s="89"/>
      <c r="B280" s="89"/>
      <c r="C280" s="89"/>
      <c r="D280" s="89"/>
      <c r="E280" s="157"/>
      <c r="F280" s="158"/>
      <c r="G280" s="89"/>
      <c r="H280" s="153"/>
      <c r="I280" s="153"/>
      <c r="J280" s="153"/>
      <c r="K280" s="153"/>
      <c r="L280" s="153"/>
      <c r="M280" s="153"/>
      <c r="N280" s="89"/>
      <c r="O280" s="159"/>
      <c r="P280" s="159"/>
      <c r="Q280" s="89"/>
      <c r="R280" s="89"/>
      <c r="S280" s="89"/>
      <c r="T280" s="89"/>
      <c r="U280" s="89"/>
      <c r="V280" s="89"/>
      <c r="W280" s="89"/>
      <c r="X280" s="89"/>
      <c r="Y280" s="89"/>
      <c r="Z280" s="89"/>
    </row>
    <row r="281" ht="15.75" customHeight="1">
      <c r="A281" s="89"/>
      <c r="B281" s="89"/>
      <c r="C281" s="89"/>
      <c r="D281" s="89"/>
      <c r="E281" s="157"/>
      <c r="F281" s="158"/>
      <c r="G281" s="89"/>
      <c r="H281" s="153"/>
      <c r="I281" s="153"/>
      <c r="J281" s="153"/>
      <c r="K281" s="153"/>
      <c r="L281" s="153"/>
      <c r="M281" s="153"/>
      <c r="N281" s="89"/>
      <c r="O281" s="159"/>
      <c r="P281" s="159"/>
      <c r="Q281" s="89"/>
      <c r="R281" s="89"/>
      <c r="S281" s="89"/>
      <c r="T281" s="89"/>
      <c r="U281" s="89"/>
      <c r="V281" s="89"/>
      <c r="W281" s="89"/>
      <c r="X281" s="89"/>
      <c r="Y281" s="89"/>
      <c r="Z281" s="89"/>
    </row>
    <row r="282" ht="15.75" customHeight="1">
      <c r="A282" s="89"/>
      <c r="B282" s="89"/>
      <c r="C282" s="89"/>
      <c r="D282" s="89"/>
      <c r="E282" s="157"/>
      <c r="F282" s="158"/>
      <c r="G282" s="89"/>
      <c r="H282" s="153"/>
      <c r="I282" s="153"/>
      <c r="J282" s="153"/>
      <c r="K282" s="153"/>
      <c r="L282" s="153"/>
      <c r="M282" s="153"/>
      <c r="N282" s="89"/>
      <c r="O282" s="159"/>
      <c r="P282" s="159"/>
      <c r="Q282" s="89"/>
      <c r="R282" s="89"/>
      <c r="S282" s="89"/>
      <c r="T282" s="89"/>
      <c r="U282" s="89"/>
      <c r="V282" s="89"/>
      <c r="W282" s="89"/>
      <c r="X282" s="89"/>
      <c r="Y282" s="89"/>
      <c r="Z282" s="89"/>
    </row>
    <row r="283" ht="15.75" customHeight="1">
      <c r="A283" s="89"/>
      <c r="B283" s="89"/>
      <c r="C283" s="89"/>
      <c r="D283" s="89"/>
      <c r="E283" s="157"/>
      <c r="F283" s="158"/>
      <c r="G283" s="89"/>
      <c r="H283" s="153"/>
      <c r="I283" s="153"/>
      <c r="J283" s="153"/>
      <c r="K283" s="153"/>
      <c r="L283" s="153"/>
      <c r="M283" s="153"/>
      <c r="N283" s="89"/>
      <c r="O283" s="159"/>
      <c r="P283" s="159"/>
      <c r="Q283" s="89"/>
      <c r="R283" s="89"/>
      <c r="S283" s="89"/>
      <c r="T283" s="89"/>
      <c r="U283" s="89"/>
      <c r="V283" s="89"/>
      <c r="W283" s="89"/>
      <c r="X283" s="89"/>
      <c r="Y283" s="89"/>
      <c r="Z283" s="89"/>
    </row>
    <row r="284" ht="15.75" customHeight="1">
      <c r="A284" s="89"/>
      <c r="B284" s="89"/>
      <c r="C284" s="89"/>
      <c r="D284" s="89"/>
      <c r="E284" s="157"/>
      <c r="F284" s="158"/>
      <c r="G284" s="89"/>
      <c r="H284" s="153"/>
      <c r="I284" s="153"/>
      <c r="J284" s="153"/>
      <c r="K284" s="153"/>
      <c r="L284" s="153"/>
      <c r="M284" s="153"/>
      <c r="N284" s="89"/>
      <c r="O284" s="159"/>
      <c r="P284" s="159"/>
      <c r="Q284" s="89"/>
      <c r="R284" s="89"/>
      <c r="S284" s="89"/>
      <c r="T284" s="89"/>
      <c r="U284" s="89"/>
      <c r="V284" s="89"/>
      <c r="W284" s="89"/>
      <c r="X284" s="89"/>
      <c r="Y284" s="89"/>
      <c r="Z284" s="89"/>
    </row>
    <row r="285" ht="15.75" customHeight="1">
      <c r="A285" s="89"/>
      <c r="B285" s="89"/>
      <c r="C285" s="89"/>
      <c r="D285" s="89"/>
      <c r="E285" s="157"/>
      <c r="F285" s="158"/>
      <c r="G285" s="89"/>
      <c r="H285" s="153"/>
      <c r="I285" s="153"/>
      <c r="J285" s="153"/>
      <c r="K285" s="153"/>
      <c r="L285" s="153"/>
      <c r="M285" s="153"/>
      <c r="N285" s="89"/>
      <c r="O285" s="159"/>
      <c r="P285" s="159"/>
      <c r="Q285" s="89"/>
      <c r="R285" s="89"/>
      <c r="S285" s="89"/>
      <c r="T285" s="89"/>
      <c r="U285" s="89"/>
      <c r="V285" s="89"/>
      <c r="W285" s="89"/>
      <c r="X285" s="89"/>
      <c r="Y285" s="89"/>
      <c r="Z285" s="89"/>
    </row>
    <row r="286" ht="15.75" customHeight="1">
      <c r="A286" s="89"/>
      <c r="B286" s="89"/>
      <c r="C286" s="89"/>
      <c r="D286" s="89"/>
      <c r="E286" s="157"/>
      <c r="F286" s="158"/>
      <c r="G286" s="89"/>
      <c r="H286" s="153"/>
      <c r="I286" s="153"/>
      <c r="J286" s="153"/>
      <c r="K286" s="153"/>
      <c r="L286" s="153"/>
      <c r="M286" s="153"/>
      <c r="N286" s="89"/>
      <c r="O286" s="159"/>
      <c r="P286" s="159"/>
      <c r="Q286" s="89"/>
      <c r="R286" s="89"/>
      <c r="S286" s="89"/>
      <c r="T286" s="89"/>
      <c r="U286" s="89"/>
      <c r="V286" s="89"/>
      <c r="W286" s="89"/>
      <c r="X286" s="89"/>
      <c r="Y286" s="89"/>
      <c r="Z286" s="89"/>
    </row>
    <row r="287" ht="15.75" customHeight="1">
      <c r="A287" s="89"/>
      <c r="B287" s="89"/>
      <c r="C287" s="89"/>
      <c r="D287" s="89"/>
      <c r="E287" s="157"/>
      <c r="F287" s="158"/>
      <c r="G287" s="89"/>
      <c r="H287" s="153"/>
      <c r="I287" s="153"/>
      <c r="J287" s="153"/>
      <c r="K287" s="153"/>
      <c r="L287" s="153"/>
      <c r="M287" s="153"/>
      <c r="N287" s="89"/>
      <c r="O287" s="159"/>
      <c r="P287" s="159"/>
      <c r="Q287" s="89"/>
      <c r="R287" s="89"/>
      <c r="S287" s="89"/>
      <c r="T287" s="89"/>
      <c r="U287" s="89"/>
      <c r="V287" s="89"/>
      <c r="W287" s="89"/>
      <c r="X287" s="89"/>
      <c r="Y287" s="89"/>
      <c r="Z287" s="89"/>
    </row>
    <row r="288" ht="15.75" customHeight="1">
      <c r="A288" s="89"/>
      <c r="B288" s="89"/>
      <c r="C288" s="89"/>
      <c r="D288" s="89"/>
      <c r="E288" s="157"/>
      <c r="F288" s="158"/>
      <c r="G288" s="89"/>
      <c r="H288" s="153"/>
      <c r="I288" s="153"/>
      <c r="J288" s="153"/>
      <c r="K288" s="153"/>
      <c r="L288" s="153"/>
      <c r="M288" s="153"/>
      <c r="N288" s="89"/>
      <c r="O288" s="159"/>
      <c r="P288" s="159"/>
      <c r="Q288" s="89"/>
      <c r="R288" s="89"/>
      <c r="S288" s="89"/>
      <c r="T288" s="89"/>
      <c r="U288" s="89"/>
      <c r="V288" s="89"/>
      <c r="W288" s="89"/>
      <c r="X288" s="89"/>
      <c r="Y288" s="89"/>
      <c r="Z288" s="89"/>
    </row>
    <row r="289" ht="15.75" customHeight="1">
      <c r="A289" s="89"/>
      <c r="B289" s="89"/>
      <c r="C289" s="89"/>
      <c r="D289" s="89"/>
      <c r="E289" s="157"/>
      <c r="F289" s="158"/>
      <c r="G289" s="89"/>
      <c r="H289" s="153"/>
      <c r="I289" s="153"/>
      <c r="J289" s="153"/>
      <c r="K289" s="153"/>
      <c r="L289" s="153"/>
      <c r="M289" s="153"/>
      <c r="N289" s="89"/>
      <c r="O289" s="159"/>
      <c r="P289" s="159"/>
      <c r="Q289" s="89"/>
      <c r="R289" s="89"/>
      <c r="S289" s="89"/>
      <c r="T289" s="89"/>
      <c r="U289" s="89"/>
      <c r="V289" s="89"/>
      <c r="W289" s="89"/>
      <c r="X289" s="89"/>
      <c r="Y289" s="89"/>
      <c r="Z289" s="89"/>
    </row>
    <row r="290" ht="15.75" customHeight="1">
      <c r="A290" s="89"/>
      <c r="B290" s="89"/>
      <c r="C290" s="89"/>
      <c r="D290" s="89"/>
      <c r="E290" s="157"/>
      <c r="F290" s="158"/>
      <c r="G290" s="89"/>
      <c r="H290" s="153"/>
      <c r="I290" s="153"/>
      <c r="J290" s="153"/>
      <c r="K290" s="153"/>
      <c r="L290" s="153"/>
      <c r="M290" s="153"/>
      <c r="N290" s="89"/>
      <c r="O290" s="159"/>
      <c r="P290" s="159"/>
      <c r="Q290" s="89"/>
      <c r="R290" s="89"/>
      <c r="S290" s="89"/>
      <c r="T290" s="89"/>
      <c r="U290" s="89"/>
      <c r="V290" s="89"/>
      <c r="W290" s="89"/>
      <c r="X290" s="89"/>
      <c r="Y290" s="89"/>
      <c r="Z290" s="89"/>
    </row>
    <row r="291" ht="15.75" customHeight="1">
      <c r="A291" s="89"/>
      <c r="B291" s="89"/>
      <c r="C291" s="89"/>
      <c r="D291" s="89"/>
      <c r="E291" s="157"/>
      <c r="F291" s="158"/>
      <c r="G291" s="89"/>
      <c r="H291" s="153"/>
      <c r="I291" s="153"/>
      <c r="J291" s="153"/>
      <c r="K291" s="153"/>
      <c r="L291" s="153"/>
      <c r="M291" s="153"/>
      <c r="N291" s="89"/>
      <c r="O291" s="159"/>
      <c r="P291" s="159"/>
      <c r="Q291" s="89"/>
      <c r="R291" s="89"/>
      <c r="S291" s="89"/>
      <c r="T291" s="89"/>
      <c r="U291" s="89"/>
      <c r="V291" s="89"/>
      <c r="W291" s="89"/>
      <c r="X291" s="89"/>
      <c r="Y291" s="89"/>
      <c r="Z291" s="89"/>
    </row>
    <row r="292" ht="15.75" customHeight="1">
      <c r="A292" s="89"/>
      <c r="B292" s="89"/>
      <c r="C292" s="89"/>
      <c r="D292" s="89"/>
      <c r="E292" s="157"/>
      <c r="F292" s="158"/>
      <c r="G292" s="89"/>
      <c r="H292" s="153"/>
      <c r="I292" s="153"/>
      <c r="J292" s="153"/>
      <c r="K292" s="153"/>
      <c r="L292" s="153"/>
      <c r="M292" s="153"/>
      <c r="N292" s="89"/>
      <c r="O292" s="159"/>
      <c r="P292" s="159"/>
      <c r="Q292" s="89"/>
      <c r="R292" s="89"/>
      <c r="S292" s="89"/>
      <c r="T292" s="89"/>
      <c r="U292" s="89"/>
      <c r="V292" s="89"/>
      <c r="W292" s="89"/>
      <c r="X292" s="89"/>
      <c r="Y292" s="89"/>
      <c r="Z292" s="89"/>
    </row>
    <row r="293" ht="15.75" customHeight="1">
      <c r="A293" s="89"/>
      <c r="B293" s="89"/>
      <c r="C293" s="89"/>
      <c r="D293" s="89"/>
      <c r="E293" s="157"/>
      <c r="F293" s="158"/>
      <c r="G293" s="89"/>
      <c r="H293" s="153"/>
      <c r="I293" s="153"/>
      <c r="J293" s="153"/>
      <c r="K293" s="153"/>
      <c r="L293" s="153"/>
      <c r="M293" s="153"/>
      <c r="N293" s="89"/>
      <c r="O293" s="159"/>
      <c r="P293" s="159"/>
      <c r="Q293" s="89"/>
      <c r="R293" s="89"/>
      <c r="S293" s="89"/>
      <c r="T293" s="89"/>
      <c r="U293" s="89"/>
      <c r="V293" s="89"/>
      <c r="W293" s="89"/>
      <c r="X293" s="89"/>
      <c r="Y293" s="89"/>
      <c r="Z293" s="89"/>
    </row>
    <row r="294" ht="15.75" customHeight="1">
      <c r="A294" s="89"/>
      <c r="B294" s="89"/>
      <c r="C294" s="89"/>
      <c r="D294" s="89"/>
      <c r="E294" s="157"/>
      <c r="F294" s="158"/>
      <c r="G294" s="89"/>
      <c r="H294" s="153"/>
      <c r="I294" s="153"/>
      <c r="J294" s="153"/>
      <c r="K294" s="153"/>
      <c r="L294" s="153"/>
      <c r="M294" s="153"/>
      <c r="N294" s="89"/>
      <c r="O294" s="159"/>
      <c r="P294" s="159"/>
      <c r="Q294" s="89"/>
      <c r="R294" s="89"/>
      <c r="S294" s="89"/>
      <c r="T294" s="89"/>
      <c r="U294" s="89"/>
      <c r="V294" s="89"/>
      <c r="W294" s="89"/>
      <c r="X294" s="89"/>
      <c r="Y294" s="89"/>
      <c r="Z294" s="89"/>
    </row>
    <row r="295" ht="15.75" customHeight="1">
      <c r="A295" s="89"/>
      <c r="B295" s="89"/>
      <c r="C295" s="89"/>
      <c r="D295" s="89"/>
      <c r="E295" s="157"/>
      <c r="F295" s="158"/>
      <c r="G295" s="89"/>
      <c r="H295" s="153"/>
      <c r="I295" s="153"/>
      <c r="J295" s="153"/>
      <c r="K295" s="153"/>
      <c r="L295" s="153"/>
      <c r="M295" s="153"/>
      <c r="N295" s="89"/>
      <c r="O295" s="159"/>
      <c r="P295" s="159"/>
      <c r="Q295" s="89"/>
      <c r="R295" s="89"/>
      <c r="S295" s="89"/>
      <c r="T295" s="89"/>
      <c r="U295" s="89"/>
      <c r="V295" s="89"/>
      <c r="W295" s="89"/>
      <c r="X295" s="89"/>
      <c r="Y295" s="89"/>
      <c r="Z295" s="89"/>
    </row>
    <row r="296" ht="15.75" customHeight="1">
      <c r="A296" s="89"/>
      <c r="B296" s="89"/>
      <c r="C296" s="89"/>
      <c r="D296" s="89"/>
      <c r="E296" s="157"/>
      <c r="F296" s="158"/>
      <c r="G296" s="89"/>
      <c r="H296" s="153"/>
      <c r="I296" s="153"/>
      <c r="J296" s="153"/>
      <c r="K296" s="153"/>
      <c r="L296" s="153"/>
      <c r="M296" s="153"/>
      <c r="N296" s="89"/>
      <c r="O296" s="159"/>
      <c r="P296" s="159"/>
      <c r="Q296" s="89"/>
      <c r="R296" s="89"/>
      <c r="S296" s="89"/>
      <c r="T296" s="89"/>
      <c r="U296" s="89"/>
      <c r="V296" s="89"/>
      <c r="W296" s="89"/>
      <c r="X296" s="89"/>
      <c r="Y296" s="89"/>
      <c r="Z296" s="89"/>
    </row>
    <row r="297" ht="15.75" customHeight="1">
      <c r="A297" s="89"/>
      <c r="B297" s="89"/>
      <c r="C297" s="89"/>
      <c r="D297" s="89"/>
      <c r="E297" s="157"/>
      <c r="F297" s="158"/>
      <c r="G297" s="89"/>
      <c r="H297" s="153"/>
      <c r="I297" s="153"/>
      <c r="J297" s="153"/>
      <c r="K297" s="153"/>
      <c r="L297" s="153"/>
      <c r="M297" s="153"/>
      <c r="N297" s="89"/>
      <c r="O297" s="159"/>
      <c r="P297" s="159"/>
      <c r="Q297" s="89"/>
      <c r="R297" s="89"/>
      <c r="S297" s="89"/>
      <c r="T297" s="89"/>
      <c r="U297" s="89"/>
      <c r="V297" s="89"/>
      <c r="W297" s="89"/>
      <c r="X297" s="89"/>
      <c r="Y297" s="89"/>
      <c r="Z297" s="89"/>
    </row>
    <row r="298" ht="15.75" customHeight="1">
      <c r="A298" s="89"/>
      <c r="B298" s="89"/>
      <c r="C298" s="89"/>
      <c r="D298" s="89"/>
      <c r="E298" s="157"/>
      <c r="F298" s="158"/>
      <c r="G298" s="89"/>
      <c r="H298" s="153"/>
      <c r="I298" s="153"/>
      <c r="J298" s="153"/>
      <c r="K298" s="153"/>
      <c r="L298" s="153"/>
      <c r="M298" s="153"/>
      <c r="N298" s="89"/>
      <c r="O298" s="159"/>
      <c r="P298" s="159"/>
      <c r="Q298" s="89"/>
      <c r="R298" s="89"/>
      <c r="S298" s="89"/>
      <c r="T298" s="89"/>
      <c r="U298" s="89"/>
      <c r="V298" s="89"/>
      <c r="W298" s="89"/>
      <c r="X298" s="89"/>
      <c r="Y298" s="89"/>
      <c r="Z298" s="89"/>
    </row>
    <row r="299" ht="15.75" customHeight="1">
      <c r="A299" s="89"/>
      <c r="B299" s="89"/>
      <c r="C299" s="89"/>
      <c r="D299" s="89"/>
      <c r="E299" s="157"/>
      <c r="F299" s="158"/>
      <c r="G299" s="89"/>
      <c r="H299" s="153"/>
      <c r="I299" s="153"/>
      <c r="J299" s="153"/>
      <c r="K299" s="153"/>
      <c r="L299" s="153"/>
      <c r="M299" s="153"/>
      <c r="N299" s="89"/>
      <c r="O299" s="159"/>
      <c r="P299" s="159"/>
      <c r="Q299" s="89"/>
      <c r="R299" s="89"/>
      <c r="S299" s="89"/>
      <c r="T299" s="89"/>
      <c r="U299" s="89"/>
      <c r="V299" s="89"/>
      <c r="W299" s="89"/>
      <c r="X299" s="89"/>
      <c r="Y299" s="89"/>
      <c r="Z299" s="89"/>
    </row>
    <row r="300" ht="15.75" customHeight="1">
      <c r="A300" s="89"/>
      <c r="B300" s="89"/>
      <c r="C300" s="89"/>
      <c r="D300" s="89"/>
      <c r="E300" s="157"/>
      <c r="F300" s="158"/>
      <c r="G300" s="89"/>
      <c r="H300" s="153"/>
      <c r="I300" s="153"/>
      <c r="J300" s="153"/>
      <c r="K300" s="153"/>
      <c r="L300" s="153"/>
      <c r="M300" s="153"/>
      <c r="N300" s="89"/>
      <c r="O300" s="159"/>
      <c r="P300" s="159"/>
      <c r="Q300" s="89"/>
      <c r="R300" s="89"/>
      <c r="S300" s="89"/>
      <c r="T300" s="89"/>
      <c r="U300" s="89"/>
      <c r="V300" s="89"/>
      <c r="W300" s="89"/>
      <c r="X300" s="89"/>
      <c r="Y300" s="89"/>
      <c r="Z300" s="89"/>
    </row>
    <row r="301" ht="15.75" customHeight="1">
      <c r="A301" s="89"/>
      <c r="B301" s="89"/>
      <c r="C301" s="89"/>
      <c r="D301" s="89"/>
      <c r="E301" s="157"/>
      <c r="F301" s="158"/>
      <c r="G301" s="89"/>
      <c r="H301" s="153"/>
      <c r="I301" s="153"/>
      <c r="J301" s="153"/>
      <c r="K301" s="153"/>
      <c r="L301" s="153"/>
      <c r="M301" s="153"/>
      <c r="N301" s="89"/>
      <c r="O301" s="159"/>
      <c r="P301" s="159"/>
      <c r="Q301" s="89"/>
      <c r="R301" s="89"/>
      <c r="S301" s="89"/>
      <c r="T301" s="89"/>
      <c r="U301" s="89"/>
      <c r="V301" s="89"/>
      <c r="W301" s="89"/>
      <c r="X301" s="89"/>
      <c r="Y301" s="89"/>
      <c r="Z301" s="89"/>
    </row>
    <row r="302" ht="15.75" customHeight="1">
      <c r="A302" s="89"/>
      <c r="B302" s="89"/>
      <c r="C302" s="89"/>
      <c r="D302" s="89"/>
      <c r="E302" s="157"/>
      <c r="F302" s="158"/>
      <c r="G302" s="89"/>
      <c r="H302" s="153"/>
      <c r="I302" s="153"/>
      <c r="J302" s="153"/>
      <c r="K302" s="153"/>
      <c r="L302" s="153"/>
      <c r="M302" s="153"/>
      <c r="N302" s="89"/>
      <c r="O302" s="159"/>
      <c r="P302" s="159"/>
      <c r="Q302" s="89"/>
      <c r="R302" s="89"/>
      <c r="S302" s="89"/>
      <c r="T302" s="89"/>
      <c r="U302" s="89"/>
      <c r="V302" s="89"/>
      <c r="W302" s="89"/>
      <c r="X302" s="89"/>
      <c r="Y302" s="89"/>
      <c r="Z302" s="89"/>
    </row>
    <row r="303" ht="15.75" customHeight="1">
      <c r="A303" s="89"/>
      <c r="B303" s="89"/>
      <c r="C303" s="89"/>
      <c r="D303" s="89"/>
      <c r="E303" s="157"/>
      <c r="F303" s="158"/>
      <c r="G303" s="89"/>
      <c r="H303" s="153"/>
      <c r="I303" s="153"/>
      <c r="J303" s="153"/>
      <c r="K303" s="153"/>
      <c r="L303" s="153"/>
      <c r="M303" s="153"/>
      <c r="N303" s="89"/>
      <c r="O303" s="159"/>
      <c r="P303" s="159"/>
      <c r="Q303" s="89"/>
      <c r="R303" s="89"/>
      <c r="S303" s="89"/>
      <c r="T303" s="89"/>
      <c r="U303" s="89"/>
      <c r="V303" s="89"/>
      <c r="W303" s="89"/>
      <c r="X303" s="89"/>
      <c r="Y303" s="89"/>
      <c r="Z303" s="89"/>
    </row>
    <row r="304" ht="15.75" customHeight="1">
      <c r="A304" s="89"/>
      <c r="B304" s="89"/>
      <c r="C304" s="89"/>
      <c r="D304" s="89"/>
      <c r="E304" s="157"/>
      <c r="F304" s="158"/>
      <c r="G304" s="89"/>
      <c r="H304" s="153"/>
      <c r="I304" s="153"/>
      <c r="J304" s="153"/>
      <c r="K304" s="153"/>
      <c r="L304" s="153"/>
      <c r="M304" s="153"/>
      <c r="N304" s="89"/>
      <c r="O304" s="159"/>
      <c r="P304" s="159"/>
      <c r="Q304" s="89"/>
      <c r="R304" s="89"/>
      <c r="S304" s="89"/>
      <c r="T304" s="89"/>
      <c r="U304" s="89"/>
      <c r="V304" s="89"/>
      <c r="W304" s="89"/>
      <c r="X304" s="89"/>
      <c r="Y304" s="89"/>
      <c r="Z304" s="89"/>
    </row>
    <row r="305" ht="15.75" customHeight="1">
      <c r="A305" s="89"/>
      <c r="B305" s="89"/>
      <c r="C305" s="89"/>
      <c r="D305" s="89"/>
      <c r="E305" s="157"/>
      <c r="F305" s="158"/>
      <c r="G305" s="89"/>
      <c r="H305" s="153"/>
      <c r="I305" s="153"/>
      <c r="J305" s="153"/>
      <c r="K305" s="153"/>
      <c r="L305" s="153"/>
      <c r="M305" s="153"/>
      <c r="N305" s="89"/>
      <c r="O305" s="159"/>
      <c r="P305" s="159"/>
      <c r="Q305" s="89"/>
      <c r="R305" s="89"/>
      <c r="S305" s="89"/>
      <c r="T305" s="89"/>
      <c r="U305" s="89"/>
      <c r="V305" s="89"/>
      <c r="W305" s="89"/>
      <c r="X305" s="89"/>
      <c r="Y305" s="89"/>
      <c r="Z305" s="89"/>
    </row>
    <row r="306" ht="15.75" customHeight="1">
      <c r="A306" s="89"/>
      <c r="B306" s="89"/>
      <c r="C306" s="89"/>
      <c r="D306" s="89"/>
      <c r="E306" s="157"/>
      <c r="F306" s="158"/>
      <c r="G306" s="89"/>
      <c r="H306" s="153"/>
      <c r="I306" s="153"/>
      <c r="J306" s="153"/>
      <c r="K306" s="153"/>
      <c r="L306" s="153"/>
      <c r="M306" s="153"/>
      <c r="N306" s="89"/>
      <c r="O306" s="159"/>
      <c r="P306" s="159"/>
      <c r="Q306" s="89"/>
      <c r="R306" s="89"/>
      <c r="S306" s="89"/>
      <c r="T306" s="89"/>
      <c r="U306" s="89"/>
      <c r="V306" s="89"/>
      <c r="W306" s="89"/>
      <c r="X306" s="89"/>
      <c r="Y306" s="89"/>
      <c r="Z306" s="89"/>
    </row>
    <row r="307" ht="15.75" customHeight="1">
      <c r="A307" s="89"/>
      <c r="B307" s="89"/>
      <c r="C307" s="89"/>
      <c r="D307" s="89"/>
      <c r="E307" s="157"/>
      <c r="F307" s="158"/>
      <c r="G307" s="89"/>
      <c r="H307" s="153"/>
      <c r="I307" s="153"/>
      <c r="J307" s="153"/>
      <c r="K307" s="153"/>
      <c r="L307" s="153"/>
      <c r="M307" s="153"/>
      <c r="N307" s="89"/>
      <c r="O307" s="159"/>
      <c r="P307" s="159"/>
      <c r="Q307" s="89"/>
      <c r="R307" s="89"/>
      <c r="S307" s="89"/>
      <c r="T307" s="89"/>
      <c r="U307" s="89"/>
      <c r="V307" s="89"/>
      <c r="W307" s="89"/>
      <c r="X307" s="89"/>
      <c r="Y307" s="89"/>
      <c r="Z307" s="89"/>
    </row>
    <row r="308" ht="15.75" customHeight="1">
      <c r="A308" s="89"/>
      <c r="B308" s="89"/>
      <c r="C308" s="89"/>
      <c r="D308" s="89"/>
      <c r="E308" s="157"/>
      <c r="F308" s="158"/>
      <c r="G308" s="89"/>
      <c r="H308" s="153"/>
      <c r="I308" s="153"/>
      <c r="J308" s="153"/>
      <c r="K308" s="153"/>
      <c r="L308" s="153"/>
      <c r="M308" s="153"/>
      <c r="N308" s="89"/>
      <c r="O308" s="159"/>
      <c r="P308" s="159"/>
      <c r="Q308" s="89"/>
      <c r="R308" s="89"/>
      <c r="S308" s="89"/>
      <c r="T308" s="89"/>
      <c r="U308" s="89"/>
      <c r="V308" s="89"/>
      <c r="W308" s="89"/>
      <c r="X308" s="89"/>
      <c r="Y308" s="89"/>
      <c r="Z308" s="89"/>
    </row>
    <row r="309" ht="15.75" customHeight="1">
      <c r="A309" s="89"/>
      <c r="B309" s="89"/>
      <c r="C309" s="89"/>
      <c r="D309" s="89"/>
      <c r="E309" s="157"/>
      <c r="F309" s="158"/>
      <c r="G309" s="89"/>
      <c r="H309" s="153"/>
      <c r="I309" s="153"/>
      <c r="J309" s="153"/>
      <c r="K309" s="153"/>
      <c r="L309" s="153"/>
      <c r="M309" s="153"/>
      <c r="N309" s="89"/>
      <c r="O309" s="159"/>
      <c r="P309" s="159"/>
      <c r="Q309" s="89"/>
      <c r="R309" s="89"/>
      <c r="S309" s="89"/>
      <c r="T309" s="89"/>
      <c r="U309" s="89"/>
      <c r="V309" s="89"/>
      <c r="W309" s="89"/>
      <c r="X309" s="89"/>
      <c r="Y309" s="89"/>
      <c r="Z309" s="89"/>
    </row>
    <row r="310" ht="15.75" customHeight="1">
      <c r="A310" s="89"/>
      <c r="B310" s="89"/>
      <c r="C310" s="89"/>
      <c r="D310" s="89"/>
      <c r="E310" s="157"/>
      <c r="F310" s="158"/>
      <c r="G310" s="89"/>
      <c r="H310" s="153"/>
      <c r="I310" s="153"/>
      <c r="J310" s="153"/>
      <c r="K310" s="153"/>
      <c r="L310" s="153"/>
      <c r="M310" s="153"/>
      <c r="N310" s="89"/>
      <c r="O310" s="159"/>
      <c r="P310" s="159"/>
      <c r="Q310" s="89"/>
      <c r="R310" s="89"/>
      <c r="S310" s="89"/>
      <c r="T310" s="89"/>
      <c r="U310" s="89"/>
      <c r="V310" s="89"/>
      <c r="W310" s="89"/>
      <c r="X310" s="89"/>
      <c r="Y310" s="89"/>
      <c r="Z310" s="89"/>
    </row>
    <row r="311" ht="15.75" customHeight="1">
      <c r="A311" s="89"/>
      <c r="B311" s="89"/>
      <c r="C311" s="89"/>
      <c r="D311" s="89"/>
      <c r="E311" s="157"/>
      <c r="F311" s="158"/>
      <c r="G311" s="89"/>
      <c r="H311" s="153"/>
      <c r="I311" s="153"/>
      <c r="J311" s="153"/>
      <c r="K311" s="153"/>
      <c r="L311" s="153"/>
      <c r="M311" s="153"/>
      <c r="N311" s="89"/>
      <c r="O311" s="159"/>
      <c r="P311" s="159"/>
      <c r="Q311" s="89"/>
      <c r="R311" s="89"/>
      <c r="S311" s="89"/>
      <c r="T311" s="89"/>
      <c r="U311" s="89"/>
      <c r="V311" s="89"/>
      <c r="W311" s="89"/>
      <c r="X311" s="89"/>
      <c r="Y311" s="89"/>
      <c r="Z311" s="89"/>
    </row>
    <row r="312" ht="15.75" customHeight="1">
      <c r="A312" s="89"/>
      <c r="B312" s="89"/>
      <c r="C312" s="89"/>
      <c r="D312" s="89"/>
      <c r="E312" s="157"/>
      <c r="F312" s="158"/>
      <c r="G312" s="89"/>
      <c r="H312" s="153"/>
      <c r="I312" s="153"/>
      <c r="J312" s="153"/>
      <c r="K312" s="153"/>
      <c r="L312" s="153"/>
      <c r="M312" s="153"/>
      <c r="N312" s="89"/>
      <c r="O312" s="159"/>
      <c r="P312" s="159"/>
      <c r="Q312" s="89"/>
      <c r="R312" s="89"/>
      <c r="S312" s="89"/>
      <c r="T312" s="89"/>
      <c r="U312" s="89"/>
      <c r="V312" s="89"/>
      <c r="W312" s="89"/>
      <c r="X312" s="89"/>
      <c r="Y312" s="89"/>
      <c r="Z312" s="89"/>
    </row>
    <row r="313" ht="15.75" customHeight="1">
      <c r="A313" s="89"/>
      <c r="B313" s="89"/>
      <c r="C313" s="89"/>
      <c r="D313" s="89"/>
      <c r="E313" s="157"/>
      <c r="F313" s="158"/>
      <c r="G313" s="89"/>
      <c r="H313" s="153"/>
      <c r="I313" s="153"/>
      <c r="J313" s="153"/>
      <c r="K313" s="153"/>
      <c r="L313" s="153"/>
      <c r="M313" s="153"/>
      <c r="N313" s="89"/>
      <c r="O313" s="159"/>
      <c r="P313" s="159"/>
      <c r="Q313" s="89"/>
      <c r="R313" s="89"/>
      <c r="S313" s="89"/>
      <c r="T313" s="89"/>
      <c r="U313" s="89"/>
      <c r="V313" s="89"/>
      <c r="W313" s="89"/>
      <c r="X313" s="89"/>
      <c r="Y313" s="89"/>
      <c r="Z313" s="89"/>
    </row>
    <row r="314" ht="15.75" customHeight="1">
      <c r="A314" s="89"/>
      <c r="B314" s="89"/>
      <c r="C314" s="89"/>
      <c r="D314" s="89"/>
      <c r="E314" s="157"/>
      <c r="F314" s="158"/>
      <c r="G314" s="89"/>
      <c r="H314" s="153"/>
      <c r="I314" s="153"/>
      <c r="J314" s="153"/>
      <c r="K314" s="153"/>
      <c r="L314" s="153"/>
      <c r="M314" s="153"/>
      <c r="N314" s="89"/>
      <c r="O314" s="159"/>
      <c r="P314" s="159"/>
      <c r="Q314" s="89"/>
      <c r="R314" s="89"/>
      <c r="S314" s="89"/>
      <c r="T314" s="89"/>
      <c r="U314" s="89"/>
      <c r="V314" s="89"/>
      <c r="W314" s="89"/>
      <c r="X314" s="89"/>
      <c r="Y314" s="89"/>
      <c r="Z314" s="89"/>
    </row>
    <row r="315" ht="15.75" customHeight="1">
      <c r="A315" s="89"/>
      <c r="B315" s="89"/>
      <c r="C315" s="89"/>
      <c r="D315" s="89"/>
      <c r="E315" s="157"/>
      <c r="F315" s="158"/>
      <c r="G315" s="89"/>
      <c r="H315" s="153"/>
      <c r="I315" s="153"/>
      <c r="J315" s="153"/>
      <c r="K315" s="153"/>
      <c r="L315" s="153"/>
      <c r="M315" s="153"/>
      <c r="N315" s="89"/>
      <c r="O315" s="159"/>
      <c r="P315" s="159"/>
      <c r="Q315" s="89"/>
      <c r="R315" s="89"/>
      <c r="S315" s="89"/>
      <c r="T315" s="89"/>
      <c r="U315" s="89"/>
      <c r="V315" s="89"/>
      <c r="W315" s="89"/>
      <c r="X315" s="89"/>
      <c r="Y315" s="89"/>
      <c r="Z315" s="89"/>
    </row>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3:$P$115"/>
  <mergeCells count="103">
    <mergeCell ref="F49:G49"/>
    <mergeCell ref="F50:G50"/>
    <mergeCell ref="F51:G51"/>
    <mergeCell ref="F52:G52"/>
    <mergeCell ref="F53:G53"/>
    <mergeCell ref="F54:G54"/>
    <mergeCell ref="F55:G55"/>
    <mergeCell ref="F56:G56"/>
    <mergeCell ref="F57:G57"/>
    <mergeCell ref="F58:G58"/>
    <mergeCell ref="D59:G59"/>
    <mergeCell ref="E60:G60"/>
    <mergeCell ref="F61:G61"/>
    <mergeCell ref="F62:G62"/>
    <mergeCell ref="F63:G63"/>
    <mergeCell ref="E64:G64"/>
    <mergeCell ref="F65:G65"/>
    <mergeCell ref="F66:G66"/>
    <mergeCell ref="E67:G67"/>
    <mergeCell ref="F68:G68"/>
    <mergeCell ref="F69:G69"/>
    <mergeCell ref="F70:G70"/>
    <mergeCell ref="F72:G72"/>
    <mergeCell ref="F73:G73"/>
    <mergeCell ref="F74:G74"/>
    <mergeCell ref="F76:G76"/>
    <mergeCell ref="F77:G77"/>
    <mergeCell ref="F78:G78"/>
    <mergeCell ref="F79:G79"/>
    <mergeCell ref="F80:G80"/>
    <mergeCell ref="F81:G81"/>
    <mergeCell ref="F82:G82"/>
    <mergeCell ref="F84:G84"/>
    <mergeCell ref="F85:G85"/>
    <mergeCell ref="F86:G86"/>
    <mergeCell ref="F87:G87"/>
    <mergeCell ref="E88:G88"/>
    <mergeCell ref="F89:G89"/>
    <mergeCell ref="F90:G90"/>
    <mergeCell ref="F91:G91"/>
    <mergeCell ref="F92:G92"/>
    <mergeCell ref="F93:G93"/>
    <mergeCell ref="E105:G105"/>
    <mergeCell ref="E107:G107"/>
    <mergeCell ref="E109:G109"/>
    <mergeCell ref="B113:G113"/>
    <mergeCell ref="B115:G115"/>
    <mergeCell ref="F94:G94"/>
    <mergeCell ref="E95:G95"/>
    <mergeCell ref="F96:G96"/>
    <mergeCell ref="F97:G97"/>
    <mergeCell ref="B98:G98"/>
    <mergeCell ref="C101:G101"/>
    <mergeCell ref="E102:G102"/>
    <mergeCell ref="B1:G2"/>
    <mergeCell ref="H1:H2"/>
    <mergeCell ref="J1:K1"/>
    <mergeCell ref="M1:M2"/>
    <mergeCell ref="O1:P1"/>
    <mergeCell ref="C4:G4"/>
    <mergeCell ref="D5:G5"/>
    <mergeCell ref="E6:G6"/>
    <mergeCell ref="F7:G7"/>
    <mergeCell ref="F8:G8"/>
    <mergeCell ref="F9:G9"/>
    <mergeCell ref="F10:G10"/>
    <mergeCell ref="E11:G11"/>
    <mergeCell ref="F12:G12"/>
    <mergeCell ref="F13:G13"/>
    <mergeCell ref="E14:G14"/>
    <mergeCell ref="F15:G15"/>
    <mergeCell ref="F16:G16"/>
    <mergeCell ref="F17:G17"/>
    <mergeCell ref="E18:G18"/>
    <mergeCell ref="F19:G19"/>
    <mergeCell ref="F20:G20"/>
    <mergeCell ref="F21:G21"/>
    <mergeCell ref="E22:G22"/>
    <mergeCell ref="F23:G23"/>
    <mergeCell ref="F24:G24"/>
    <mergeCell ref="F25:G25"/>
    <mergeCell ref="F26:G26"/>
    <mergeCell ref="F27:G27"/>
    <mergeCell ref="F28:G28"/>
    <mergeCell ref="F29:G29"/>
    <mergeCell ref="F30:G30"/>
    <mergeCell ref="F32:G32"/>
    <mergeCell ref="F33:G33"/>
    <mergeCell ref="E34:G34"/>
    <mergeCell ref="F35:G35"/>
    <mergeCell ref="F36:G36"/>
    <mergeCell ref="F37:G37"/>
    <mergeCell ref="F38:G38"/>
    <mergeCell ref="F39:G39"/>
    <mergeCell ref="F40:G40"/>
    <mergeCell ref="F41:G41"/>
    <mergeCell ref="E42:G42"/>
    <mergeCell ref="F43:G43"/>
    <mergeCell ref="F44:G44"/>
    <mergeCell ref="F45:G45"/>
    <mergeCell ref="F46:G46"/>
    <mergeCell ref="F47:G47"/>
    <mergeCell ref="D48:G48"/>
  </mergeCells>
  <dataValidations>
    <dataValidation type="decimal" allowBlank="1" showErrorMessage="1" sqref="M103:M104 M106 M108 M110:M112">
      <formula1>0.0</formula1>
      <formula2>100.0</formula2>
    </dataValidation>
  </dataValidation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fitToPage="1"/>
  </sheetPr>
  <sheetViews>
    <sheetView workbookViewId="0">
      <pane ySplit="6.0" topLeftCell="A7" activePane="bottomLeft" state="frozen"/>
      <selection activeCell="B8" sqref="B8" pane="bottomLeft"/>
    </sheetView>
  </sheetViews>
  <sheetFormatPr customHeight="1" defaultColWidth="14.43" defaultRowHeight="15.0"/>
  <cols>
    <col customWidth="1" hidden="1" min="1" max="1" width="4.14"/>
    <col customWidth="1" min="2" max="2" width="3.29"/>
    <col customWidth="1" min="3" max="4" width="4.0"/>
    <col customWidth="1" min="5" max="5" width="4.86"/>
    <col customWidth="1" min="6" max="6" width="4.0"/>
    <col customWidth="1" min="7" max="7" width="30.86"/>
    <col customWidth="1" min="8" max="8" width="7.0"/>
    <col customWidth="1" min="9" max="9" width="53.0"/>
    <col customWidth="1" min="10" max="10" width="11.14"/>
    <col customWidth="1" min="11" max="11" width="13.14"/>
    <col customWidth="1" min="12" max="12" width="12.43"/>
    <col customWidth="1" min="13" max="13" width="5.86"/>
    <col customWidth="1" min="14" max="15" width="2.71"/>
    <col customWidth="1" min="16" max="16" width="63.0"/>
    <col customWidth="1" min="17" max="17" width="61.29"/>
    <col customWidth="1" min="18" max="18" width="8.86"/>
    <col customWidth="1" min="19" max="19" width="11.14"/>
    <col customWidth="1" min="20" max="20" width="11.57"/>
    <col customWidth="1" min="21" max="21" width="12.43"/>
    <col customWidth="1" min="22" max="22" width="5.86"/>
    <col customWidth="1" min="23" max="23" width="44.86"/>
    <col customWidth="1" min="24" max="24" width="8.86"/>
    <col customWidth="1" min="25" max="25" width="30.71"/>
    <col customWidth="1" min="26" max="26" width="8.86"/>
  </cols>
  <sheetData>
    <row r="1">
      <c r="A1" s="89">
        <v>1.0</v>
      </c>
      <c r="B1" s="209" t="s">
        <v>176</v>
      </c>
      <c r="C1" s="11"/>
      <c r="D1" s="11"/>
      <c r="E1" s="11"/>
      <c r="F1" s="11"/>
      <c r="G1" s="12"/>
      <c r="H1" s="210" t="s">
        <v>116</v>
      </c>
      <c r="I1" s="210" t="s">
        <v>177</v>
      </c>
      <c r="J1" s="210" t="s">
        <v>178</v>
      </c>
      <c r="K1" s="211" t="s">
        <v>179</v>
      </c>
      <c r="L1" s="210" t="s">
        <v>171</v>
      </c>
      <c r="M1" s="210" t="s">
        <v>180</v>
      </c>
      <c r="N1" s="212"/>
      <c r="O1" s="1"/>
      <c r="P1" s="213" t="s">
        <v>181</v>
      </c>
      <c r="Q1" s="214" t="s">
        <v>182</v>
      </c>
      <c r="R1" s="89"/>
      <c r="S1" s="210" t="s">
        <v>178</v>
      </c>
      <c r="T1" s="211" t="s">
        <v>183</v>
      </c>
      <c r="U1" s="210" t="s">
        <v>171</v>
      </c>
      <c r="V1" s="210" t="s">
        <v>180</v>
      </c>
      <c r="W1" s="215" t="s">
        <v>184</v>
      </c>
      <c r="X1" s="89"/>
      <c r="Y1" s="89"/>
      <c r="Z1" s="89"/>
    </row>
    <row r="2">
      <c r="A2" s="89">
        <v>2.0</v>
      </c>
      <c r="B2" s="98"/>
      <c r="C2" s="98"/>
      <c r="D2" s="98"/>
      <c r="E2" s="98"/>
      <c r="F2" s="98"/>
      <c r="G2" s="98"/>
      <c r="H2" s="92"/>
      <c r="I2" s="216"/>
      <c r="J2" s="92"/>
      <c r="K2" s="92"/>
      <c r="L2" s="92"/>
      <c r="M2" s="92"/>
      <c r="N2" s="89"/>
      <c r="O2" s="89"/>
      <c r="P2" s="217"/>
      <c r="Q2" s="192"/>
      <c r="R2" s="89"/>
      <c r="S2" s="92"/>
      <c r="T2" s="92"/>
      <c r="U2" s="92"/>
      <c r="V2" s="92"/>
      <c r="W2" s="218"/>
      <c r="X2" s="89"/>
      <c r="Y2" s="89"/>
      <c r="Z2" s="89"/>
    </row>
    <row r="3">
      <c r="A3" s="89">
        <v>3.0</v>
      </c>
      <c r="B3" s="219" t="s">
        <v>5</v>
      </c>
      <c r="C3" s="220" t="s">
        <v>121</v>
      </c>
      <c r="D3" s="221"/>
      <c r="E3" s="221"/>
      <c r="F3" s="221"/>
      <c r="G3" s="222"/>
      <c r="H3" s="223">
        <v>60.0</v>
      </c>
      <c r="I3" s="107"/>
      <c r="J3" s="224"/>
      <c r="K3" s="224"/>
      <c r="L3" s="223">
        <f>SUM(L4,L204,L225)</f>
        <v>48.91534758</v>
      </c>
      <c r="M3" s="224"/>
      <c r="N3" s="89"/>
      <c r="O3" s="1"/>
      <c r="P3" s="107"/>
      <c r="Q3" s="225"/>
      <c r="R3" s="89"/>
      <c r="S3" s="224"/>
      <c r="T3" s="224"/>
      <c r="U3" s="223">
        <f>SUM(U4,U204,U225)</f>
        <v>48.91534758</v>
      </c>
      <c r="V3" s="224"/>
      <c r="W3" s="226"/>
      <c r="X3" s="89"/>
      <c r="Y3" s="89"/>
      <c r="Z3" s="89"/>
    </row>
    <row r="4">
      <c r="A4" s="89">
        <v>4.0</v>
      </c>
      <c r="B4" s="108"/>
      <c r="C4" s="227" t="s">
        <v>7</v>
      </c>
      <c r="D4" s="228" t="s">
        <v>185</v>
      </c>
      <c r="E4" s="229"/>
      <c r="F4" s="229"/>
      <c r="G4" s="229"/>
      <c r="H4" s="110">
        <v>20.0</v>
      </c>
      <c r="I4" s="230"/>
      <c r="J4" s="231"/>
      <c r="K4" s="231"/>
      <c r="L4" s="231">
        <f>SUM(L5,L28,L35,L57,L80,L124,L136,L180)</f>
        <v>19.12864603</v>
      </c>
      <c r="M4" s="231"/>
      <c r="N4" s="89"/>
      <c r="O4" s="1"/>
      <c r="P4" s="230"/>
      <c r="Q4" s="232"/>
      <c r="R4" s="89"/>
      <c r="S4" s="231"/>
      <c r="T4" s="231"/>
      <c r="U4" s="231">
        <f>SUM(U5,U28,U35,U57,U80,U124,U136,U180)</f>
        <v>19.12864603</v>
      </c>
      <c r="V4" s="231"/>
      <c r="W4" s="233"/>
      <c r="X4" s="89"/>
      <c r="Y4" s="89"/>
      <c r="Z4" s="89"/>
    </row>
    <row r="5">
      <c r="A5" s="89">
        <v>5.0</v>
      </c>
      <c r="B5" s="196"/>
      <c r="C5" s="234"/>
      <c r="D5" s="235">
        <v>1.0</v>
      </c>
      <c r="E5" s="198" t="s">
        <v>9</v>
      </c>
      <c r="F5" s="3"/>
      <c r="G5" s="4"/>
      <c r="H5" s="23">
        <v>2.0</v>
      </c>
      <c r="I5" s="142"/>
      <c r="J5" s="23"/>
      <c r="K5" s="37"/>
      <c r="L5" s="23">
        <f>SUM(L6,L10,L16,L24)</f>
        <v>1.940266667</v>
      </c>
      <c r="M5" s="23"/>
      <c r="N5" s="89"/>
      <c r="O5" s="1"/>
      <c r="P5" s="142"/>
      <c r="Q5" s="236"/>
      <c r="R5" s="89"/>
      <c r="S5" s="23"/>
      <c r="T5" s="37"/>
      <c r="U5" s="23">
        <f>SUM(U6,U10,U16,U24)</f>
        <v>1.940266667</v>
      </c>
      <c r="V5" s="23"/>
      <c r="W5" s="237"/>
      <c r="X5" s="89"/>
      <c r="Y5" s="238"/>
      <c r="Z5" s="89"/>
    </row>
    <row r="6">
      <c r="A6" s="89">
        <v>6.0</v>
      </c>
      <c r="B6" s="239"/>
      <c r="C6" s="240"/>
      <c r="D6" s="241"/>
      <c r="E6" s="241" t="s">
        <v>10</v>
      </c>
      <c r="F6" s="28" t="s">
        <v>11</v>
      </c>
      <c r="G6" s="4"/>
      <c r="H6" s="242">
        <v>0.4</v>
      </c>
      <c r="I6" s="243"/>
      <c r="J6" s="242"/>
      <c r="K6" s="242"/>
      <c r="L6" s="242">
        <f>AVERAGE(L7:L9)*H6</f>
        <v>0.4</v>
      </c>
      <c r="M6" s="242"/>
      <c r="N6" s="89"/>
      <c r="O6" s="1"/>
      <c r="P6" s="243"/>
      <c r="Q6" s="244"/>
      <c r="R6" s="89"/>
      <c r="S6" s="242"/>
      <c r="T6" s="242"/>
      <c r="U6" s="242">
        <f>AVERAGE(U7:U9)*H6</f>
        <v>0.4</v>
      </c>
      <c r="V6" s="242"/>
      <c r="W6" s="245"/>
      <c r="X6" s="89"/>
      <c r="Y6" s="89"/>
      <c r="Z6" s="89"/>
    </row>
    <row r="7" ht="133.5" customHeight="1">
      <c r="A7" s="89">
        <v>7.0</v>
      </c>
      <c r="B7" s="114"/>
      <c r="C7" s="114"/>
      <c r="D7" s="114"/>
      <c r="E7" s="114"/>
      <c r="F7" s="246" t="s">
        <v>186</v>
      </c>
      <c r="G7" s="125" t="s">
        <v>187</v>
      </c>
      <c r="H7" s="117"/>
      <c r="I7" s="191" t="s">
        <v>188</v>
      </c>
      <c r="J7" s="117" t="s">
        <v>189</v>
      </c>
      <c r="K7" s="247" t="s">
        <v>190</v>
      </c>
      <c r="L7" s="117">
        <f t="shared" ref="L7:L9" si="1">IF(J7="Ya/Tidak",IF(K7="Ya",1,IF(K7="Tidak",0,"Blm Diisi")),IF(J7="A/B/C",IF(K7="A",1,IF(K7="B",0.5,IF(K7="C",0,"Blm Diisi"))),IF(J7="A/B/C/D",IF(K7="A",1,IF(K7="B",0.67,IF(K7="C",0.33,IF(K7="D",0,"Blm Diisi")))),IF(J7="A/B/C/D/E",IF(K7="A",1,IF(K7="B",0.75,IF(K7="C",0.5,IF(K7="D",0.25,IF(K7="E",0,"Blm Diisi"))))),IF(J7="%",IF(K7="","Blm Diisi",K7),IF(J7="Jumlah",IF(K7="","Blm Diisi",""),IF(J7="Rupiah",IF(K7="","Blm Diisi",""),IF(J7="","","-"))))))))</f>
        <v>1</v>
      </c>
      <c r="M7" s="117"/>
      <c r="N7" s="248"/>
      <c r="O7" s="248"/>
      <c r="P7" s="249" t="s">
        <v>191</v>
      </c>
      <c r="Q7" s="250" t="s">
        <v>192</v>
      </c>
      <c r="R7" s="248"/>
      <c r="S7" s="117" t="s">
        <v>189</v>
      </c>
      <c r="T7" s="247" t="s">
        <v>190</v>
      </c>
      <c r="U7" s="117">
        <f t="shared" ref="U7:U9" si="2">IF(S7="Ya/Tidak",IF(T7="Ya",1,IF(T7="Tidak",0,"Blm Diisi")),IF(S7="A/B/C",IF(T7="A",1,IF(T7="B",0.5,IF(T7="C",0,"Blm Diisi"))),IF(S7="A/B/C/D",IF(T7="A",1,IF(T7="B",0.67,IF(T7="C",0.33,IF(T7="D",0,"Blm Diisi")))),IF(S7="A/B/C/D/E",IF(T7="A",1,IF(T7="B",0.75,IF(T7="C",0.5,IF(T7="D",0.25,IF(T7="E",0,"Blm Diisi"))))),IF(S7="%",IF(T7="","Blm Diisi",T7),IF(S7="Jumlah",IF(T7="","Blm Diisi",""),IF(S7="Rupiah",IF(T7="","Blm Diisi",""),IF(S7="","","-"))))))))</f>
        <v>1</v>
      </c>
      <c r="V7" s="117"/>
      <c r="W7" s="251"/>
      <c r="X7" s="248"/>
      <c r="Y7" s="248"/>
      <c r="Z7" s="248"/>
    </row>
    <row r="8">
      <c r="A8" s="89">
        <v>8.0</v>
      </c>
      <c r="B8" s="114"/>
      <c r="C8" s="114"/>
      <c r="D8" s="114"/>
      <c r="E8" s="114"/>
      <c r="F8" s="246" t="s">
        <v>193</v>
      </c>
      <c r="G8" s="125" t="s">
        <v>194</v>
      </c>
      <c r="H8" s="117"/>
      <c r="I8" s="191" t="s">
        <v>195</v>
      </c>
      <c r="J8" s="117" t="s">
        <v>196</v>
      </c>
      <c r="K8" s="252" t="s">
        <v>190</v>
      </c>
      <c r="L8" s="117">
        <f t="shared" si="1"/>
        <v>1</v>
      </c>
      <c r="M8" s="117"/>
      <c r="N8" s="248"/>
      <c r="O8" s="248"/>
      <c r="P8" s="249" t="s">
        <v>197</v>
      </c>
      <c r="Q8" s="253" t="s">
        <v>198</v>
      </c>
      <c r="R8" s="248"/>
      <c r="S8" s="117" t="s">
        <v>196</v>
      </c>
      <c r="T8" s="252" t="s">
        <v>190</v>
      </c>
      <c r="U8" s="117">
        <f t="shared" si="2"/>
        <v>1</v>
      </c>
      <c r="V8" s="117"/>
      <c r="W8" s="251"/>
      <c r="X8" s="248"/>
      <c r="Y8" s="248"/>
      <c r="Z8" s="248"/>
    </row>
    <row r="9">
      <c r="A9" s="89">
        <v>9.0</v>
      </c>
      <c r="B9" s="114"/>
      <c r="C9" s="114"/>
      <c r="D9" s="114"/>
      <c r="E9" s="114"/>
      <c r="F9" s="246" t="s">
        <v>199</v>
      </c>
      <c r="G9" s="125" t="s">
        <v>200</v>
      </c>
      <c r="H9" s="117"/>
      <c r="I9" s="191" t="s">
        <v>201</v>
      </c>
      <c r="J9" s="117" t="s">
        <v>196</v>
      </c>
      <c r="K9" s="252" t="s">
        <v>190</v>
      </c>
      <c r="L9" s="117">
        <f t="shared" si="1"/>
        <v>1</v>
      </c>
      <c r="M9" s="117"/>
      <c r="N9" s="248"/>
      <c r="O9" s="248"/>
      <c r="P9" s="249" t="s">
        <v>202</v>
      </c>
      <c r="Q9" s="254" t="s">
        <v>203</v>
      </c>
      <c r="R9" s="248"/>
      <c r="S9" s="117" t="s">
        <v>196</v>
      </c>
      <c r="T9" s="252" t="s">
        <v>190</v>
      </c>
      <c r="U9" s="117">
        <f t="shared" si="2"/>
        <v>1</v>
      </c>
      <c r="V9" s="117"/>
      <c r="W9" s="251"/>
      <c r="X9" s="248"/>
      <c r="Y9" s="248"/>
      <c r="Z9" s="248"/>
    </row>
    <row r="10">
      <c r="A10" s="89">
        <v>10.0</v>
      </c>
      <c r="B10" s="255"/>
      <c r="C10" s="255"/>
      <c r="D10" s="255"/>
      <c r="E10" s="255" t="s">
        <v>12</v>
      </c>
      <c r="F10" s="32" t="s">
        <v>204</v>
      </c>
      <c r="G10" s="4"/>
      <c r="H10" s="242">
        <v>0.4</v>
      </c>
      <c r="I10" s="243"/>
      <c r="J10" s="242"/>
      <c r="K10" s="242"/>
      <c r="L10" s="242">
        <f>AVERAGE(L11:L15)*H10</f>
        <v>0.3736</v>
      </c>
      <c r="M10" s="242"/>
      <c r="N10" s="89"/>
      <c r="O10" s="1"/>
      <c r="P10" s="243"/>
      <c r="Q10" s="244"/>
      <c r="R10" s="89"/>
      <c r="S10" s="242"/>
      <c r="T10" s="242">
        <f>AVERAGE(U11:U15)*P10</f>
        <v>0</v>
      </c>
      <c r="U10" s="242">
        <f>AVERAGE(U11:U15)*H10</f>
        <v>0.3736</v>
      </c>
      <c r="V10" s="242"/>
      <c r="W10" s="245"/>
      <c r="X10" s="89"/>
      <c r="Y10" s="89"/>
      <c r="Z10" s="89"/>
    </row>
    <row r="11" ht="114.0" customHeight="1">
      <c r="A11" s="89">
        <v>11.0</v>
      </c>
      <c r="B11" s="193"/>
      <c r="C11" s="193"/>
      <c r="D11" s="193"/>
      <c r="E11" s="193"/>
      <c r="F11" s="246" t="s">
        <v>186</v>
      </c>
      <c r="G11" s="125" t="s">
        <v>205</v>
      </c>
      <c r="H11" s="117"/>
      <c r="I11" s="191" t="s">
        <v>206</v>
      </c>
      <c r="J11" s="117" t="s">
        <v>207</v>
      </c>
      <c r="K11" s="124" t="s">
        <v>208</v>
      </c>
      <c r="L11" s="117">
        <f t="shared" ref="L11:L15"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89"/>
      <c r="P11" s="249" t="s">
        <v>209</v>
      </c>
      <c r="Q11" s="253" t="s">
        <v>210</v>
      </c>
      <c r="R11" s="89"/>
      <c r="S11" s="117" t="s">
        <v>207</v>
      </c>
      <c r="T11" s="124" t="s">
        <v>208</v>
      </c>
      <c r="U11" s="117">
        <f t="shared" ref="U11:U15" si="4">IF(S11="Ya/Tidak",IF(T11="Ya",1,IF(T11="Tidak",0,"Blm Diisi")),IF(S11="A/B/C",IF(T11="A",1,IF(T11="B",0.5,IF(T11="C",0,"Blm Diisi"))),IF(S11="A/B/C/D",IF(T11="A",1,IF(T11="B",0.67,IF(T11="C",0.33,IF(T11="D",0,"Blm Diisi")))),IF(S11="A/B/C/D/E",IF(T11="A",1,IF(T11="B",0.75,IF(T11="C",0.5,IF(T11="D",0.25,IF(T11="E",0,"Blm Diisi"))))),IF(S11="%",IF(T11="","Blm Diisi",T11),IF(S11="Jumlah",IF(T11="","Blm Diisi",""),IF(S11="Rupiah",IF(T11="","Blm Diisi",""),IF(S11="","","-"))))))))</f>
        <v>1</v>
      </c>
      <c r="V11" s="117"/>
      <c r="W11" s="256"/>
      <c r="X11" s="89"/>
      <c r="Y11" s="89"/>
      <c r="Z11" s="89"/>
    </row>
    <row r="12" ht="100.5" customHeight="1">
      <c r="A12" s="89">
        <v>12.0</v>
      </c>
      <c r="B12" s="193"/>
      <c r="C12" s="193"/>
      <c r="D12" s="193"/>
      <c r="E12" s="193"/>
      <c r="F12" s="246" t="s">
        <v>193</v>
      </c>
      <c r="G12" s="125" t="s">
        <v>211</v>
      </c>
      <c r="H12" s="117"/>
      <c r="I12" s="191" t="s">
        <v>212</v>
      </c>
      <c r="J12" s="117" t="s">
        <v>189</v>
      </c>
      <c r="K12" s="247" t="s">
        <v>190</v>
      </c>
      <c r="L12" s="117">
        <f t="shared" si="3"/>
        <v>1</v>
      </c>
      <c r="M12" s="117"/>
      <c r="N12" s="89"/>
      <c r="O12" s="89"/>
      <c r="P12" s="249" t="s">
        <v>213</v>
      </c>
      <c r="Q12" s="253" t="s">
        <v>214</v>
      </c>
      <c r="R12" s="89"/>
      <c r="S12" s="117" t="s">
        <v>189</v>
      </c>
      <c r="T12" s="247" t="s">
        <v>190</v>
      </c>
      <c r="U12" s="117">
        <f t="shared" si="4"/>
        <v>1</v>
      </c>
      <c r="V12" s="117"/>
      <c r="W12" s="251"/>
      <c r="X12" s="89"/>
      <c r="Y12" s="89"/>
      <c r="Z12" s="89"/>
    </row>
    <row r="13" ht="114.75" customHeight="1">
      <c r="A13" s="89">
        <v>13.0</v>
      </c>
      <c r="B13" s="193"/>
      <c r="C13" s="193"/>
      <c r="D13" s="193"/>
      <c r="E13" s="193"/>
      <c r="F13" s="246" t="s">
        <v>199</v>
      </c>
      <c r="G13" s="125" t="s">
        <v>215</v>
      </c>
      <c r="H13" s="117"/>
      <c r="I13" s="191" t="s">
        <v>216</v>
      </c>
      <c r="J13" s="117" t="s">
        <v>189</v>
      </c>
      <c r="K13" s="252" t="s">
        <v>190</v>
      </c>
      <c r="L13" s="117">
        <f t="shared" si="3"/>
        <v>1</v>
      </c>
      <c r="M13" s="117"/>
      <c r="N13" s="89"/>
      <c r="O13" s="89"/>
      <c r="P13" s="249" t="s">
        <v>217</v>
      </c>
      <c r="Q13" s="253" t="s">
        <v>218</v>
      </c>
      <c r="R13" s="89"/>
      <c r="S13" s="117" t="s">
        <v>189</v>
      </c>
      <c r="T13" s="252" t="s">
        <v>190</v>
      </c>
      <c r="U13" s="117">
        <f t="shared" si="4"/>
        <v>1</v>
      </c>
      <c r="V13" s="117"/>
      <c r="W13" s="251"/>
      <c r="X13" s="89"/>
      <c r="Y13" s="89"/>
      <c r="Z13" s="89"/>
    </row>
    <row r="14">
      <c r="A14" s="89">
        <v>14.0</v>
      </c>
      <c r="B14" s="193"/>
      <c r="C14" s="193"/>
      <c r="D14" s="193"/>
      <c r="E14" s="193"/>
      <c r="F14" s="246" t="s">
        <v>219</v>
      </c>
      <c r="G14" s="125" t="s">
        <v>220</v>
      </c>
      <c r="H14" s="117"/>
      <c r="I14" s="191" t="s">
        <v>221</v>
      </c>
      <c r="J14" s="117" t="s">
        <v>196</v>
      </c>
      <c r="K14" s="247" t="s">
        <v>190</v>
      </c>
      <c r="L14" s="117">
        <f t="shared" si="3"/>
        <v>1</v>
      </c>
      <c r="M14" s="117"/>
      <c r="N14" s="89"/>
      <c r="O14" s="89"/>
      <c r="P14" s="249" t="s">
        <v>222</v>
      </c>
      <c r="Q14" s="254" t="s">
        <v>223</v>
      </c>
      <c r="R14" s="89"/>
      <c r="S14" s="117" t="s">
        <v>196</v>
      </c>
      <c r="T14" s="247" t="s">
        <v>190</v>
      </c>
      <c r="U14" s="117">
        <f t="shared" si="4"/>
        <v>1</v>
      </c>
      <c r="V14" s="117"/>
      <c r="W14" s="251"/>
      <c r="X14" s="89"/>
      <c r="Y14" s="89"/>
      <c r="Z14" s="89"/>
    </row>
    <row r="15">
      <c r="A15" s="89">
        <v>15.0</v>
      </c>
      <c r="B15" s="193"/>
      <c r="C15" s="193"/>
      <c r="D15" s="193"/>
      <c r="E15" s="193"/>
      <c r="F15" s="246" t="s">
        <v>224</v>
      </c>
      <c r="G15" s="125" t="s">
        <v>225</v>
      </c>
      <c r="H15" s="117"/>
      <c r="I15" s="191" t="s">
        <v>226</v>
      </c>
      <c r="J15" s="117" t="s">
        <v>196</v>
      </c>
      <c r="K15" s="252" t="s">
        <v>227</v>
      </c>
      <c r="L15" s="117">
        <f t="shared" si="3"/>
        <v>0.67</v>
      </c>
      <c r="M15" s="117"/>
      <c r="N15" s="89"/>
      <c r="O15" s="89"/>
      <c r="P15" s="249" t="s">
        <v>228</v>
      </c>
      <c r="Q15" s="254" t="s">
        <v>229</v>
      </c>
      <c r="R15" s="89"/>
      <c r="S15" s="117" t="s">
        <v>196</v>
      </c>
      <c r="T15" s="252" t="s">
        <v>227</v>
      </c>
      <c r="U15" s="117">
        <f t="shared" si="4"/>
        <v>0.67</v>
      </c>
      <c r="V15" s="117"/>
      <c r="W15" s="251"/>
      <c r="X15" s="89"/>
      <c r="Y15" s="89"/>
      <c r="Z15" s="89"/>
    </row>
    <row r="16">
      <c r="A16" s="89">
        <v>16.0</v>
      </c>
      <c r="B16" s="257"/>
      <c r="C16" s="241"/>
      <c r="D16" s="241"/>
      <c r="E16" s="255" t="s">
        <v>14</v>
      </c>
      <c r="F16" s="32" t="s">
        <v>15</v>
      </c>
      <c r="G16" s="4"/>
      <c r="H16" s="242">
        <v>0.8</v>
      </c>
      <c r="I16" s="243"/>
      <c r="J16" s="242"/>
      <c r="K16" s="242"/>
      <c r="L16" s="242">
        <f>AVERAGE(L17:L23)*H16</f>
        <v>0.8</v>
      </c>
      <c r="M16" s="242"/>
      <c r="N16" s="89"/>
      <c r="O16" s="1"/>
      <c r="P16" s="243"/>
      <c r="Q16" s="244"/>
      <c r="R16" s="89"/>
      <c r="S16" s="242"/>
      <c r="T16" s="242"/>
      <c r="U16" s="242">
        <f>AVERAGE(U17:U23)*H16</f>
        <v>0.8</v>
      </c>
      <c r="V16" s="242"/>
      <c r="W16" s="245"/>
      <c r="X16" s="89"/>
      <c r="Y16" s="89"/>
      <c r="Z16" s="89"/>
    </row>
    <row r="17">
      <c r="A17" s="89">
        <v>17.0</v>
      </c>
      <c r="B17" s="113"/>
      <c r="C17" s="114"/>
      <c r="D17" s="114"/>
      <c r="E17" s="193"/>
      <c r="F17" s="246" t="s">
        <v>186</v>
      </c>
      <c r="G17" s="125" t="s">
        <v>230</v>
      </c>
      <c r="H17" s="117"/>
      <c r="I17" s="191" t="s">
        <v>231</v>
      </c>
      <c r="J17" s="117" t="s">
        <v>196</v>
      </c>
      <c r="K17" s="247" t="s">
        <v>190</v>
      </c>
      <c r="L17" s="117">
        <f t="shared" ref="L17:L23" si="5">IF(J17="Ya/Tidak",IF(K17="Ya",1,IF(K17="Tidak",0,"Blm Diisi")),IF(J17="A/B/C",IF(K17="A",1,IF(K17="B",0.5,IF(K17="C",0,"Blm Diisi"))),IF(J17="A/B/C/D",IF(K17="A",1,IF(K17="B",0.67,IF(K17="C",0.33,IF(K17="D",0,"Blm Diisi")))),IF(J17="A/B/C/D/E",IF(K17="A",1,IF(K17="B",0.75,IF(K17="C",0.5,IF(K17="D",0.25,IF(K17="E",0,"Blm Diisi"))))),IF(J17="%",IF(K17="","Blm Diisi",K17),IF(J17="Jumlah",IF(K17="","Blm Diisi",""),IF(J17="Rupiah",IF(K17="","Blm Diisi",""),IF(J17="","","-"))))))))</f>
        <v>1</v>
      </c>
      <c r="M17" s="117"/>
      <c r="N17" s="89"/>
      <c r="O17" s="89"/>
      <c r="P17" s="249" t="s">
        <v>232</v>
      </c>
      <c r="Q17" s="253" t="s">
        <v>233</v>
      </c>
      <c r="R17" s="89"/>
      <c r="S17" s="117" t="s">
        <v>196</v>
      </c>
      <c r="T17" s="247" t="s">
        <v>190</v>
      </c>
      <c r="U17" s="117">
        <f t="shared" ref="U17:U23" si="6">IF(S17="Ya/Tidak",IF(T17="Ya",1,IF(T17="Tidak",0,"Blm Diisi")),IF(S17="A/B/C",IF(T17="A",1,IF(T17="B",0.5,IF(T17="C",0,"Blm Diisi"))),IF(S17="A/B/C/D",IF(T17="A",1,IF(T17="B",0.67,IF(T17="C",0.33,IF(T17="D",0,"Blm Diisi")))),IF(S17="A/B/C/D/E",IF(T17="A",1,IF(T17="B",0.75,IF(T17="C",0.5,IF(T17="D",0.25,IF(T17="E",0,"Blm Diisi"))))),IF(S17="%",IF(T17="","Blm Diisi",T17),IF(S17="Jumlah",IF(T17="","Blm Diisi",""),IF(S17="Rupiah",IF(T17="","Blm Diisi",""),IF(S17="","","-"))))))))</f>
        <v>1</v>
      </c>
      <c r="V17" s="117"/>
      <c r="W17" s="251"/>
      <c r="X17" s="89"/>
      <c r="Y17" s="89"/>
      <c r="Z17" s="89"/>
    </row>
    <row r="18">
      <c r="A18" s="89">
        <v>18.0</v>
      </c>
      <c r="B18" s="113"/>
      <c r="C18" s="114"/>
      <c r="D18" s="114"/>
      <c r="E18" s="193"/>
      <c r="F18" s="246" t="s">
        <v>193</v>
      </c>
      <c r="G18" s="125" t="s">
        <v>234</v>
      </c>
      <c r="H18" s="117"/>
      <c r="I18" s="191" t="s">
        <v>235</v>
      </c>
      <c r="J18" s="117" t="s">
        <v>196</v>
      </c>
      <c r="K18" s="252" t="s">
        <v>190</v>
      </c>
      <c r="L18" s="117">
        <f t="shared" si="5"/>
        <v>1</v>
      </c>
      <c r="M18" s="117"/>
      <c r="N18" s="89"/>
      <c r="O18" s="89"/>
      <c r="P18" s="249" t="s">
        <v>236</v>
      </c>
      <c r="Q18" s="253" t="s">
        <v>237</v>
      </c>
      <c r="R18" s="89"/>
      <c r="S18" s="117" t="s">
        <v>196</v>
      </c>
      <c r="T18" s="252" t="s">
        <v>190</v>
      </c>
      <c r="U18" s="117">
        <f t="shared" si="6"/>
        <v>1</v>
      </c>
      <c r="V18" s="117"/>
      <c r="W18" s="251"/>
      <c r="X18" s="89"/>
      <c r="Y18" s="89"/>
      <c r="Z18" s="89"/>
    </row>
    <row r="19">
      <c r="A19" s="89">
        <v>19.0</v>
      </c>
      <c r="B19" s="113"/>
      <c r="C19" s="114"/>
      <c r="D19" s="114"/>
      <c r="E19" s="193"/>
      <c r="F19" s="246" t="s">
        <v>199</v>
      </c>
      <c r="G19" s="125" t="s">
        <v>238</v>
      </c>
      <c r="H19" s="117"/>
      <c r="I19" s="191" t="s">
        <v>239</v>
      </c>
      <c r="J19" s="117" t="s">
        <v>196</v>
      </c>
      <c r="K19" s="247" t="s">
        <v>190</v>
      </c>
      <c r="L19" s="117">
        <f t="shared" si="5"/>
        <v>1</v>
      </c>
      <c r="M19" s="117"/>
      <c r="N19" s="89"/>
      <c r="O19" s="89"/>
      <c r="P19" s="249" t="s">
        <v>240</v>
      </c>
      <c r="Q19" s="253" t="s">
        <v>241</v>
      </c>
      <c r="R19" s="89"/>
      <c r="S19" s="117" t="s">
        <v>196</v>
      </c>
      <c r="T19" s="247" t="s">
        <v>190</v>
      </c>
      <c r="U19" s="117">
        <f t="shared" si="6"/>
        <v>1</v>
      </c>
      <c r="V19" s="117"/>
      <c r="W19" s="251"/>
      <c r="X19" s="89"/>
      <c r="Y19" s="89"/>
      <c r="Z19" s="89"/>
    </row>
    <row r="20">
      <c r="A20" s="89">
        <v>20.0</v>
      </c>
      <c r="B20" s="113"/>
      <c r="C20" s="114"/>
      <c r="D20" s="114"/>
      <c r="E20" s="193"/>
      <c r="F20" s="246" t="s">
        <v>219</v>
      </c>
      <c r="G20" s="125" t="s">
        <v>242</v>
      </c>
      <c r="H20" s="117"/>
      <c r="I20" s="191" t="s">
        <v>243</v>
      </c>
      <c r="J20" s="117" t="s">
        <v>196</v>
      </c>
      <c r="K20" s="247" t="s">
        <v>190</v>
      </c>
      <c r="L20" s="117">
        <f t="shared" si="5"/>
        <v>1</v>
      </c>
      <c r="M20" s="117"/>
      <c r="N20" s="89"/>
      <c r="O20" s="89"/>
      <c r="P20" s="249" t="s">
        <v>244</v>
      </c>
      <c r="Q20" s="253" t="s">
        <v>245</v>
      </c>
      <c r="R20" s="89"/>
      <c r="S20" s="117" t="s">
        <v>196</v>
      </c>
      <c r="T20" s="247" t="s">
        <v>190</v>
      </c>
      <c r="U20" s="117">
        <f t="shared" si="6"/>
        <v>1</v>
      </c>
      <c r="V20" s="117"/>
      <c r="W20" s="251"/>
      <c r="X20" s="89"/>
      <c r="Y20" s="89"/>
      <c r="Z20" s="89"/>
    </row>
    <row r="21">
      <c r="A21" s="89">
        <v>21.0</v>
      </c>
      <c r="B21" s="113"/>
      <c r="C21" s="114"/>
      <c r="D21" s="114"/>
      <c r="E21" s="193"/>
      <c r="F21" s="246" t="s">
        <v>224</v>
      </c>
      <c r="G21" s="125" t="s">
        <v>246</v>
      </c>
      <c r="H21" s="117"/>
      <c r="I21" s="191" t="s">
        <v>247</v>
      </c>
      <c r="J21" s="117" t="s">
        <v>189</v>
      </c>
      <c r="K21" s="247" t="s">
        <v>190</v>
      </c>
      <c r="L21" s="117">
        <f t="shared" si="5"/>
        <v>1</v>
      </c>
      <c r="M21" s="117"/>
      <c r="N21" s="89"/>
      <c r="O21" s="89"/>
      <c r="P21" s="249" t="s">
        <v>248</v>
      </c>
      <c r="Q21" s="258"/>
      <c r="R21" s="89"/>
      <c r="S21" s="117" t="s">
        <v>189</v>
      </c>
      <c r="T21" s="247" t="s">
        <v>190</v>
      </c>
      <c r="U21" s="117">
        <f t="shared" si="6"/>
        <v>1</v>
      </c>
      <c r="V21" s="117"/>
      <c r="W21" s="251"/>
      <c r="X21" s="89"/>
      <c r="Y21" s="89"/>
      <c r="Z21" s="89"/>
    </row>
    <row r="22">
      <c r="A22" s="89">
        <v>22.0</v>
      </c>
      <c r="B22" s="113"/>
      <c r="C22" s="114"/>
      <c r="D22" s="114"/>
      <c r="E22" s="193"/>
      <c r="F22" s="246" t="s">
        <v>249</v>
      </c>
      <c r="G22" s="125" t="s">
        <v>250</v>
      </c>
      <c r="H22" s="117"/>
      <c r="I22" s="191" t="s">
        <v>251</v>
      </c>
      <c r="J22" s="117" t="s">
        <v>189</v>
      </c>
      <c r="K22" s="247" t="s">
        <v>190</v>
      </c>
      <c r="L22" s="117">
        <f t="shared" si="5"/>
        <v>1</v>
      </c>
      <c r="M22" s="117"/>
      <c r="N22" s="89"/>
      <c r="O22" s="89"/>
      <c r="P22" s="249" t="s">
        <v>252</v>
      </c>
      <c r="Q22" s="258"/>
      <c r="R22" s="89"/>
      <c r="S22" s="117" t="s">
        <v>189</v>
      </c>
      <c r="T22" s="247" t="s">
        <v>190</v>
      </c>
      <c r="U22" s="117">
        <f t="shared" si="6"/>
        <v>1</v>
      </c>
      <c r="V22" s="117"/>
      <c r="W22" s="251"/>
      <c r="X22" s="89"/>
      <c r="Y22" s="89"/>
      <c r="Z22" s="89"/>
    </row>
    <row r="23">
      <c r="A23" s="89">
        <v>23.0</v>
      </c>
      <c r="B23" s="113"/>
      <c r="C23" s="114"/>
      <c r="D23" s="114"/>
      <c r="E23" s="193"/>
      <c r="F23" s="246" t="s">
        <v>253</v>
      </c>
      <c r="G23" s="125" t="s">
        <v>254</v>
      </c>
      <c r="H23" s="117"/>
      <c r="I23" s="191" t="s">
        <v>255</v>
      </c>
      <c r="J23" s="117" t="s">
        <v>189</v>
      </c>
      <c r="K23" s="247" t="s">
        <v>190</v>
      </c>
      <c r="L23" s="117">
        <f t="shared" si="5"/>
        <v>1</v>
      </c>
      <c r="M23" s="117"/>
      <c r="N23" s="89"/>
      <c r="O23" s="89"/>
      <c r="P23" s="249" t="s">
        <v>256</v>
      </c>
      <c r="Q23" s="259" t="s">
        <v>257</v>
      </c>
      <c r="R23" s="89"/>
      <c r="S23" s="117" t="s">
        <v>189</v>
      </c>
      <c r="T23" s="247" t="s">
        <v>190</v>
      </c>
      <c r="U23" s="117">
        <f t="shared" si="6"/>
        <v>1</v>
      </c>
      <c r="V23" s="117"/>
      <c r="W23" s="251"/>
      <c r="X23" s="89"/>
      <c r="Y23" s="89"/>
      <c r="Z23" s="89"/>
    </row>
    <row r="24">
      <c r="A24" s="89">
        <v>24.0</v>
      </c>
      <c r="B24" s="257"/>
      <c r="C24" s="241"/>
      <c r="D24" s="241"/>
      <c r="E24" s="255" t="s">
        <v>16</v>
      </c>
      <c r="F24" s="32" t="s">
        <v>17</v>
      </c>
      <c r="G24" s="4"/>
      <c r="H24" s="242">
        <v>0.4</v>
      </c>
      <c r="I24" s="243"/>
      <c r="J24" s="242"/>
      <c r="K24" s="242"/>
      <c r="L24" s="242">
        <f>AVERAGE(L25:L27)*H24</f>
        <v>0.3666666667</v>
      </c>
      <c r="M24" s="242"/>
      <c r="N24" s="89"/>
      <c r="O24" s="1"/>
      <c r="P24" s="243"/>
      <c r="Q24" s="244"/>
      <c r="R24" s="89"/>
      <c r="S24" s="242"/>
      <c r="T24" s="242"/>
      <c r="U24" s="242">
        <f>AVERAGE(U25:U27)*H24</f>
        <v>0.3666666667</v>
      </c>
      <c r="V24" s="242"/>
      <c r="W24" s="245"/>
      <c r="X24" s="89"/>
      <c r="Y24" s="89"/>
      <c r="Z24" s="89"/>
    </row>
    <row r="25" ht="160.5" customHeight="1">
      <c r="A25" s="89">
        <v>25.0</v>
      </c>
      <c r="B25" s="113"/>
      <c r="C25" s="114"/>
      <c r="D25" s="114"/>
      <c r="E25" s="260"/>
      <c r="F25" s="114" t="s">
        <v>186</v>
      </c>
      <c r="G25" s="125" t="s">
        <v>258</v>
      </c>
      <c r="H25" s="117"/>
      <c r="I25" s="191" t="s">
        <v>259</v>
      </c>
      <c r="J25" s="117" t="s">
        <v>196</v>
      </c>
      <c r="K25" s="252" t="s">
        <v>190</v>
      </c>
      <c r="L25" s="117">
        <f t="shared" ref="L25:L27" si="7">IF(J25="Ya/Tidak",IF(K25="Ya",1,IF(K25="Tidak",0,"Blm Diisi")),IF(J25="A/B/C",IF(K25="A",1,IF(K25="B",0.5,IF(K25="C",0,"Blm Diisi"))),IF(J25="A/B/C/D",IF(K25="A",1,IF(K25="B",0.67,IF(K25="C",0.33,IF(K25="D",0,"Blm Diisi")))),IF(J25="A/B/C/D/E",IF(K25="A",1,IF(K25="B",0.75,IF(K25="C",0.5,IF(K25="D",0.25,IF(K25="E",0,"Blm Diisi"))))),IF(J25="%",IF(K25="","Blm Diisi",K25),IF(J25="Jumlah",IF(K25="","Blm Diisi",""),IF(J25="Rupiah",IF(K25="","Blm Diisi",""),IF(J25="","","-"))))))))</f>
        <v>1</v>
      </c>
      <c r="M25" s="117"/>
      <c r="N25" s="89"/>
      <c r="O25" s="89"/>
      <c r="P25" s="249" t="s">
        <v>260</v>
      </c>
      <c r="Q25" s="259" t="s">
        <v>261</v>
      </c>
      <c r="R25" s="89"/>
      <c r="S25" s="117" t="s">
        <v>196</v>
      </c>
      <c r="T25" s="252" t="s">
        <v>190</v>
      </c>
      <c r="U25" s="117">
        <f t="shared" ref="U25:U27" si="8">IF(S25="Ya/Tidak",IF(T25="Ya",1,IF(T25="Tidak",0,"Blm Diisi")),IF(S25="A/B/C",IF(T25="A",1,IF(T25="B",0.5,IF(T25="C",0,"Blm Diisi"))),IF(S25="A/B/C/D",IF(T25="A",1,IF(T25="B",0.67,IF(T25="C",0.33,IF(T25="D",0,"Blm Diisi")))),IF(S25="A/B/C/D/E",IF(T25="A",1,IF(T25="B",0.75,IF(T25="C",0.5,IF(T25="D",0.25,IF(T25="E",0,"Blm Diisi"))))),IF(S25="%",IF(T25="","Blm Diisi",T25),IF(S25="Jumlah",IF(T25="","Blm Diisi",""),IF(S25="Rupiah",IF(T25="","Blm Diisi",""),IF(S25="","","-"))))))))</f>
        <v>1</v>
      </c>
      <c r="V25" s="117"/>
      <c r="W25" s="251"/>
      <c r="X25" s="89"/>
      <c r="Y25" s="89"/>
      <c r="Z25" s="89"/>
    </row>
    <row r="26">
      <c r="A26" s="89">
        <v>26.0</v>
      </c>
      <c r="B26" s="113"/>
      <c r="C26" s="114"/>
      <c r="D26" s="114"/>
      <c r="E26" s="260"/>
      <c r="F26" s="114" t="s">
        <v>193</v>
      </c>
      <c r="G26" s="125" t="s">
        <v>262</v>
      </c>
      <c r="H26" s="117"/>
      <c r="I26" s="191" t="s">
        <v>263</v>
      </c>
      <c r="J26" s="117" t="s">
        <v>264</v>
      </c>
      <c r="K26" s="252" t="s">
        <v>227</v>
      </c>
      <c r="L26" s="117">
        <f t="shared" si="7"/>
        <v>0.75</v>
      </c>
      <c r="M26" s="117"/>
      <c r="N26" s="89"/>
      <c r="O26" s="89"/>
      <c r="P26" s="249" t="s">
        <v>265</v>
      </c>
      <c r="Q26" s="259" t="s">
        <v>266</v>
      </c>
      <c r="R26" s="89"/>
      <c r="S26" s="117" t="s">
        <v>264</v>
      </c>
      <c r="T26" s="252" t="s">
        <v>227</v>
      </c>
      <c r="U26" s="117">
        <f t="shared" si="8"/>
        <v>0.75</v>
      </c>
      <c r="V26" s="117"/>
      <c r="W26" s="251"/>
      <c r="X26" s="89"/>
      <c r="Y26" s="89"/>
      <c r="Z26" s="89"/>
    </row>
    <row r="27">
      <c r="A27" s="89">
        <v>27.0</v>
      </c>
      <c r="B27" s="113"/>
      <c r="C27" s="114"/>
      <c r="D27" s="114"/>
      <c r="E27" s="260"/>
      <c r="F27" s="114" t="s">
        <v>199</v>
      </c>
      <c r="G27" s="125" t="s">
        <v>267</v>
      </c>
      <c r="H27" s="117"/>
      <c r="I27" s="191" t="s">
        <v>268</v>
      </c>
      <c r="J27" s="117" t="s">
        <v>196</v>
      </c>
      <c r="K27" s="252" t="s">
        <v>190</v>
      </c>
      <c r="L27" s="117">
        <f t="shared" si="7"/>
        <v>1</v>
      </c>
      <c r="M27" s="117"/>
      <c r="N27" s="89"/>
      <c r="O27" s="89"/>
      <c r="P27" s="249" t="s">
        <v>269</v>
      </c>
      <c r="Q27" s="261" t="s">
        <v>270</v>
      </c>
      <c r="R27" s="89"/>
      <c r="S27" s="117" t="s">
        <v>196</v>
      </c>
      <c r="T27" s="252" t="s">
        <v>190</v>
      </c>
      <c r="U27" s="117">
        <f t="shared" si="8"/>
        <v>1</v>
      </c>
      <c r="V27" s="117"/>
      <c r="W27" s="251"/>
      <c r="X27" s="89"/>
      <c r="Y27" s="89"/>
      <c r="Z27" s="89"/>
    </row>
    <row r="28">
      <c r="A28" s="89">
        <v>28.0</v>
      </c>
      <c r="B28" s="138"/>
      <c r="C28" s="139"/>
      <c r="D28" s="139">
        <v>2.0</v>
      </c>
      <c r="E28" s="141" t="s">
        <v>18</v>
      </c>
      <c r="F28" s="3"/>
      <c r="G28" s="4"/>
      <c r="H28" s="37">
        <v>2.0</v>
      </c>
      <c r="I28" s="262"/>
      <c r="J28" s="37"/>
      <c r="K28" s="37"/>
      <c r="L28" s="37">
        <f>SUM(L29,L32)</f>
        <v>2</v>
      </c>
      <c r="M28" s="37"/>
      <c r="N28" s="89"/>
      <c r="O28" s="1"/>
      <c r="P28" s="262"/>
      <c r="Q28" s="258"/>
      <c r="R28" s="89"/>
      <c r="S28" s="37"/>
      <c r="T28" s="37"/>
      <c r="U28" s="37">
        <f>SUM(U29,U32)</f>
        <v>2</v>
      </c>
      <c r="V28" s="37"/>
      <c r="W28" s="263"/>
      <c r="X28" s="89"/>
      <c r="Y28" s="89"/>
      <c r="Z28" s="89"/>
    </row>
    <row r="29">
      <c r="A29" s="89">
        <v>29.0</v>
      </c>
      <c r="B29" s="257"/>
      <c r="C29" s="241"/>
      <c r="D29" s="241"/>
      <c r="E29" s="241" t="s">
        <v>10</v>
      </c>
      <c r="F29" s="28" t="s">
        <v>19</v>
      </c>
      <c r="G29" s="4"/>
      <c r="H29" s="242">
        <v>1.0</v>
      </c>
      <c r="I29" s="243"/>
      <c r="J29" s="242"/>
      <c r="K29" s="242"/>
      <c r="L29" s="242">
        <f>AVERAGE(L30:L31)*H29</f>
        <v>1</v>
      </c>
      <c r="M29" s="242"/>
      <c r="N29" s="89"/>
      <c r="O29" s="1"/>
      <c r="P29" s="243"/>
      <c r="Q29" s="244"/>
      <c r="R29" s="89"/>
      <c r="S29" s="242"/>
      <c r="T29" s="242"/>
      <c r="U29" s="242">
        <f>AVERAGE(U30:U31)*H29</f>
        <v>1</v>
      </c>
      <c r="V29" s="242"/>
      <c r="W29" s="245"/>
      <c r="X29" s="89"/>
      <c r="Y29" s="89"/>
      <c r="Z29" s="89"/>
    </row>
    <row r="30" ht="177.0" customHeight="1">
      <c r="A30" s="89">
        <v>30.0</v>
      </c>
      <c r="B30" s="113"/>
      <c r="C30" s="114"/>
      <c r="D30" s="114"/>
      <c r="E30" s="114"/>
      <c r="F30" s="114" t="s">
        <v>186</v>
      </c>
      <c r="G30" s="125" t="s">
        <v>271</v>
      </c>
      <c r="H30" s="117"/>
      <c r="I30" s="191" t="s">
        <v>272</v>
      </c>
      <c r="J30" s="117" t="s">
        <v>189</v>
      </c>
      <c r="K30" s="252" t="s">
        <v>190</v>
      </c>
      <c r="L30" s="117">
        <f t="shared" ref="L30:L31" si="9">IF(J30="Ya/Tidak",IF(K30="Ya",1,IF(K30="Tidak",0,"Blm Diisi")),IF(J30="A/B/C",IF(K30="A",1,IF(K30="B",0.5,IF(K30="C",0,"Blm Diisi"))),IF(J30="A/B/C/D",IF(K30="A",1,IF(K30="B",0.67,IF(K30="C",0.33,IF(K30="D",0,"Blm Diisi")))),IF(J30="A/B/C/D/E",IF(K30="A",1,IF(K30="B",0.75,IF(K30="C",0.5,IF(K30="D",0.25,IF(K30="E",0,"Blm Diisi"))))),IF(J30="%",IF(K30="","Blm Diisi",K30),IF(J30="Jumlah",IF(K30="","Blm Diisi",""),IF(J30="Rupiah",IF(K30="","Blm Diisi",""),IF(J30="","","-"))))))))</f>
        <v>1</v>
      </c>
      <c r="M30" s="117"/>
      <c r="N30" s="89"/>
      <c r="O30" s="89"/>
      <c r="P30" s="249" t="s">
        <v>273</v>
      </c>
      <c r="Q30" s="264" t="s">
        <v>274</v>
      </c>
      <c r="R30" s="89"/>
      <c r="S30" s="117" t="s">
        <v>189</v>
      </c>
      <c r="T30" s="252" t="s">
        <v>190</v>
      </c>
      <c r="U30" s="117">
        <f t="shared" ref="U30:U31" si="10">IF(S30="Ya/Tidak",IF(T30="Ya",1,IF(T30="Tidak",0,"Blm Diisi")),IF(S30="A/B/C",IF(T30="A",1,IF(T30="B",0.5,IF(T30="C",0,"Blm Diisi"))),IF(S30="A/B/C/D",IF(T30="A",1,IF(T30="B",0.67,IF(T30="C",0.33,IF(T30="D",0,"Blm Diisi")))),IF(S30="A/B/C/D/E",IF(T30="A",1,IF(T30="B",0.75,IF(T30="C",0.5,IF(T30="D",0.25,IF(T30="E",0,"Blm Diisi"))))),IF(S30="%",IF(T30="","Blm Diisi",T30),IF(S30="Jumlah",IF(T30="","Blm Diisi",""),IF(S30="Rupiah",IF(T30="","Blm Diisi",""),IF(S30="","","-"))))))))</f>
        <v>1</v>
      </c>
      <c r="V30" s="117"/>
      <c r="W30" s="251"/>
      <c r="X30" s="89"/>
      <c r="Y30" s="89"/>
      <c r="Z30" s="89"/>
    </row>
    <row r="31">
      <c r="A31" s="89">
        <v>31.0</v>
      </c>
      <c r="B31" s="113"/>
      <c r="C31" s="114"/>
      <c r="D31" s="114"/>
      <c r="E31" s="114"/>
      <c r="F31" s="114" t="s">
        <v>193</v>
      </c>
      <c r="G31" s="125" t="s">
        <v>275</v>
      </c>
      <c r="H31" s="117"/>
      <c r="I31" s="191" t="s">
        <v>276</v>
      </c>
      <c r="J31" s="117" t="s">
        <v>189</v>
      </c>
      <c r="K31" s="252" t="s">
        <v>190</v>
      </c>
      <c r="L31" s="117">
        <f t="shared" si="9"/>
        <v>1</v>
      </c>
      <c r="M31" s="117"/>
      <c r="N31" s="89"/>
      <c r="O31" s="89"/>
      <c r="P31" s="249" t="s">
        <v>277</v>
      </c>
      <c r="Q31" s="264" t="s">
        <v>278</v>
      </c>
      <c r="R31" s="89"/>
      <c r="S31" s="117" t="s">
        <v>189</v>
      </c>
      <c r="T31" s="252" t="s">
        <v>190</v>
      </c>
      <c r="U31" s="117">
        <f t="shared" si="10"/>
        <v>1</v>
      </c>
      <c r="V31" s="117"/>
      <c r="W31" s="251"/>
      <c r="X31" s="89"/>
      <c r="Y31" s="89"/>
      <c r="Z31" s="89"/>
    </row>
    <row r="32">
      <c r="A32" s="89">
        <v>32.0</v>
      </c>
      <c r="B32" s="257"/>
      <c r="C32" s="241"/>
      <c r="D32" s="241"/>
      <c r="E32" s="241" t="s">
        <v>12</v>
      </c>
      <c r="F32" s="28" t="s">
        <v>20</v>
      </c>
      <c r="G32" s="4"/>
      <c r="H32" s="242">
        <v>1.0</v>
      </c>
      <c r="I32" s="243"/>
      <c r="J32" s="242"/>
      <c r="K32" s="242"/>
      <c r="L32" s="242">
        <f>AVERAGE(L33:L34)*H32</f>
        <v>1</v>
      </c>
      <c r="M32" s="242"/>
      <c r="N32" s="89"/>
      <c r="O32" s="1"/>
      <c r="P32" s="243"/>
      <c r="Q32" s="244"/>
      <c r="R32" s="89"/>
      <c r="S32" s="242"/>
      <c r="T32" s="242"/>
      <c r="U32" s="242">
        <f>AVERAGE(U33:U34)*H32</f>
        <v>1</v>
      </c>
      <c r="V32" s="242"/>
      <c r="W32" s="245"/>
      <c r="X32" s="89"/>
      <c r="Y32" s="89"/>
      <c r="Z32" s="89"/>
    </row>
    <row r="33">
      <c r="A33" s="89">
        <v>33.0</v>
      </c>
      <c r="B33" s="113"/>
      <c r="C33" s="114"/>
      <c r="D33" s="114"/>
      <c r="E33" s="265"/>
      <c r="F33" s="114" t="s">
        <v>186</v>
      </c>
      <c r="G33" s="266" t="s">
        <v>279</v>
      </c>
      <c r="H33" s="117"/>
      <c r="I33" s="191" t="s">
        <v>280</v>
      </c>
      <c r="J33" s="117" t="s">
        <v>189</v>
      </c>
      <c r="K33" s="252" t="s">
        <v>190</v>
      </c>
      <c r="L33" s="117">
        <f t="shared" ref="L33:L34" si="11">IF(J33="Ya/Tidak",IF(K33="Ya",1,IF(K33="Tidak",0,"Blm Diisi")),IF(J33="A/B/C",IF(K33="A",1,IF(K33="B",0.5,IF(K33="C",0,"Blm Diisi"))),IF(J33="A/B/C/D",IF(K33="A",1,IF(K33="B",0.67,IF(K33="C",0.33,IF(K33="D",0,"Blm Diisi")))),IF(J33="A/B/C/D/E",IF(K33="A",1,IF(K33="B",0.75,IF(K33="C",0.5,IF(K33="D",0.25,IF(K33="E",0,"Blm Diisi"))))),IF(J33="%",IF(K33="","Blm Diisi",K33),IF(J33="Jumlah",IF(K33="","Blm Diisi",""),IF(J33="Rupiah",IF(K33="","Blm Diisi",""),IF(J33="","","-"))))))))</f>
        <v>1</v>
      </c>
      <c r="M33" s="117"/>
      <c r="N33" s="89"/>
      <c r="O33" s="89"/>
      <c r="P33" s="121" t="s">
        <v>281</v>
      </c>
      <c r="Q33" s="267" t="s">
        <v>282</v>
      </c>
      <c r="R33" s="89"/>
      <c r="S33" s="117" t="s">
        <v>189</v>
      </c>
      <c r="T33" s="252" t="s">
        <v>190</v>
      </c>
      <c r="U33" s="117">
        <f t="shared" ref="U33:U34" si="12">IF(S33="Ya/Tidak",IF(T33="Ya",1,IF(T33="Tidak",0,"Blm Diisi")),IF(S33="A/B/C",IF(T33="A",1,IF(T33="B",0.5,IF(T33="C",0,"Blm Diisi"))),IF(S33="A/B/C/D",IF(T33="A",1,IF(T33="B",0.67,IF(T33="C",0.33,IF(T33="D",0,"Blm Diisi")))),IF(S33="A/B/C/D/E",IF(T33="A",1,IF(T33="B",0.75,IF(T33="C",0.5,IF(T33="D",0.25,IF(T33="E",0,"Blm Diisi"))))),IF(S33="%",IF(T33="","Blm Diisi",T33),IF(S33="Jumlah",IF(T33="","Blm Diisi",""),IF(S33="Rupiah",IF(T33="","Blm Diisi",""),IF(S33="","","-"))))))))</f>
        <v>1</v>
      </c>
      <c r="V33" s="117"/>
      <c r="W33" s="251"/>
      <c r="X33" s="89"/>
      <c r="Y33" s="89"/>
      <c r="Z33" s="89"/>
    </row>
    <row r="34">
      <c r="A34" s="89">
        <v>34.0</v>
      </c>
      <c r="B34" s="113"/>
      <c r="C34" s="114"/>
      <c r="D34" s="114"/>
      <c r="E34" s="246"/>
      <c r="F34" s="114" t="s">
        <v>193</v>
      </c>
      <c r="G34" s="268" t="s">
        <v>283</v>
      </c>
      <c r="H34" s="117"/>
      <c r="I34" s="191" t="s">
        <v>284</v>
      </c>
      <c r="J34" s="117" t="s">
        <v>189</v>
      </c>
      <c r="K34" s="252" t="s">
        <v>190</v>
      </c>
      <c r="L34" s="117">
        <f t="shared" si="11"/>
        <v>1</v>
      </c>
      <c r="M34" s="117"/>
      <c r="N34" s="89"/>
      <c r="O34" s="89"/>
      <c r="P34" s="249" t="s">
        <v>285</v>
      </c>
      <c r="Q34" s="267" t="s">
        <v>286</v>
      </c>
      <c r="R34" s="89"/>
      <c r="S34" s="117" t="s">
        <v>189</v>
      </c>
      <c r="T34" s="252" t="s">
        <v>190</v>
      </c>
      <c r="U34" s="117">
        <f t="shared" si="12"/>
        <v>1</v>
      </c>
      <c r="V34" s="117"/>
      <c r="W34" s="251"/>
      <c r="X34" s="89"/>
      <c r="Y34" s="89"/>
      <c r="Z34" s="89"/>
    </row>
    <row r="35">
      <c r="A35" s="89">
        <v>35.0</v>
      </c>
      <c r="B35" s="138"/>
      <c r="C35" s="138"/>
      <c r="D35" s="139">
        <v>3.0</v>
      </c>
      <c r="E35" s="141" t="s">
        <v>21</v>
      </c>
      <c r="F35" s="3"/>
      <c r="G35" s="4"/>
      <c r="H35" s="37">
        <v>3.0</v>
      </c>
      <c r="I35" s="262"/>
      <c r="J35" s="37"/>
      <c r="K35" s="37"/>
      <c r="L35" s="37">
        <f>SUM(L36,L42,L54)</f>
        <v>3</v>
      </c>
      <c r="M35" s="37"/>
      <c r="N35" s="89"/>
      <c r="O35" s="1"/>
      <c r="P35" s="262"/>
      <c r="Q35" s="258"/>
      <c r="R35" s="89"/>
      <c r="S35" s="37"/>
      <c r="T35" s="37"/>
      <c r="U35" s="37">
        <f>SUM(U36,U42,U54)</f>
        <v>3</v>
      </c>
      <c r="V35" s="37"/>
      <c r="W35" s="263"/>
      <c r="X35" s="89"/>
      <c r="Y35" s="89"/>
      <c r="Z35" s="89"/>
    </row>
    <row r="36">
      <c r="A36" s="89">
        <v>36.0</v>
      </c>
      <c r="B36" s="257"/>
      <c r="C36" s="241"/>
      <c r="D36" s="257"/>
      <c r="E36" s="269" t="s">
        <v>10</v>
      </c>
      <c r="F36" s="270" t="s">
        <v>22</v>
      </c>
      <c r="G36" s="4"/>
      <c r="H36" s="242">
        <v>1.0</v>
      </c>
      <c r="I36" s="243"/>
      <c r="J36" s="242"/>
      <c r="K36" s="242"/>
      <c r="L36" s="242">
        <f>AVERAGE(L37:L41)*H36</f>
        <v>1</v>
      </c>
      <c r="M36" s="242"/>
      <c r="N36" s="89"/>
      <c r="O36" s="1"/>
      <c r="P36" s="243"/>
      <c r="Q36" s="258"/>
      <c r="R36" s="89"/>
      <c r="S36" s="242"/>
      <c r="T36" s="242"/>
      <c r="U36" s="242">
        <f>AVERAGE(U37:U41)*H36</f>
        <v>1</v>
      </c>
      <c r="V36" s="242"/>
      <c r="W36" s="245"/>
      <c r="X36" s="89"/>
      <c r="Y36" s="89"/>
      <c r="Z36" s="89"/>
    </row>
    <row r="37">
      <c r="A37" s="89">
        <v>37.0</v>
      </c>
      <c r="B37" s="113"/>
      <c r="C37" s="114"/>
      <c r="D37" s="113"/>
      <c r="E37" s="271"/>
      <c r="F37" s="123" t="s">
        <v>186</v>
      </c>
      <c r="G37" s="272" t="s">
        <v>287</v>
      </c>
      <c r="H37" s="117"/>
      <c r="I37" s="191" t="s">
        <v>288</v>
      </c>
      <c r="J37" s="117" t="s">
        <v>189</v>
      </c>
      <c r="K37" s="252" t="s">
        <v>190</v>
      </c>
      <c r="L37" s="117">
        <f t="shared" ref="L37:L41" si="13">IF(J37="Ya/Tidak",IF(K37="Ya",1,IF(K37="Tidak",0,"Blm Diisi")),IF(J37="A/B/C",IF(K37="A",1,IF(K37="B",0.5,IF(K37="C",0,"Blm Diisi"))),IF(J37="A/B/C/D",IF(K37="A",1,IF(K37="B",0.67,IF(K37="C",0.33,IF(K37="D",0,"Blm Diisi")))),IF(J37="A/B/C/D/E",IF(K37="A",1,IF(K37="B",0.75,IF(K37="C",0.5,IF(K37="D",0.25,IF(K37="E",0,"Blm Diisi"))))),IF(J37="%",IF(K37="","Blm Diisi",K37),IF(J37="Jumlah",IF(K37="","Blm Diisi",""),IF(J37="Rupiah",IF(K37="","Blm Diisi",""),IF(J37="","","-"))))))))</f>
        <v>1</v>
      </c>
      <c r="M37" s="117"/>
      <c r="N37" s="89"/>
      <c r="O37" s="89"/>
      <c r="P37" s="273" t="s">
        <v>289</v>
      </c>
      <c r="Q37" s="274" t="s">
        <v>290</v>
      </c>
      <c r="R37" s="89"/>
      <c r="S37" s="117" t="s">
        <v>189</v>
      </c>
      <c r="T37" s="252" t="s">
        <v>190</v>
      </c>
      <c r="U37" s="117">
        <f t="shared" ref="U37:U41" si="14">IF(S37="Ya/Tidak",IF(T37="Ya",1,IF(T37="Tidak",0,"Blm Diisi")),IF(S37="A/B/C",IF(T37="A",1,IF(T37="B",0.5,IF(T37="C",0,"Blm Diisi"))),IF(S37="A/B/C/D",IF(T37="A",1,IF(T37="B",0.67,IF(T37="C",0.33,IF(T37="D",0,"Blm Diisi")))),IF(S37="A/B/C/D/E",IF(T37="A",1,IF(T37="B",0.75,IF(T37="C",0.5,IF(T37="D",0.25,IF(T37="E",0,"Blm Diisi"))))),IF(S37="%",IF(T37="","Blm Diisi",T37),IF(S37="Jumlah",IF(T37="","Blm Diisi",""),IF(S37="Rupiah",IF(T37="","Blm Diisi",""),IF(S37="","","-"))))))))</f>
        <v>1</v>
      </c>
      <c r="V37" s="117"/>
      <c r="W37" s="251"/>
      <c r="X37" s="89"/>
      <c r="Y37" s="89"/>
      <c r="Z37" s="89"/>
    </row>
    <row r="38">
      <c r="A38" s="89">
        <v>38.0</v>
      </c>
      <c r="B38" s="113"/>
      <c r="C38" s="114"/>
      <c r="D38" s="113"/>
      <c r="E38" s="271"/>
      <c r="F38" s="123" t="s">
        <v>291</v>
      </c>
      <c r="G38" s="272" t="s">
        <v>292</v>
      </c>
      <c r="H38" s="117"/>
      <c r="I38" s="191" t="s">
        <v>293</v>
      </c>
      <c r="J38" s="117" t="s">
        <v>189</v>
      </c>
      <c r="K38" s="252" t="s">
        <v>190</v>
      </c>
      <c r="L38" s="117">
        <f t="shared" si="13"/>
        <v>1</v>
      </c>
      <c r="M38" s="117"/>
      <c r="N38" s="89"/>
      <c r="O38" s="89"/>
      <c r="P38" s="256" t="s">
        <v>294</v>
      </c>
      <c r="Q38" s="274" t="s">
        <v>295</v>
      </c>
      <c r="R38" s="89"/>
      <c r="S38" s="117" t="s">
        <v>189</v>
      </c>
      <c r="T38" s="252" t="s">
        <v>190</v>
      </c>
      <c r="U38" s="117">
        <f t="shared" si="14"/>
        <v>1</v>
      </c>
      <c r="V38" s="117"/>
      <c r="W38" s="251"/>
      <c r="X38" s="89"/>
      <c r="Y38" s="89"/>
      <c r="Z38" s="89"/>
    </row>
    <row r="39">
      <c r="A39" s="89">
        <v>39.0</v>
      </c>
      <c r="B39" s="113"/>
      <c r="C39" s="114"/>
      <c r="D39" s="113"/>
      <c r="E39" s="271"/>
      <c r="F39" s="123" t="s">
        <v>199</v>
      </c>
      <c r="G39" s="272" t="s">
        <v>296</v>
      </c>
      <c r="H39" s="117"/>
      <c r="I39" s="191" t="s">
        <v>297</v>
      </c>
      <c r="J39" s="117" t="s">
        <v>189</v>
      </c>
      <c r="K39" s="252" t="s">
        <v>190</v>
      </c>
      <c r="L39" s="117">
        <f t="shared" si="13"/>
        <v>1</v>
      </c>
      <c r="M39" s="117"/>
      <c r="N39" s="89"/>
      <c r="O39" s="89"/>
      <c r="P39" s="121" t="s">
        <v>298</v>
      </c>
      <c r="Q39" s="274" t="s">
        <v>299</v>
      </c>
      <c r="R39" s="89"/>
      <c r="S39" s="117" t="s">
        <v>189</v>
      </c>
      <c r="T39" s="252" t="s">
        <v>190</v>
      </c>
      <c r="U39" s="117">
        <f t="shared" si="14"/>
        <v>1</v>
      </c>
      <c r="V39" s="117"/>
      <c r="W39" s="251"/>
      <c r="X39" s="89"/>
      <c r="Y39" s="89"/>
      <c r="Z39" s="89"/>
    </row>
    <row r="40">
      <c r="A40" s="89">
        <v>40.0</v>
      </c>
      <c r="B40" s="113"/>
      <c r="C40" s="114"/>
      <c r="D40" s="113"/>
      <c r="E40" s="271"/>
      <c r="F40" s="123" t="s">
        <v>219</v>
      </c>
      <c r="G40" s="272" t="s">
        <v>300</v>
      </c>
      <c r="H40" s="117"/>
      <c r="I40" s="191" t="s">
        <v>301</v>
      </c>
      <c r="J40" s="117" t="s">
        <v>189</v>
      </c>
      <c r="K40" s="247" t="s">
        <v>190</v>
      </c>
      <c r="L40" s="117">
        <f t="shared" si="13"/>
        <v>1</v>
      </c>
      <c r="M40" s="117"/>
      <c r="N40" s="89"/>
      <c r="O40" s="89"/>
      <c r="P40" s="249" t="s">
        <v>302</v>
      </c>
      <c r="Q40" s="275" t="s">
        <v>303</v>
      </c>
      <c r="R40" s="89"/>
      <c r="S40" s="117" t="s">
        <v>189</v>
      </c>
      <c r="T40" s="247" t="s">
        <v>190</v>
      </c>
      <c r="U40" s="117">
        <f t="shared" si="14"/>
        <v>1</v>
      </c>
      <c r="V40" s="117"/>
      <c r="W40" s="251"/>
      <c r="X40" s="89"/>
      <c r="Y40" s="89"/>
      <c r="Z40" s="89"/>
    </row>
    <row r="41">
      <c r="A41" s="89">
        <v>41.0</v>
      </c>
      <c r="B41" s="113"/>
      <c r="C41" s="114"/>
      <c r="D41" s="113"/>
      <c r="E41" s="271"/>
      <c r="F41" s="123" t="s">
        <v>224</v>
      </c>
      <c r="G41" s="272" t="s">
        <v>304</v>
      </c>
      <c r="H41" s="117"/>
      <c r="I41" s="191" t="s">
        <v>305</v>
      </c>
      <c r="J41" s="117" t="s">
        <v>189</v>
      </c>
      <c r="K41" s="252" t="s">
        <v>190</v>
      </c>
      <c r="L41" s="117">
        <f t="shared" si="13"/>
        <v>1</v>
      </c>
      <c r="M41" s="117"/>
      <c r="N41" s="89"/>
      <c r="O41" s="89"/>
      <c r="P41" s="121" t="s">
        <v>306</v>
      </c>
      <c r="Q41" s="276"/>
      <c r="R41" s="89"/>
      <c r="S41" s="117" t="s">
        <v>189</v>
      </c>
      <c r="T41" s="252" t="s">
        <v>190</v>
      </c>
      <c r="U41" s="117">
        <f t="shared" si="14"/>
        <v>1</v>
      </c>
      <c r="V41" s="117"/>
      <c r="W41" s="251"/>
      <c r="X41" s="89"/>
      <c r="Y41" s="89"/>
      <c r="Z41" s="89"/>
    </row>
    <row r="42">
      <c r="A42" s="89">
        <v>42.0</v>
      </c>
      <c r="B42" s="257"/>
      <c r="C42" s="241"/>
      <c r="D42" s="241"/>
      <c r="E42" s="269" t="s">
        <v>12</v>
      </c>
      <c r="F42" s="270" t="s">
        <v>23</v>
      </c>
      <c r="G42" s="4"/>
      <c r="H42" s="242">
        <v>1.0</v>
      </c>
      <c r="I42" s="243"/>
      <c r="J42" s="242"/>
      <c r="K42" s="242"/>
      <c r="L42" s="242">
        <f>AVERAGE(L43:L53)*H42</f>
        <v>1</v>
      </c>
      <c r="M42" s="242"/>
      <c r="N42" s="89"/>
      <c r="O42" s="1"/>
      <c r="P42" s="243"/>
      <c r="Q42" s="244"/>
      <c r="R42" s="89"/>
      <c r="S42" s="242"/>
      <c r="T42" s="242"/>
      <c r="U42" s="242">
        <f>AVERAGE(U43:U53)*H42</f>
        <v>1</v>
      </c>
      <c r="V42" s="242"/>
      <c r="W42" s="245"/>
      <c r="X42" s="89"/>
      <c r="Y42" s="89"/>
      <c r="Z42" s="89"/>
    </row>
    <row r="43">
      <c r="A43" s="89">
        <v>43.0</v>
      </c>
      <c r="B43" s="113"/>
      <c r="C43" s="114"/>
      <c r="D43" s="114"/>
      <c r="E43" s="271"/>
      <c r="F43" s="123" t="s">
        <v>186</v>
      </c>
      <c r="G43" s="272" t="s">
        <v>307</v>
      </c>
      <c r="H43" s="117"/>
      <c r="I43" s="191" t="s">
        <v>308</v>
      </c>
      <c r="J43" s="117" t="s">
        <v>189</v>
      </c>
      <c r="K43" s="252" t="s">
        <v>190</v>
      </c>
      <c r="L43" s="117">
        <f t="shared" ref="L43:L53" si="15">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89"/>
      <c r="P43" s="277" t="s">
        <v>309</v>
      </c>
      <c r="Q43" s="274" t="s">
        <v>310</v>
      </c>
      <c r="R43" s="89"/>
      <c r="S43" s="117" t="s">
        <v>189</v>
      </c>
      <c r="T43" s="252" t="s">
        <v>190</v>
      </c>
      <c r="U43" s="117">
        <f t="shared" ref="U43:U53" si="16">IF(S43="Ya/Tidak",IF(T43="Ya",1,IF(T43="Tidak",0,"Blm Diisi")),IF(S43="A/B/C",IF(T43="A",1,IF(T43="B",0.5,IF(T43="C",0,"Blm Diisi"))),IF(S43="A/B/C/D",IF(T43="A",1,IF(T43="B",0.67,IF(T43="C",0.33,IF(T43="D",0,"Blm Diisi")))),IF(S43="A/B/C/D/E",IF(T43="A",1,IF(T43="B",0.75,IF(T43="C",0.5,IF(T43="D",0.25,IF(T43="E",0,"Blm Diisi"))))),IF(S43="%",IF(T43="","Blm Diisi",T43),IF(S43="Jumlah",IF(T43="","Blm Diisi",""),IF(S43="Rupiah",IF(T43="","Blm Diisi",""),IF(S43="","","-"))))))))</f>
        <v>1</v>
      </c>
      <c r="V43" s="117"/>
      <c r="W43" s="251"/>
      <c r="X43" s="89"/>
      <c r="Y43" s="89"/>
      <c r="Z43" s="89"/>
    </row>
    <row r="44">
      <c r="A44" s="89">
        <v>44.0</v>
      </c>
      <c r="B44" s="113"/>
      <c r="C44" s="114"/>
      <c r="D44" s="114"/>
      <c r="E44" s="271"/>
      <c r="F44" s="123" t="s">
        <v>193</v>
      </c>
      <c r="G44" s="272" t="s">
        <v>311</v>
      </c>
      <c r="H44" s="117"/>
      <c r="I44" s="191" t="s">
        <v>312</v>
      </c>
      <c r="J44" s="117" t="s">
        <v>189</v>
      </c>
      <c r="K44" s="252" t="s">
        <v>190</v>
      </c>
      <c r="L44" s="117">
        <f t="shared" si="15"/>
        <v>1</v>
      </c>
      <c r="M44" s="117"/>
      <c r="N44" s="89"/>
      <c r="O44" s="89"/>
      <c r="P44" s="277" t="s">
        <v>309</v>
      </c>
      <c r="Q44" s="274" t="s">
        <v>313</v>
      </c>
      <c r="R44" s="89"/>
      <c r="S44" s="117" t="s">
        <v>189</v>
      </c>
      <c r="T44" s="252" t="s">
        <v>190</v>
      </c>
      <c r="U44" s="117">
        <f t="shared" si="16"/>
        <v>1</v>
      </c>
      <c r="V44" s="117"/>
      <c r="W44" s="251"/>
      <c r="X44" s="89"/>
      <c r="Y44" s="89"/>
      <c r="Z44" s="89"/>
    </row>
    <row r="45">
      <c r="A45" s="89">
        <v>45.0</v>
      </c>
      <c r="B45" s="113"/>
      <c r="C45" s="114"/>
      <c r="D45" s="114"/>
      <c r="E45" s="271"/>
      <c r="F45" s="123" t="s">
        <v>199</v>
      </c>
      <c r="G45" s="272" t="s">
        <v>314</v>
      </c>
      <c r="H45" s="117"/>
      <c r="I45" s="191" t="s">
        <v>315</v>
      </c>
      <c r="J45" s="117" t="s">
        <v>189</v>
      </c>
      <c r="K45" s="252" t="s">
        <v>190</v>
      </c>
      <c r="L45" s="117">
        <f t="shared" si="15"/>
        <v>1</v>
      </c>
      <c r="M45" s="117"/>
      <c r="N45" s="89"/>
      <c r="O45" s="89"/>
      <c r="P45" s="277" t="s">
        <v>309</v>
      </c>
      <c r="Q45" s="274" t="s">
        <v>316</v>
      </c>
      <c r="R45" s="89"/>
      <c r="S45" s="117" t="s">
        <v>189</v>
      </c>
      <c r="T45" s="252" t="s">
        <v>190</v>
      </c>
      <c r="U45" s="117">
        <f t="shared" si="16"/>
        <v>1</v>
      </c>
      <c r="V45" s="117"/>
      <c r="W45" s="251"/>
      <c r="X45" s="89"/>
      <c r="Y45" s="89"/>
      <c r="Z45" s="89"/>
    </row>
    <row r="46">
      <c r="A46" s="89">
        <v>46.0</v>
      </c>
      <c r="B46" s="113"/>
      <c r="C46" s="114"/>
      <c r="D46" s="114"/>
      <c r="E46" s="271"/>
      <c r="F46" s="123" t="s">
        <v>219</v>
      </c>
      <c r="G46" s="272" t="s">
        <v>317</v>
      </c>
      <c r="H46" s="117"/>
      <c r="I46" s="191" t="s">
        <v>318</v>
      </c>
      <c r="J46" s="117" t="s">
        <v>189</v>
      </c>
      <c r="K46" s="252" t="s">
        <v>190</v>
      </c>
      <c r="L46" s="117">
        <f t="shared" si="15"/>
        <v>1</v>
      </c>
      <c r="M46" s="117"/>
      <c r="N46" s="89"/>
      <c r="O46" s="89"/>
      <c r="P46" s="277" t="s">
        <v>309</v>
      </c>
      <c r="Q46" s="274" t="s">
        <v>319</v>
      </c>
      <c r="R46" s="89"/>
      <c r="S46" s="117" t="s">
        <v>189</v>
      </c>
      <c r="T46" s="252" t="s">
        <v>190</v>
      </c>
      <c r="U46" s="117">
        <f t="shared" si="16"/>
        <v>1</v>
      </c>
      <c r="V46" s="117"/>
      <c r="W46" s="251"/>
      <c r="X46" s="89"/>
      <c r="Y46" s="89"/>
      <c r="Z46" s="89"/>
    </row>
    <row r="47">
      <c r="A47" s="89">
        <v>47.0</v>
      </c>
      <c r="B47" s="113"/>
      <c r="C47" s="114"/>
      <c r="D47" s="114"/>
      <c r="E47" s="271"/>
      <c r="F47" s="123" t="s">
        <v>224</v>
      </c>
      <c r="G47" s="272" t="s">
        <v>320</v>
      </c>
      <c r="H47" s="117"/>
      <c r="I47" s="191" t="s">
        <v>321</v>
      </c>
      <c r="J47" s="117" t="s">
        <v>189</v>
      </c>
      <c r="K47" s="252" t="s">
        <v>190</v>
      </c>
      <c r="L47" s="117">
        <f t="shared" si="15"/>
        <v>1</v>
      </c>
      <c r="M47" s="117"/>
      <c r="N47" s="89"/>
      <c r="O47" s="89"/>
      <c r="P47" s="277" t="s">
        <v>309</v>
      </c>
      <c r="Q47" s="274" t="s">
        <v>322</v>
      </c>
      <c r="R47" s="89"/>
      <c r="S47" s="117" t="s">
        <v>189</v>
      </c>
      <c r="T47" s="252" t="s">
        <v>190</v>
      </c>
      <c r="U47" s="117">
        <f t="shared" si="16"/>
        <v>1</v>
      </c>
      <c r="V47" s="117"/>
      <c r="W47" s="251"/>
      <c r="X47" s="89"/>
      <c r="Y47" s="89"/>
      <c r="Z47" s="89"/>
    </row>
    <row r="48">
      <c r="A48" s="89">
        <v>48.0</v>
      </c>
      <c r="B48" s="113"/>
      <c r="C48" s="114"/>
      <c r="D48" s="114"/>
      <c r="E48" s="271"/>
      <c r="F48" s="123" t="s">
        <v>249</v>
      </c>
      <c r="G48" s="272" t="s">
        <v>323</v>
      </c>
      <c r="H48" s="117"/>
      <c r="I48" s="191" t="s">
        <v>324</v>
      </c>
      <c r="J48" s="117" t="s">
        <v>189</v>
      </c>
      <c r="K48" s="252" t="s">
        <v>190</v>
      </c>
      <c r="L48" s="117">
        <f t="shared" si="15"/>
        <v>1</v>
      </c>
      <c r="M48" s="117"/>
      <c r="N48" s="89"/>
      <c r="O48" s="89"/>
      <c r="P48" s="277" t="s">
        <v>309</v>
      </c>
      <c r="Q48" s="274" t="s">
        <v>325</v>
      </c>
      <c r="R48" s="89"/>
      <c r="S48" s="117" t="s">
        <v>189</v>
      </c>
      <c r="T48" s="252" t="s">
        <v>190</v>
      </c>
      <c r="U48" s="117">
        <f t="shared" si="16"/>
        <v>1</v>
      </c>
      <c r="V48" s="117"/>
      <c r="W48" s="251"/>
      <c r="X48" s="89"/>
      <c r="Y48" s="89"/>
      <c r="Z48" s="89"/>
    </row>
    <row r="49">
      <c r="A49" s="89">
        <v>49.0</v>
      </c>
      <c r="B49" s="113"/>
      <c r="C49" s="114"/>
      <c r="D49" s="114"/>
      <c r="E49" s="271"/>
      <c r="F49" s="123" t="s">
        <v>253</v>
      </c>
      <c r="G49" s="272" t="s">
        <v>326</v>
      </c>
      <c r="H49" s="117"/>
      <c r="I49" s="191" t="s">
        <v>327</v>
      </c>
      <c r="J49" s="117" t="s">
        <v>189</v>
      </c>
      <c r="K49" s="252" t="s">
        <v>190</v>
      </c>
      <c r="L49" s="117">
        <f t="shared" si="15"/>
        <v>1</v>
      </c>
      <c r="M49" s="117"/>
      <c r="N49" s="89"/>
      <c r="O49" s="89"/>
      <c r="P49" s="277" t="s">
        <v>309</v>
      </c>
      <c r="Q49" s="274" t="s">
        <v>328</v>
      </c>
      <c r="R49" s="89"/>
      <c r="S49" s="117" t="s">
        <v>189</v>
      </c>
      <c r="T49" s="252" t="s">
        <v>190</v>
      </c>
      <c r="U49" s="117">
        <f t="shared" si="16"/>
        <v>1</v>
      </c>
      <c r="V49" s="117"/>
      <c r="W49" s="251"/>
      <c r="X49" s="89"/>
      <c r="Y49" s="89"/>
      <c r="Z49" s="89"/>
    </row>
    <row r="50">
      <c r="A50" s="89">
        <v>50.0</v>
      </c>
      <c r="B50" s="113"/>
      <c r="C50" s="114"/>
      <c r="D50" s="114"/>
      <c r="E50" s="271"/>
      <c r="F50" s="123" t="s">
        <v>329</v>
      </c>
      <c r="G50" s="272" t="s">
        <v>330</v>
      </c>
      <c r="H50" s="117"/>
      <c r="I50" s="191" t="s">
        <v>331</v>
      </c>
      <c r="J50" s="117" t="s">
        <v>189</v>
      </c>
      <c r="K50" s="252" t="s">
        <v>190</v>
      </c>
      <c r="L50" s="117">
        <f t="shared" si="15"/>
        <v>1</v>
      </c>
      <c r="M50" s="117"/>
      <c r="N50" s="89"/>
      <c r="O50" s="89"/>
      <c r="P50" s="277" t="s">
        <v>309</v>
      </c>
      <c r="Q50" s="274" t="s">
        <v>332</v>
      </c>
      <c r="R50" s="89"/>
      <c r="S50" s="117" t="s">
        <v>189</v>
      </c>
      <c r="T50" s="252" t="s">
        <v>190</v>
      </c>
      <c r="U50" s="117">
        <f t="shared" si="16"/>
        <v>1</v>
      </c>
      <c r="V50" s="117"/>
      <c r="W50" s="251"/>
      <c r="X50" s="89"/>
      <c r="Y50" s="89"/>
      <c r="Z50" s="89"/>
    </row>
    <row r="51">
      <c r="A51" s="89">
        <v>51.0</v>
      </c>
      <c r="B51" s="113"/>
      <c r="C51" s="114"/>
      <c r="D51" s="114"/>
      <c r="E51" s="271"/>
      <c r="F51" s="123" t="s">
        <v>10</v>
      </c>
      <c r="G51" s="272" t="s">
        <v>333</v>
      </c>
      <c r="H51" s="117"/>
      <c r="I51" s="191" t="s">
        <v>334</v>
      </c>
      <c r="J51" s="117" t="s">
        <v>189</v>
      </c>
      <c r="K51" s="252" t="s">
        <v>190</v>
      </c>
      <c r="L51" s="117">
        <f t="shared" si="15"/>
        <v>1</v>
      </c>
      <c r="M51" s="117"/>
      <c r="N51" s="89"/>
      <c r="O51" s="89"/>
      <c r="P51" s="277" t="s">
        <v>309</v>
      </c>
      <c r="Q51" s="274" t="s">
        <v>335</v>
      </c>
      <c r="R51" s="89"/>
      <c r="S51" s="117" t="s">
        <v>189</v>
      </c>
      <c r="T51" s="252" t="s">
        <v>190</v>
      </c>
      <c r="U51" s="117">
        <f t="shared" si="16"/>
        <v>1</v>
      </c>
      <c r="V51" s="117"/>
      <c r="W51" s="251"/>
      <c r="X51" s="89"/>
      <c r="Y51" s="89"/>
      <c r="Z51" s="89"/>
    </row>
    <row r="52">
      <c r="A52" s="89">
        <v>52.0</v>
      </c>
      <c r="B52" s="113"/>
      <c r="C52" s="114"/>
      <c r="D52" s="114"/>
      <c r="E52" s="271"/>
      <c r="F52" s="123" t="s">
        <v>336</v>
      </c>
      <c r="G52" s="272" t="s">
        <v>337</v>
      </c>
      <c r="H52" s="117"/>
      <c r="I52" s="191" t="s">
        <v>338</v>
      </c>
      <c r="J52" s="117" t="s">
        <v>189</v>
      </c>
      <c r="K52" s="252" t="s">
        <v>190</v>
      </c>
      <c r="L52" s="117">
        <f t="shared" si="15"/>
        <v>1</v>
      </c>
      <c r="M52" s="117"/>
      <c r="N52" s="89"/>
      <c r="O52" s="89"/>
      <c r="P52" s="277" t="s">
        <v>309</v>
      </c>
      <c r="Q52" s="274" t="s">
        <v>339</v>
      </c>
      <c r="R52" s="89"/>
      <c r="S52" s="117" t="s">
        <v>189</v>
      </c>
      <c r="T52" s="252" t="s">
        <v>190</v>
      </c>
      <c r="U52" s="117">
        <f t="shared" si="16"/>
        <v>1</v>
      </c>
      <c r="V52" s="117"/>
      <c r="W52" s="251"/>
      <c r="X52" s="89"/>
      <c r="Y52" s="89"/>
      <c r="Z52" s="89"/>
    </row>
    <row r="53">
      <c r="A53" s="89">
        <v>53.0</v>
      </c>
      <c r="B53" s="113"/>
      <c r="C53" s="114"/>
      <c r="D53" s="114"/>
      <c r="E53" s="271"/>
      <c r="F53" s="123" t="s">
        <v>340</v>
      </c>
      <c r="G53" s="272" t="s">
        <v>341</v>
      </c>
      <c r="H53" s="117"/>
      <c r="I53" s="191" t="s">
        <v>342</v>
      </c>
      <c r="J53" s="117" t="s">
        <v>189</v>
      </c>
      <c r="K53" s="252" t="s">
        <v>190</v>
      </c>
      <c r="L53" s="117">
        <f t="shared" si="15"/>
        <v>1</v>
      </c>
      <c r="M53" s="117"/>
      <c r="N53" s="89"/>
      <c r="O53" s="89"/>
      <c r="P53" s="277" t="s">
        <v>309</v>
      </c>
      <c r="Q53" s="274" t="s">
        <v>343</v>
      </c>
      <c r="R53" s="89"/>
      <c r="S53" s="117" t="s">
        <v>189</v>
      </c>
      <c r="T53" s="252" t="s">
        <v>190</v>
      </c>
      <c r="U53" s="117">
        <f t="shared" si="16"/>
        <v>1</v>
      </c>
      <c r="V53" s="117"/>
      <c r="W53" s="251"/>
      <c r="X53" s="89"/>
      <c r="Y53" s="89"/>
      <c r="Z53" s="89"/>
    </row>
    <row r="54">
      <c r="A54" s="89">
        <v>54.0</v>
      </c>
      <c r="B54" s="278"/>
      <c r="C54" s="279"/>
      <c r="D54" s="279"/>
      <c r="E54" s="280" t="s">
        <v>14</v>
      </c>
      <c r="F54" s="46" t="s">
        <v>24</v>
      </c>
      <c r="G54" s="281"/>
      <c r="H54" s="282">
        <v>1.0</v>
      </c>
      <c r="I54" s="283"/>
      <c r="J54" s="282"/>
      <c r="K54" s="282"/>
      <c r="L54" s="242">
        <f>AVERAGE(L55:L56)*H54</f>
        <v>1</v>
      </c>
      <c r="M54" s="282"/>
      <c r="N54" s="89"/>
      <c r="O54" s="89"/>
      <c r="P54" s="283"/>
      <c r="Q54" s="258"/>
      <c r="R54" s="89"/>
      <c r="S54" s="282"/>
      <c r="T54" s="282"/>
      <c r="U54" s="242">
        <f>AVERAGE(U55:U56)*H54</f>
        <v>1</v>
      </c>
      <c r="V54" s="282"/>
      <c r="W54" s="284"/>
      <c r="X54" s="89"/>
      <c r="Y54" s="89"/>
      <c r="Z54" s="89"/>
    </row>
    <row r="55">
      <c r="A55" s="89">
        <v>55.0</v>
      </c>
      <c r="B55" s="113"/>
      <c r="C55" s="114"/>
      <c r="D55" s="114"/>
      <c r="E55" s="285"/>
      <c r="F55" s="286" t="s">
        <v>186</v>
      </c>
      <c r="G55" s="272" t="s">
        <v>344</v>
      </c>
      <c r="H55" s="117"/>
      <c r="I55" s="191" t="s">
        <v>345</v>
      </c>
      <c r="J55" s="117" t="s">
        <v>196</v>
      </c>
      <c r="K55" s="252" t="s">
        <v>190</v>
      </c>
      <c r="L55" s="117">
        <f t="shared" ref="L55:L56" si="17">IF(J55="Ya/Tidak",IF(K55="Ya",1,IF(K55="Tidak",0,"Blm Diisi")),IF(J55="A/B/C",IF(K55="A",1,IF(K55="B",0.5,IF(K55="C",0,"Blm Diisi"))),IF(J55="A/B/C/D",IF(K55="A",1,IF(K55="B",0.67,IF(K55="C",0.33,IF(K55="D",0,"Blm Diisi")))),IF(J55="A/B/C/D/E",IF(K55="A",1,IF(K55="B",0.75,IF(K55="C",0.5,IF(K55="D",0.25,IF(K55="E",0,"Blm Diisi"))))),IF(J55="%",IF(K55="","Blm Diisi",K55),IF(J55="Jumlah",IF(K55="","Blm Diisi",""),IF(J55="Rupiah",IF(K55="","Blm Diisi",""),IF(J55="","","-"))))))))</f>
        <v>1</v>
      </c>
      <c r="M55" s="117"/>
      <c r="N55" s="89"/>
      <c r="O55" s="89"/>
      <c r="P55" s="249" t="s">
        <v>346</v>
      </c>
      <c r="Q55" s="287" t="s">
        <v>347</v>
      </c>
      <c r="R55" s="89"/>
      <c r="S55" s="117" t="s">
        <v>196</v>
      </c>
      <c r="T55" s="252" t="s">
        <v>190</v>
      </c>
      <c r="U55" s="117">
        <f t="shared" ref="U55:U56" si="18">IF(S55="Ya/Tidak",IF(T55="Ya",1,IF(T55="Tidak",0,"Blm Diisi")),IF(S55="A/B/C",IF(T55="A",1,IF(T55="B",0.5,IF(T55="C",0,"Blm Diisi"))),IF(S55="A/B/C/D",IF(T55="A",1,IF(T55="B",0.67,IF(T55="C",0.33,IF(T55="D",0,"Blm Diisi")))),IF(S55="A/B/C/D/E",IF(T55="A",1,IF(T55="B",0.75,IF(T55="C",0.5,IF(T55="D",0.25,IF(T55="E",0,"Blm Diisi"))))),IF(S55="%",IF(T55="","Blm Diisi",T55),IF(S55="Jumlah",IF(T55="","Blm Diisi",""),IF(S55="Rupiah",IF(T55="","Blm Diisi",""),IF(S55="","","-"))))))))</f>
        <v>1</v>
      </c>
      <c r="V55" s="117"/>
      <c r="W55" s="251"/>
      <c r="X55" s="89"/>
      <c r="Y55" s="89"/>
      <c r="Z55" s="89"/>
    </row>
    <row r="56">
      <c r="A56" s="89">
        <v>56.0</v>
      </c>
      <c r="B56" s="113"/>
      <c r="C56" s="114"/>
      <c r="D56" s="114"/>
      <c r="E56" s="285"/>
      <c r="F56" s="286" t="s">
        <v>193</v>
      </c>
      <c r="G56" s="272" t="s">
        <v>348</v>
      </c>
      <c r="H56" s="117"/>
      <c r="I56" s="191" t="s">
        <v>349</v>
      </c>
      <c r="J56" s="117" t="s">
        <v>196</v>
      </c>
      <c r="K56" s="252" t="s">
        <v>190</v>
      </c>
      <c r="L56" s="117">
        <f t="shared" si="17"/>
        <v>1</v>
      </c>
      <c r="M56" s="117"/>
      <c r="N56" s="89"/>
      <c r="O56" s="89"/>
      <c r="P56" s="121" t="s">
        <v>350</v>
      </c>
      <c r="Q56" s="250" t="s">
        <v>351</v>
      </c>
      <c r="R56" s="89"/>
      <c r="S56" s="117" t="s">
        <v>196</v>
      </c>
      <c r="T56" s="252" t="s">
        <v>190</v>
      </c>
      <c r="U56" s="117">
        <f t="shared" si="18"/>
        <v>1</v>
      </c>
      <c r="V56" s="117"/>
      <c r="W56" s="251"/>
      <c r="X56" s="89"/>
      <c r="Y56" s="89"/>
      <c r="Z56" s="89"/>
    </row>
    <row r="57">
      <c r="A57" s="89">
        <v>57.0</v>
      </c>
      <c r="B57" s="138"/>
      <c r="C57" s="138"/>
      <c r="D57" s="139">
        <v>4.0</v>
      </c>
      <c r="E57" s="141" t="s">
        <v>25</v>
      </c>
      <c r="F57" s="3"/>
      <c r="G57" s="4"/>
      <c r="H57" s="37">
        <v>2.5</v>
      </c>
      <c r="I57" s="262"/>
      <c r="J57" s="37"/>
      <c r="K57" s="37"/>
      <c r="L57" s="37">
        <f>SUM(L58,L68,L77)</f>
        <v>2.352222222</v>
      </c>
      <c r="M57" s="37"/>
      <c r="N57" s="89"/>
      <c r="O57" s="1"/>
      <c r="P57" s="262"/>
      <c r="Q57" s="236"/>
      <c r="R57" s="89"/>
      <c r="S57" s="37"/>
      <c r="T57" s="37"/>
      <c r="U57" s="37">
        <f>SUM(U58,U68,U77)</f>
        <v>2.352222222</v>
      </c>
      <c r="V57" s="37"/>
      <c r="W57" s="263"/>
      <c r="X57" s="89"/>
      <c r="Y57" s="89"/>
      <c r="Z57" s="89"/>
    </row>
    <row r="58">
      <c r="A58" s="89">
        <v>58.0</v>
      </c>
      <c r="B58" s="257"/>
      <c r="C58" s="241"/>
      <c r="D58" s="241"/>
      <c r="E58" s="241" t="s">
        <v>10</v>
      </c>
      <c r="F58" s="32" t="s">
        <v>26</v>
      </c>
      <c r="G58" s="4"/>
      <c r="H58" s="242">
        <v>0.5</v>
      </c>
      <c r="I58" s="243"/>
      <c r="J58" s="242"/>
      <c r="K58" s="242"/>
      <c r="L58" s="242">
        <f>AVERAGE(L59:L67)*H58</f>
        <v>0.3522222222</v>
      </c>
      <c r="M58" s="242"/>
      <c r="N58" s="89"/>
      <c r="O58" s="1"/>
      <c r="P58" s="243"/>
      <c r="Q58" s="244"/>
      <c r="R58" s="89"/>
      <c r="S58" s="242"/>
      <c r="T58" s="242"/>
      <c r="U58" s="242">
        <f>AVERAGE(U59:U67)*H58</f>
        <v>0.3522222222</v>
      </c>
      <c r="V58" s="242"/>
      <c r="W58" s="245"/>
      <c r="X58" s="89"/>
      <c r="Y58" s="89"/>
      <c r="Z58" s="89"/>
    </row>
    <row r="59" ht="126.75" customHeight="1">
      <c r="A59" s="89">
        <v>59.0</v>
      </c>
      <c r="B59" s="113"/>
      <c r="C59" s="114"/>
      <c r="D59" s="114"/>
      <c r="E59" s="114"/>
      <c r="F59" s="114" t="s">
        <v>186</v>
      </c>
      <c r="G59" s="266" t="s">
        <v>352</v>
      </c>
      <c r="H59" s="117"/>
      <c r="I59" s="191" t="s">
        <v>353</v>
      </c>
      <c r="J59" s="117" t="s">
        <v>189</v>
      </c>
      <c r="K59" s="252" t="s">
        <v>190</v>
      </c>
      <c r="L59" s="117">
        <f t="shared" ref="L59:L67" si="19">IF(J59="Ya/Tidak",IF(K59="Ya",1,IF(K59="Tidak",0,"Blm Diisi")),IF(J59="A/B/C",IF(K59="A",1,IF(K59="B",0.5,IF(K59="C",0,"Blm Diisi"))),IF(J59="A/B/C/D",IF(K59="A",1,IF(K59="B",0.67,IF(K59="C",0.33,IF(K59="D",0,"Blm Diisi")))),IF(J59="A/B/C/D/E",IF(K59="A",1,IF(K59="B",0.75,IF(K59="C",0.5,IF(K59="D",0.25,IF(K59="E",0,"Blm Diisi"))))),IF(J59="%",IF(K59="","Blm Diisi",K59),IF(J59="Jumlah",IF(K59="","Blm Diisi",""),IF(J59="Rupiah",IF(K59="","Blm Diisi",""),IF(J59="","","-"))))))))</f>
        <v>1</v>
      </c>
      <c r="M59" s="117"/>
      <c r="N59" s="89"/>
      <c r="O59" s="89"/>
      <c r="P59" s="249" t="s">
        <v>354</v>
      </c>
      <c r="Q59" s="250" t="s">
        <v>355</v>
      </c>
      <c r="R59" s="89"/>
      <c r="S59" s="117" t="s">
        <v>189</v>
      </c>
      <c r="T59" s="252" t="s">
        <v>190</v>
      </c>
      <c r="U59" s="117">
        <f t="shared" ref="U59:U67" si="20">IF(S59="Ya/Tidak",IF(T59="Ya",1,IF(T59="Tidak",0,"Blm Diisi")),IF(S59="A/B/C",IF(T59="A",1,IF(T59="B",0.5,IF(T59="C",0,"Blm Diisi"))),IF(S59="A/B/C/D",IF(T59="A",1,IF(T59="B",0.67,IF(T59="C",0.33,IF(T59="D",0,"Blm Diisi")))),IF(S59="A/B/C/D/E",IF(T59="A",1,IF(T59="B",0.75,IF(T59="C",0.5,IF(T59="D",0.25,IF(T59="E",0,"Blm Diisi"))))),IF(S59="%",IF(T59="","Blm Diisi",T59),IF(S59="Jumlah",IF(T59="","Blm Diisi",""),IF(S59="Rupiah",IF(T59="","Blm Diisi",""),IF(S59="","","-"))))))))</f>
        <v>1</v>
      </c>
      <c r="V59" s="117"/>
      <c r="W59" s="288"/>
      <c r="X59" s="89"/>
      <c r="Y59" s="89"/>
      <c r="Z59" s="89"/>
    </row>
    <row r="60" ht="73.5" customHeight="1">
      <c r="A60" s="89">
        <v>60.0</v>
      </c>
      <c r="B60" s="113"/>
      <c r="C60" s="114"/>
      <c r="D60" s="114"/>
      <c r="E60" s="114"/>
      <c r="F60" s="114" t="s">
        <v>193</v>
      </c>
      <c r="G60" s="266" t="s">
        <v>356</v>
      </c>
      <c r="H60" s="117"/>
      <c r="I60" s="191" t="s">
        <v>357</v>
      </c>
      <c r="J60" s="117" t="s">
        <v>189</v>
      </c>
      <c r="K60" s="252" t="s">
        <v>190</v>
      </c>
      <c r="L60" s="117">
        <f t="shared" si="19"/>
        <v>1</v>
      </c>
      <c r="M60" s="117"/>
      <c r="N60" s="89"/>
      <c r="O60" s="89"/>
      <c r="P60" s="249" t="s">
        <v>358</v>
      </c>
      <c r="Q60" s="250" t="s">
        <v>359</v>
      </c>
      <c r="R60" s="89"/>
      <c r="S60" s="117" t="s">
        <v>189</v>
      </c>
      <c r="T60" s="252" t="s">
        <v>190</v>
      </c>
      <c r="U60" s="117">
        <f t="shared" si="20"/>
        <v>1</v>
      </c>
      <c r="V60" s="117"/>
      <c r="W60" s="251"/>
      <c r="X60" s="89"/>
      <c r="Y60" s="89"/>
      <c r="Z60" s="89"/>
    </row>
    <row r="61" ht="84.0" customHeight="1">
      <c r="A61" s="89">
        <v>61.0</v>
      </c>
      <c r="B61" s="113"/>
      <c r="C61" s="114"/>
      <c r="D61" s="114"/>
      <c r="E61" s="114"/>
      <c r="F61" s="114" t="s">
        <v>199</v>
      </c>
      <c r="G61" s="266" t="s">
        <v>360</v>
      </c>
      <c r="H61" s="117"/>
      <c r="I61" s="191" t="s">
        <v>361</v>
      </c>
      <c r="J61" s="117" t="s">
        <v>189</v>
      </c>
      <c r="K61" s="252" t="s">
        <v>227</v>
      </c>
      <c r="L61" s="117">
        <f t="shared" si="19"/>
        <v>0.5</v>
      </c>
      <c r="M61" s="117"/>
      <c r="N61" s="89"/>
      <c r="O61" s="89"/>
      <c r="P61" s="249" t="s">
        <v>362</v>
      </c>
      <c r="Q61" s="250" t="s">
        <v>363</v>
      </c>
      <c r="R61" s="89"/>
      <c r="S61" s="117" t="s">
        <v>189</v>
      </c>
      <c r="T61" s="252" t="s">
        <v>227</v>
      </c>
      <c r="U61" s="117">
        <f t="shared" si="20"/>
        <v>0.5</v>
      </c>
      <c r="V61" s="117"/>
      <c r="W61" s="251"/>
      <c r="X61" s="89"/>
      <c r="Y61" s="89"/>
      <c r="Z61" s="89"/>
    </row>
    <row r="62" ht="129.0" customHeight="1">
      <c r="A62" s="89">
        <v>62.0</v>
      </c>
      <c r="B62" s="113"/>
      <c r="C62" s="114"/>
      <c r="D62" s="114"/>
      <c r="E62" s="114"/>
      <c r="F62" s="114" t="s">
        <v>219</v>
      </c>
      <c r="G62" s="266" t="s">
        <v>364</v>
      </c>
      <c r="H62" s="117"/>
      <c r="I62" s="191" t="s">
        <v>365</v>
      </c>
      <c r="J62" s="117" t="s">
        <v>196</v>
      </c>
      <c r="K62" s="252" t="s">
        <v>227</v>
      </c>
      <c r="L62" s="117">
        <f t="shared" si="19"/>
        <v>0.67</v>
      </c>
      <c r="M62" s="117"/>
      <c r="N62" s="89"/>
      <c r="O62" s="89"/>
      <c r="P62" s="249" t="s">
        <v>366</v>
      </c>
      <c r="Q62" s="289" t="s">
        <v>367</v>
      </c>
      <c r="R62" s="89"/>
      <c r="S62" s="117" t="s">
        <v>196</v>
      </c>
      <c r="T62" s="252" t="s">
        <v>227</v>
      </c>
      <c r="U62" s="117">
        <f t="shared" si="20"/>
        <v>0.67</v>
      </c>
      <c r="V62" s="117"/>
      <c r="W62" s="251"/>
      <c r="X62" s="89"/>
      <c r="Y62" s="89"/>
      <c r="Z62" s="89"/>
    </row>
    <row r="63" ht="144.75" customHeight="1">
      <c r="A63" s="89">
        <v>63.0</v>
      </c>
      <c r="B63" s="113"/>
      <c r="C63" s="114"/>
      <c r="D63" s="114"/>
      <c r="E63" s="114"/>
      <c r="F63" s="114" t="s">
        <v>224</v>
      </c>
      <c r="G63" s="266" t="s">
        <v>368</v>
      </c>
      <c r="H63" s="117"/>
      <c r="I63" s="191" t="s">
        <v>369</v>
      </c>
      <c r="J63" s="117" t="s">
        <v>196</v>
      </c>
      <c r="K63" s="252" t="s">
        <v>227</v>
      </c>
      <c r="L63" s="117">
        <f t="shared" si="19"/>
        <v>0.67</v>
      </c>
      <c r="M63" s="117"/>
      <c r="N63" s="89"/>
      <c r="O63" s="89"/>
      <c r="P63" s="249" t="s">
        <v>370</v>
      </c>
      <c r="Q63" s="258"/>
      <c r="R63" s="89"/>
      <c r="S63" s="117" t="s">
        <v>196</v>
      </c>
      <c r="T63" s="252" t="s">
        <v>227</v>
      </c>
      <c r="U63" s="117">
        <f t="shared" si="20"/>
        <v>0.67</v>
      </c>
      <c r="V63" s="117"/>
      <c r="W63" s="251"/>
      <c r="X63" s="89"/>
      <c r="Y63" s="89"/>
      <c r="Z63" s="89"/>
    </row>
    <row r="64" ht="117.0" customHeight="1">
      <c r="A64" s="89">
        <v>64.0</v>
      </c>
      <c r="B64" s="113"/>
      <c r="C64" s="114"/>
      <c r="D64" s="114"/>
      <c r="E64" s="114"/>
      <c r="F64" s="114" t="s">
        <v>249</v>
      </c>
      <c r="G64" s="266" t="s">
        <v>371</v>
      </c>
      <c r="H64" s="117"/>
      <c r="I64" s="191" t="s">
        <v>372</v>
      </c>
      <c r="J64" s="117" t="s">
        <v>189</v>
      </c>
      <c r="K64" s="252" t="s">
        <v>227</v>
      </c>
      <c r="L64" s="117">
        <f t="shared" si="19"/>
        <v>0.5</v>
      </c>
      <c r="M64" s="117"/>
      <c r="N64" s="89"/>
      <c r="O64" s="89"/>
      <c r="P64" s="249" t="s">
        <v>373</v>
      </c>
      <c r="Q64" s="289" t="s">
        <v>374</v>
      </c>
      <c r="R64" s="89"/>
      <c r="S64" s="117" t="s">
        <v>189</v>
      </c>
      <c r="T64" s="252" t="s">
        <v>227</v>
      </c>
      <c r="U64" s="117">
        <f t="shared" si="20"/>
        <v>0.5</v>
      </c>
      <c r="V64" s="117"/>
      <c r="W64" s="251"/>
      <c r="X64" s="89"/>
      <c r="Y64" s="89"/>
      <c r="Z64" s="89"/>
    </row>
    <row r="65" ht="141.0" customHeight="1">
      <c r="A65" s="89">
        <v>65.0</v>
      </c>
      <c r="B65" s="113"/>
      <c r="C65" s="114"/>
      <c r="D65" s="114"/>
      <c r="E65" s="114"/>
      <c r="F65" s="114" t="s">
        <v>253</v>
      </c>
      <c r="G65" s="266" t="s">
        <v>375</v>
      </c>
      <c r="H65" s="117"/>
      <c r="I65" s="191" t="s">
        <v>376</v>
      </c>
      <c r="J65" s="117" t="s">
        <v>196</v>
      </c>
      <c r="K65" s="252" t="s">
        <v>190</v>
      </c>
      <c r="L65" s="117">
        <f t="shared" si="19"/>
        <v>1</v>
      </c>
      <c r="M65" s="117"/>
      <c r="N65" s="89"/>
      <c r="O65" s="89"/>
      <c r="P65" s="249" t="s">
        <v>377</v>
      </c>
      <c r="Q65" s="289" t="s">
        <v>378</v>
      </c>
      <c r="R65" s="89"/>
      <c r="S65" s="117" t="s">
        <v>196</v>
      </c>
      <c r="T65" s="252" t="s">
        <v>190</v>
      </c>
      <c r="U65" s="117">
        <f t="shared" si="20"/>
        <v>1</v>
      </c>
      <c r="V65" s="117"/>
      <c r="W65" s="290" t="s">
        <v>379</v>
      </c>
      <c r="X65" s="89"/>
      <c r="Y65" s="89"/>
      <c r="Z65" s="89"/>
    </row>
    <row r="66">
      <c r="A66" s="89">
        <v>66.0</v>
      </c>
      <c r="B66" s="113"/>
      <c r="C66" s="114"/>
      <c r="D66" s="114"/>
      <c r="E66" s="114"/>
      <c r="F66" s="114" t="s">
        <v>329</v>
      </c>
      <c r="G66" s="266" t="s">
        <v>380</v>
      </c>
      <c r="H66" s="117"/>
      <c r="I66" s="191" t="s">
        <v>381</v>
      </c>
      <c r="J66" s="117" t="s">
        <v>196</v>
      </c>
      <c r="K66" s="252" t="s">
        <v>190</v>
      </c>
      <c r="L66" s="117">
        <f t="shared" si="19"/>
        <v>1</v>
      </c>
      <c r="M66" s="117"/>
      <c r="N66" s="89"/>
      <c r="O66" s="89"/>
      <c r="P66" s="291" t="s">
        <v>382</v>
      </c>
      <c r="Q66" s="289" t="s">
        <v>383</v>
      </c>
      <c r="R66" s="89"/>
      <c r="S66" s="117" t="s">
        <v>196</v>
      </c>
      <c r="T66" s="252" t="s">
        <v>190</v>
      </c>
      <c r="U66" s="117">
        <f t="shared" si="20"/>
        <v>1</v>
      </c>
      <c r="V66" s="117"/>
      <c r="W66" s="289"/>
      <c r="X66" s="89"/>
      <c r="Y66" s="89"/>
      <c r="Z66" s="89"/>
    </row>
    <row r="67">
      <c r="A67" s="89">
        <v>67.0</v>
      </c>
      <c r="B67" s="113"/>
      <c r="C67" s="114"/>
      <c r="D67" s="114"/>
      <c r="E67" s="114"/>
      <c r="F67" s="114" t="s">
        <v>10</v>
      </c>
      <c r="G67" s="266" t="s">
        <v>384</v>
      </c>
      <c r="H67" s="117"/>
      <c r="I67" s="191" t="s">
        <v>385</v>
      </c>
      <c r="J67" s="117" t="s">
        <v>189</v>
      </c>
      <c r="K67" s="252" t="s">
        <v>386</v>
      </c>
      <c r="L67" s="117">
        <f t="shared" si="19"/>
        <v>0</v>
      </c>
      <c r="M67" s="117"/>
      <c r="N67" s="89"/>
      <c r="O67" s="89"/>
      <c r="P67" s="121" t="s">
        <v>387</v>
      </c>
      <c r="Q67" s="291"/>
      <c r="R67" s="89"/>
      <c r="S67" s="117" t="s">
        <v>189</v>
      </c>
      <c r="T67" s="252" t="s">
        <v>386</v>
      </c>
      <c r="U67" s="117">
        <f t="shared" si="20"/>
        <v>0</v>
      </c>
      <c r="V67" s="117"/>
      <c r="W67" s="289" t="s">
        <v>388</v>
      </c>
      <c r="X67" s="89"/>
      <c r="Y67" s="89"/>
      <c r="Z67" s="89"/>
    </row>
    <row r="68">
      <c r="A68" s="89">
        <v>68.0</v>
      </c>
      <c r="B68" s="257"/>
      <c r="C68" s="241"/>
      <c r="D68" s="241"/>
      <c r="E68" s="241" t="s">
        <v>12</v>
      </c>
      <c r="F68" s="32" t="s">
        <v>27</v>
      </c>
      <c r="G68" s="4"/>
      <c r="H68" s="242">
        <v>1.5</v>
      </c>
      <c r="I68" s="243"/>
      <c r="J68" s="242"/>
      <c r="K68" s="242"/>
      <c r="L68" s="242">
        <f>AVERAGE(L69:L76)*H68</f>
        <v>1.5</v>
      </c>
      <c r="M68" s="242"/>
      <c r="N68" s="89"/>
      <c r="O68" s="1"/>
      <c r="P68" s="243"/>
      <c r="Q68" s="244"/>
      <c r="R68" s="89"/>
      <c r="S68" s="242"/>
      <c r="T68" s="242"/>
      <c r="U68" s="242">
        <f>AVERAGE(U69:U76)*H68</f>
        <v>1.5</v>
      </c>
      <c r="V68" s="242"/>
      <c r="W68" s="245"/>
      <c r="X68" s="89"/>
      <c r="Y68" s="89"/>
      <c r="Z68" s="89"/>
    </row>
    <row r="69">
      <c r="A69" s="89">
        <v>69.0</v>
      </c>
      <c r="B69" s="113"/>
      <c r="C69" s="114"/>
      <c r="D69" s="114"/>
      <c r="E69" s="114"/>
      <c r="F69" s="114" t="s">
        <v>186</v>
      </c>
      <c r="G69" s="266" t="s">
        <v>389</v>
      </c>
      <c r="H69" s="117"/>
      <c r="I69" s="191" t="s">
        <v>390</v>
      </c>
      <c r="J69" s="117" t="s">
        <v>264</v>
      </c>
      <c r="K69" s="252" t="s">
        <v>190</v>
      </c>
      <c r="L69" s="117">
        <f t="shared" ref="L69:L76" si="21">IF(J69="Ya/Tidak",IF(K69="Ya",1,IF(K69="Tidak",0,"Blm Diisi")),IF(J69="A/B/C",IF(K69="A",1,IF(K69="B",0.5,IF(K69="C",0,"Blm Diisi"))),IF(J69="A/B/C/D",IF(K69="A",1,IF(K69="B",0.67,IF(K69="C",0.33,IF(K69="D",0,"Blm Diisi")))),IF(J69="A/B/C/D/E",IF(K69="A",1,IF(K69="B",0.75,IF(K69="C",0.5,IF(K69="D",0.25,IF(K69="E",0,"Blm Diisi"))))),IF(J69="%",IF(K69="","Blm Diisi",K69),IF(J69="Jumlah",IF(K69="","Blm Diisi",""),IF(J69="Rupiah",IF(K69="","Blm Diisi",""),IF(J69="","","-"))))))))</f>
        <v>1</v>
      </c>
      <c r="M69" s="117"/>
      <c r="N69" s="89"/>
      <c r="O69" s="89"/>
      <c r="P69" s="292" t="s">
        <v>391</v>
      </c>
      <c r="Q69" s="289" t="s">
        <v>392</v>
      </c>
      <c r="R69" s="89"/>
      <c r="S69" s="117" t="s">
        <v>264</v>
      </c>
      <c r="T69" s="252" t="s">
        <v>190</v>
      </c>
      <c r="U69" s="117">
        <f t="shared" ref="U69:U76" si="22">IF(S69="Ya/Tidak",IF(T69="Ya",1,IF(T69="Tidak",0,"Blm Diisi")),IF(S69="A/B/C",IF(T69="A",1,IF(T69="B",0.5,IF(T69="C",0,"Blm Diisi"))),IF(S69="A/B/C/D",IF(T69="A",1,IF(T69="B",0.67,IF(T69="C",0.33,IF(T69="D",0,"Blm Diisi")))),IF(S69="A/B/C/D/E",IF(T69="A",1,IF(T69="B",0.75,IF(T69="C",0.5,IF(T69="D",0.25,IF(T69="E",0,"Blm Diisi"))))),IF(S69="%",IF(T69="","Blm Diisi",T69),IF(S69="Jumlah",IF(T69="","Blm Diisi",""),IF(S69="Rupiah",IF(T69="","Blm Diisi",""),IF(S69="","","-"))))))))</f>
        <v>1</v>
      </c>
      <c r="V69" s="117"/>
      <c r="W69" s="290"/>
      <c r="X69" s="89"/>
      <c r="Y69" s="89"/>
      <c r="Z69" s="89"/>
    </row>
    <row r="70" ht="346.5" customHeight="1">
      <c r="A70" s="89">
        <v>70.0</v>
      </c>
      <c r="B70" s="113"/>
      <c r="C70" s="114"/>
      <c r="D70" s="114"/>
      <c r="E70" s="114"/>
      <c r="F70" s="114" t="s">
        <v>193</v>
      </c>
      <c r="G70" s="266" t="s">
        <v>393</v>
      </c>
      <c r="H70" s="117"/>
      <c r="I70" s="191" t="s">
        <v>394</v>
      </c>
      <c r="J70" s="117" t="s">
        <v>264</v>
      </c>
      <c r="K70" s="252" t="s">
        <v>190</v>
      </c>
      <c r="L70" s="117">
        <f t="shared" si="21"/>
        <v>1</v>
      </c>
      <c r="M70" s="117"/>
      <c r="N70" s="89"/>
      <c r="O70" s="89"/>
      <c r="P70" s="292" t="s">
        <v>395</v>
      </c>
      <c r="Q70" s="289" t="s">
        <v>396</v>
      </c>
      <c r="R70" s="89"/>
      <c r="S70" s="117" t="s">
        <v>264</v>
      </c>
      <c r="T70" s="252" t="s">
        <v>190</v>
      </c>
      <c r="U70" s="117">
        <f t="shared" si="22"/>
        <v>1</v>
      </c>
      <c r="V70" s="117"/>
      <c r="W70" s="290"/>
      <c r="X70" s="89"/>
      <c r="Y70" s="89"/>
      <c r="Z70" s="89"/>
    </row>
    <row r="71">
      <c r="A71" s="89">
        <v>71.0</v>
      </c>
      <c r="B71" s="113"/>
      <c r="C71" s="114"/>
      <c r="D71" s="114"/>
      <c r="E71" s="114"/>
      <c r="F71" s="114" t="s">
        <v>199</v>
      </c>
      <c r="G71" s="266" t="s">
        <v>397</v>
      </c>
      <c r="H71" s="117"/>
      <c r="I71" s="191" t="s">
        <v>398</v>
      </c>
      <c r="J71" s="117" t="s">
        <v>264</v>
      </c>
      <c r="K71" s="252" t="s">
        <v>190</v>
      </c>
      <c r="L71" s="117">
        <f t="shared" si="21"/>
        <v>1</v>
      </c>
      <c r="M71" s="117"/>
      <c r="N71" s="89"/>
      <c r="O71" s="89"/>
      <c r="P71" s="293" t="s">
        <v>399</v>
      </c>
      <c r="Q71" s="274" t="s">
        <v>400</v>
      </c>
      <c r="R71" s="89"/>
      <c r="S71" s="117" t="s">
        <v>264</v>
      </c>
      <c r="T71" s="252" t="s">
        <v>190</v>
      </c>
      <c r="U71" s="117">
        <f t="shared" si="22"/>
        <v>1</v>
      </c>
      <c r="V71" s="117"/>
      <c r="W71" s="251"/>
      <c r="X71" s="89"/>
      <c r="Y71" s="89"/>
      <c r="Z71" s="89"/>
    </row>
    <row r="72">
      <c r="A72" s="89">
        <v>72.0</v>
      </c>
      <c r="B72" s="113"/>
      <c r="C72" s="114"/>
      <c r="D72" s="114"/>
      <c r="E72" s="114"/>
      <c r="F72" s="114" t="s">
        <v>219</v>
      </c>
      <c r="G72" s="266" t="s">
        <v>401</v>
      </c>
      <c r="H72" s="117"/>
      <c r="I72" s="191" t="s">
        <v>402</v>
      </c>
      <c r="J72" s="117" t="s">
        <v>264</v>
      </c>
      <c r="K72" s="252" t="s">
        <v>190</v>
      </c>
      <c r="L72" s="117">
        <f t="shared" si="21"/>
        <v>1</v>
      </c>
      <c r="M72" s="117"/>
      <c r="N72" s="89"/>
      <c r="O72" s="89"/>
      <c r="P72" s="294" t="s">
        <v>403</v>
      </c>
      <c r="Q72" s="261" t="s">
        <v>404</v>
      </c>
      <c r="R72" s="89"/>
      <c r="S72" s="117" t="s">
        <v>264</v>
      </c>
      <c r="T72" s="252" t="s">
        <v>190</v>
      </c>
      <c r="U72" s="117">
        <f t="shared" si="22"/>
        <v>1</v>
      </c>
      <c r="V72" s="117"/>
      <c r="W72" s="251"/>
      <c r="X72" s="89"/>
      <c r="Y72" s="89"/>
      <c r="Z72" s="89"/>
    </row>
    <row r="73">
      <c r="A73" s="89">
        <v>73.0</v>
      </c>
      <c r="B73" s="113"/>
      <c r="C73" s="114"/>
      <c r="D73" s="114"/>
      <c r="E73" s="114"/>
      <c r="F73" s="114" t="s">
        <v>224</v>
      </c>
      <c r="G73" s="266" t="s">
        <v>405</v>
      </c>
      <c r="H73" s="117"/>
      <c r="I73" s="191" t="s">
        <v>406</v>
      </c>
      <c r="J73" s="117" t="s">
        <v>264</v>
      </c>
      <c r="K73" s="252" t="s">
        <v>190</v>
      </c>
      <c r="L73" s="117">
        <f t="shared" si="21"/>
        <v>1</v>
      </c>
      <c r="M73" s="117"/>
      <c r="N73" s="89"/>
      <c r="O73" s="89"/>
      <c r="P73" s="294" t="s">
        <v>407</v>
      </c>
      <c r="Q73" s="274" t="s">
        <v>408</v>
      </c>
      <c r="R73" s="89"/>
      <c r="S73" s="117" t="s">
        <v>264</v>
      </c>
      <c r="T73" s="252" t="s">
        <v>190</v>
      </c>
      <c r="U73" s="117">
        <f t="shared" si="22"/>
        <v>1</v>
      </c>
      <c r="V73" s="117"/>
      <c r="W73" s="251"/>
      <c r="X73" s="89"/>
      <c r="Y73" s="89"/>
      <c r="Z73" s="89"/>
    </row>
    <row r="74">
      <c r="A74" s="89">
        <v>74.0</v>
      </c>
      <c r="B74" s="113"/>
      <c r="C74" s="114"/>
      <c r="D74" s="114"/>
      <c r="E74" s="114"/>
      <c r="F74" s="114" t="s">
        <v>249</v>
      </c>
      <c r="G74" s="266" t="s">
        <v>409</v>
      </c>
      <c r="H74" s="117"/>
      <c r="I74" s="191" t="s">
        <v>410</v>
      </c>
      <c r="J74" s="117" t="s">
        <v>264</v>
      </c>
      <c r="K74" s="252" t="s">
        <v>190</v>
      </c>
      <c r="L74" s="117">
        <f t="shared" si="21"/>
        <v>1</v>
      </c>
      <c r="M74" s="117"/>
      <c r="N74" s="89"/>
      <c r="O74" s="89"/>
      <c r="P74" s="294" t="s">
        <v>411</v>
      </c>
      <c r="Q74" s="274" t="s">
        <v>412</v>
      </c>
      <c r="R74" s="89"/>
      <c r="S74" s="117" t="s">
        <v>264</v>
      </c>
      <c r="T74" s="252" t="s">
        <v>190</v>
      </c>
      <c r="U74" s="117">
        <f t="shared" si="22"/>
        <v>1</v>
      </c>
      <c r="V74" s="117"/>
      <c r="W74" s="251"/>
      <c r="X74" s="89"/>
      <c r="Y74" s="89"/>
      <c r="Z74" s="89"/>
    </row>
    <row r="75">
      <c r="A75" s="89">
        <v>75.0</v>
      </c>
      <c r="B75" s="113"/>
      <c r="C75" s="114"/>
      <c r="D75" s="114"/>
      <c r="E75" s="114"/>
      <c r="F75" s="114" t="s">
        <v>253</v>
      </c>
      <c r="G75" s="266" t="s">
        <v>413</v>
      </c>
      <c r="H75" s="117"/>
      <c r="I75" s="191" t="s">
        <v>414</v>
      </c>
      <c r="J75" s="117" t="s">
        <v>264</v>
      </c>
      <c r="K75" s="252" t="s">
        <v>190</v>
      </c>
      <c r="L75" s="117">
        <f t="shared" si="21"/>
        <v>1</v>
      </c>
      <c r="M75" s="117"/>
      <c r="N75" s="89"/>
      <c r="O75" s="89"/>
      <c r="P75" s="294" t="s">
        <v>415</v>
      </c>
      <c r="Q75" s="274" t="s">
        <v>416</v>
      </c>
      <c r="R75" s="89"/>
      <c r="S75" s="117" t="s">
        <v>264</v>
      </c>
      <c r="T75" s="252" t="s">
        <v>190</v>
      </c>
      <c r="U75" s="117">
        <f t="shared" si="22"/>
        <v>1</v>
      </c>
      <c r="V75" s="117"/>
      <c r="W75" s="251"/>
      <c r="X75" s="89"/>
      <c r="Y75" s="89"/>
      <c r="Z75" s="89"/>
    </row>
    <row r="76" ht="444.0" customHeight="1">
      <c r="A76" s="89">
        <v>76.0</v>
      </c>
      <c r="B76" s="113"/>
      <c r="C76" s="114"/>
      <c r="D76" s="114"/>
      <c r="E76" s="114"/>
      <c r="F76" s="114" t="s">
        <v>329</v>
      </c>
      <c r="G76" s="266" t="s">
        <v>417</v>
      </c>
      <c r="H76" s="117"/>
      <c r="I76" s="191" t="s">
        <v>418</v>
      </c>
      <c r="J76" s="117" t="s">
        <v>264</v>
      </c>
      <c r="K76" s="252" t="s">
        <v>190</v>
      </c>
      <c r="L76" s="117">
        <f t="shared" si="21"/>
        <v>1</v>
      </c>
      <c r="M76" s="117"/>
      <c r="N76" s="89"/>
      <c r="O76" s="89"/>
      <c r="P76" s="294" t="s">
        <v>419</v>
      </c>
      <c r="Q76" s="274" t="s">
        <v>420</v>
      </c>
      <c r="R76" s="89"/>
      <c r="S76" s="117" t="s">
        <v>264</v>
      </c>
      <c r="T76" s="252" t="s">
        <v>190</v>
      </c>
      <c r="U76" s="117">
        <f t="shared" si="22"/>
        <v>1</v>
      </c>
      <c r="V76" s="117"/>
      <c r="W76" s="251"/>
      <c r="X76" s="89"/>
      <c r="Y76" s="89"/>
      <c r="Z76" s="89"/>
    </row>
    <row r="77">
      <c r="A77" s="89">
        <v>77.0</v>
      </c>
      <c r="B77" s="257"/>
      <c r="C77" s="241"/>
      <c r="D77" s="241"/>
      <c r="E77" s="241" t="s">
        <v>14</v>
      </c>
      <c r="F77" s="295" t="s">
        <v>421</v>
      </c>
      <c r="G77" s="4"/>
      <c r="H77" s="242">
        <v>0.5</v>
      </c>
      <c r="I77" s="243"/>
      <c r="J77" s="242"/>
      <c r="K77" s="242"/>
      <c r="L77" s="242">
        <f>AVERAGE(L78:L79)*H77</f>
        <v>0.5</v>
      </c>
      <c r="M77" s="242"/>
      <c r="N77" s="89"/>
      <c r="O77" s="1"/>
      <c r="P77" s="243"/>
      <c r="Q77" s="244"/>
      <c r="R77" s="89"/>
      <c r="S77" s="242"/>
      <c r="T77" s="242"/>
      <c r="U77" s="242">
        <f>AVERAGE(U78:U79)*H77</f>
        <v>0.5</v>
      </c>
      <c r="V77" s="242"/>
      <c r="W77" s="245"/>
      <c r="X77" s="89"/>
      <c r="Y77" s="89"/>
      <c r="Z77" s="89"/>
    </row>
    <row r="78">
      <c r="A78" s="89">
        <v>78.0</v>
      </c>
      <c r="B78" s="113"/>
      <c r="C78" s="114"/>
      <c r="D78" s="114"/>
      <c r="E78" s="246"/>
      <c r="F78" s="114" t="s">
        <v>186</v>
      </c>
      <c r="G78" s="266" t="s">
        <v>422</v>
      </c>
      <c r="H78" s="117"/>
      <c r="I78" s="191" t="s">
        <v>423</v>
      </c>
      <c r="J78" s="117" t="s">
        <v>207</v>
      </c>
      <c r="K78" s="296" t="s">
        <v>208</v>
      </c>
      <c r="L78" s="117">
        <f t="shared" ref="L78:L79" si="23">IF(J78="Ya/Tidak",IF(K78="Ya",1,IF(K78="Tidak",0,"Blm Diisi")),IF(J78="A/B/C",IF(K78="A",1,IF(K78="B",0.5,IF(K78="C",0,"Blm Diisi"))),IF(J78="A/B/C/D",IF(K78="A",1,IF(K78="B",0.67,IF(K78="C",0.33,IF(K78="D",0,"Blm Diisi")))),IF(J78="A/B/C/D/E",IF(K78="A",1,IF(K78="B",0.75,IF(K78="C",0.5,IF(K78="D",0.25,IF(K78="E",0,"Blm Diisi"))))),IF(J78="%",IF(K78="","Blm Diisi",K78),IF(J78="Jumlah",IF(K78="","Blm Diisi",""),IF(J78="Rupiah",IF(K78="","Blm Diisi",""),IF(J78="","","-"))))))))</f>
        <v>1</v>
      </c>
      <c r="M78" s="117"/>
      <c r="N78" s="89"/>
      <c r="O78" s="89"/>
      <c r="P78" s="249" t="s">
        <v>424</v>
      </c>
      <c r="Q78" s="297" t="s">
        <v>425</v>
      </c>
      <c r="R78" s="89"/>
      <c r="S78" s="117" t="s">
        <v>207</v>
      </c>
      <c r="T78" s="296" t="s">
        <v>208</v>
      </c>
      <c r="U78" s="117">
        <f t="shared" ref="U78:U79" si="24">IF(S78="Ya/Tidak",IF(T78="Ya",1,IF(T78="Tidak",0,"Blm Diisi")),IF(S78="A/B/C",IF(T78="A",1,IF(T78="B",0.5,IF(T78="C",0,"Blm Diisi"))),IF(S78="A/B/C/D",IF(T78="A",1,IF(T78="B",0.67,IF(T78="C",0.33,IF(T78="D",0,"Blm Diisi")))),IF(S78="A/B/C/D/E",IF(T78="A",1,IF(T78="B",0.75,IF(T78="C",0.5,IF(T78="D",0.25,IF(T78="E",0,"Blm Diisi"))))),IF(S78="%",IF(T78="","Blm Diisi",T78),IF(S78="Jumlah",IF(T78="","Blm Diisi",""),IF(S78="Rupiah",IF(T78="","Blm Diisi",""),IF(S78="","","-"))))))))</f>
        <v>1</v>
      </c>
      <c r="V78" s="117"/>
      <c r="W78" s="251"/>
      <c r="X78" s="89"/>
      <c r="Y78" s="89"/>
      <c r="Z78" s="89"/>
    </row>
    <row r="79">
      <c r="A79" s="89">
        <v>79.0</v>
      </c>
      <c r="B79" s="113"/>
      <c r="C79" s="114"/>
      <c r="D79" s="114"/>
      <c r="E79" s="246"/>
      <c r="F79" s="114" t="s">
        <v>193</v>
      </c>
      <c r="G79" s="266" t="s">
        <v>426</v>
      </c>
      <c r="H79" s="117"/>
      <c r="I79" s="191" t="s">
        <v>427</v>
      </c>
      <c r="J79" s="117" t="s">
        <v>189</v>
      </c>
      <c r="K79" s="247" t="s">
        <v>190</v>
      </c>
      <c r="L79" s="117">
        <f t="shared" si="23"/>
        <v>1</v>
      </c>
      <c r="M79" s="117"/>
      <c r="N79" s="89"/>
      <c r="O79" s="89"/>
      <c r="P79" s="249" t="s">
        <v>428</v>
      </c>
      <c r="Q79" s="298" t="s">
        <v>429</v>
      </c>
      <c r="R79" s="89"/>
      <c r="S79" s="117" t="s">
        <v>189</v>
      </c>
      <c r="T79" s="247" t="s">
        <v>190</v>
      </c>
      <c r="U79" s="117">
        <f t="shared" si="24"/>
        <v>1</v>
      </c>
      <c r="V79" s="117"/>
      <c r="W79" s="251"/>
      <c r="X79" s="89"/>
      <c r="Y79" s="89"/>
      <c r="Z79" s="89"/>
    </row>
    <row r="80">
      <c r="A80" s="89">
        <v>80.0</v>
      </c>
      <c r="B80" s="138"/>
      <c r="C80" s="138"/>
      <c r="D80" s="139">
        <v>5.0</v>
      </c>
      <c r="E80" s="141" t="s">
        <v>430</v>
      </c>
      <c r="F80" s="3"/>
      <c r="G80" s="4"/>
      <c r="H80" s="37">
        <v>3.0000000000000004</v>
      </c>
      <c r="I80" s="262"/>
      <c r="J80" s="37"/>
      <c r="K80" s="37"/>
      <c r="L80" s="37">
        <f>SUM(L81,L86,L92,L98,L104,L110,L114,L119)</f>
        <v>2.7328</v>
      </c>
      <c r="M80" s="37"/>
      <c r="N80" s="89"/>
      <c r="O80" s="1"/>
      <c r="P80" s="262"/>
      <c r="Q80" s="236"/>
      <c r="R80" s="89"/>
      <c r="S80" s="37"/>
      <c r="T80" s="37"/>
      <c r="U80" s="37">
        <f>SUM(U81,U86,U92,U98,U104,U110,U114,U119)</f>
        <v>2.7328</v>
      </c>
      <c r="V80" s="37"/>
      <c r="W80" s="263"/>
      <c r="X80" s="89"/>
      <c r="Y80" s="89"/>
      <c r="Z80" s="89"/>
    </row>
    <row r="81">
      <c r="A81" s="89">
        <v>81.0</v>
      </c>
      <c r="B81" s="257"/>
      <c r="C81" s="241"/>
      <c r="D81" s="241"/>
      <c r="E81" s="241" t="s">
        <v>10</v>
      </c>
      <c r="F81" s="32" t="s">
        <v>30</v>
      </c>
      <c r="G81" s="4"/>
      <c r="H81" s="242">
        <v>0.2</v>
      </c>
      <c r="I81" s="243"/>
      <c r="J81" s="242"/>
      <c r="K81" s="242"/>
      <c r="L81" s="242">
        <f>AVERAGE(L82:L85)*H81</f>
        <v>0.2</v>
      </c>
      <c r="M81" s="242"/>
      <c r="N81" s="89"/>
      <c r="O81" s="1"/>
      <c r="P81" s="243"/>
      <c r="Q81" s="244"/>
      <c r="R81" s="89"/>
      <c r="S81" s="242"/>
      <c r="T81" s="242"/>
      <c r="U81" s="242">
        <f>AVERAGE(U82:U85)*H81</f>
        <v>0.2</v>
      </c>
      <c r="V81" s="242"/>
      <c r="W81" s="245"/>
      <c r="X81" s="89"/>
      <c r="Y81" s="89"/>
      <c r="Z81" s="89"/>
    </row>
    <row r="82">
      <c r="A82" s="89">
        <v>82.0</v>
      </c>
      <c r="B82" s="113"/>
      <c r="C82" s="114"/>
      <c r="D82" s="114"/>
      <c r="E82" s="114"/>
      <c r="F82" s="114" t="s">
        <v>186</v>
      </c>
      <c r="G82" s="266" t="s">
        <v>431</v>
      </c>
      <c r="H82" s="117"/>
      <c r="I82" s="191" t="s">
        <v>432</v>
      </c>
      <c r="J82" s="117" t="s">
        <v>207</v>
      </c>
      <c r="K82" s="124" t="s">
        <v>208</v>
      </c>
      <c r="L82" s="117">
        <f t="shared" ref="L82:L85" si="25">IF(J82="Ya/Tidak",IF(K82="Ya",1,IF(K82="Tidak",0,"Blm Diisi")),IF(J82="A/B/C",IF(K82="A",1,IF(K82="B",0.5,IF(K82="C",0,"Blm Diisi"))),IF(J82="A/B/C/D",IF(K82="A",1,IF(K82="B",0.67,IF(K82="C",0.33,IF(K82="D",0,"Blm Diisi")))),IF(J82="A/B/C/D/E",IF(K82="A",1,IF(K82="B",0.75,IF(K82="C",0.5,IF(K82="D",0.25,IF(K82="E",0,"Blm Diisi"))))),IF(J82="%",IF(K82="","Blm Diisi",K82),IF(J82="Jumlah",IF(K82="","Blm Diisi",""),IF(J82="Rupiah",IF(K82="","Blm Diisi",""),IF(J82="","","-"))))))))</f>
        <v>1</v>
      </c>
      <c r="M82" s="117"/>
      <c r="N82" s="89"/>
      <c r="O82" s="89"/>
      <c r="P82" s="249" t="s">
        <v>433</v>
      </c>
      <c r="Q82" s="299" t="s">
        <v>434</v>
      </c>
      <c r="R82" s="89"/>
      <c r="S82" s="117" t="s">
        <v>207</v>
      </c>
      <c r="T82" s="124" t="s">
        <v>208</v>
      </c>
      <c r="U82" s="117">
        <f t="shared" ref="U82:U85" si="26">IF(S82="Ya/Tidak",IF(T82="Ya",1,IF(T82="Tidak",0,"Blm Diisi")),IF(S82="A/B/C",IF(T82="A",1,IF(T82="B",0.5,IF(T82="C",0,"Blm Diisi"))),IF(S82="A/B/C/D",IF(T82="A",1,IF(T82="B",0.67,IF(T82="C",0.33,IF(T82="D",0,"Blm Diisi")))),IF(S82="A/B/C/D/E",IF(T82="A",1,IF(T82="B",0.75,IF(T82="C",0.5,IF(T82="D",0.25,IF(T82="E",0,"Blm Diisi"))))),IF(S82="%",IF(T82="","Blm Diisi",T82),IF(S82="Jumlah",IF(T82="","Blm Diisi",""),IF(S82="Rupiah",IF(T82="","Blm Diisi",""),IF(S82="","","-"))))))))</f>
        <v>1</v>
      </c>
      <c r="V82" s="117"/>
      <c r="W82" s="251"/>
      <c r="X82" s="89"/>
      <c r="Y82" s="89"/>
      <c r="Z82" s="89"/>
    </row>
    <row r="83">
      <c r="A83" s="89">
        <v>83.0</v>
      </c>
      <c r="B83" s="113"/>
      <c r="C83" s="114"/>
      <c r="D83" s="114"/>
      <c r="E83" s="114"/>
      <c r="F83" s="114" t="s">
        <v>193</v>
      </c>
      <c r="G83" s="266" t="s">
        <v>435</v>
      </c>
      <c r="H83" s="117"/>
      <c r="I83" s="191" t="s">
        <v>436</v>
      </c>
      <c r="J83" s="117" t="s">
        <v>207</v>
      </c>
      <c r="K83" s="124" t="s">
        <v>208</v>
      </c>
      <c r="L83" s="117">
        <f t="shared" si="25"/>
        <v>1</v>
      </c>
      <c r="M83" s="117"/>
      <c r="N83" s="89"/>
      <c r="O83" s="89"/>
      <c r="P83" s="249" t="s">
        <v>437</v>
      </c>
      <c r="Q83" s="261" t="s">
        <v>438</v>
      </c>
      <c r="R83" s="89"/>
      <c r="S83" s="117" t="s">
        <v>207</v>
      </c>
      <c r="T83" s="124" t="s">
        <v>208</v>
      </c>
      <c r="U83" s="117">
        <f t="shared" si="26"/>
        <v>1</v>
      </c>
      <c r="V83" s="117"/>
      <c r="W83" s="251"/>
      <c r="X83" s="89"/>
      <c r="Y83" s="89"/>
      <c r="Z83" s="89"/>
    </row>
    <row r="84">
      <c r="A84" s="89">
        <v>84.0</v>
      </c>
      <c r="B84" s="113"/>
      <c r="C84" s="114"/>
      <c r="D84" s="114"/>
      <c r="E84" s="114"/>
      <c r="F84" s="114" t="s">
        <v>199</v>
      </c>
      <c r="G84" s="266" t="s">
        <v>439</v>
      </c>
      <c r="H84" s="117"/>
      <c r="I84" s="191" t="s">
        <v>440</v>
      </c>
      <c r="J84" s="117" t="s">
        <v>196</v>
      </c>
      <c r="K84" s="252" t="s">
        <v>190</v>
      </c>
      <c r="L84" s="117">
        <f t="shared" si="25"/>
        <v>1</v>
      </c>
      <c r="M84" s="117"/>
      <c r="N84" s="89"/>
      <c r="O84" s="89"/>
      <c r="P84" s="249" t="s">
        <v>441</v>
      </c>
      <c r="Q84" s="261" t="s">
        <v>442</v>
      </c>
      <c r="R84" s="89"/>
      <c r="S84" s="117" t="s">
        <v>196</v>
      </c>
      <c r="T84" s="252" t="s">
        <v>190</v>
      </c>
      <c r="U84" s="117">
        <f t="shared" si="26"/>
        <v>1</v>
      </c>
      <c r="V84" s="117"/>
      <c r="W84" s="251"/>
      <c r="X84" s="89"/>
      <c r="Y84" s="89"/>
      <c r="Z84" s="89"/>
    </row>
    <row r="85">
      <c r="A85" s="89">
        <v>85.0</v>
      </c>
      <c r="B85" s="113"/>
      <c r="C85" s="114"/>
      <c r="D85" s="114"/>
      <c r="E85" s="114"/>
      <c r="F85" s="114" t="s">
        <v>219</v>
      </c>
      <c r="G85" s="266" t="s">
        <v>443</v>
      </c>
      <c r="H85" s="117"/>
      <c r="I85" s="191" t="s">
        <v>444</v>
      </c>
      <c r="J85" s="117" t="s">
        <v>189</v>
      </c>
      <c r="K85" s="252" t="s">
        <v>190</v>
      </c>
      <c r="L85" s="117">
        <f t="shared" si="25"/>
        <v>1</v>
      </c>
      <c r="M85" s="117"/>
      <c r="N85" s="89"/>
      <c r="O85" s="89"/>
      <c r="P85" s="121" t="s">
        <v>445</v>
      </c>
      <c r="Q85" s="261" t="s">
        <v>446</v>
      </c>
      <c r="R85" s="89"/>
      <c r="S85" s="117" t="s">
        <v>189</v>
      </c>
      <c r="T85" s="252" t="s">
        <v>190</v>
      </c>
      <c r="U85" s="117">
        <f t="shared" si="26"/>
        <v>1</v>
      </c>
      <c r="V85" s="117"/>
      <c r="W85" s="251"/>
      <c r="X85" s="89"/>
      <c r="Y85" s="89"/>
      <c r="Z85" s="89"/>
    </row>
    <row r="86">
      <c r="A86" s="89">
        <v>88.0</v>
      </c>
      <c r="B86" s="257"/>
      <c r="C86" s="241"/>
      <c r="D86" s="241"/>
      <c r="E86" s="241" t="s">
        <v>12</v>
      </c>
      <c r="F86" s="32" t="s">
        <v>31</v>
      </c>
      <c r="G86" s="4"/>
      <c r="H86" s="242">
        <v>0.4</v>
      </c>
      <c r="I86" s="243"/>
      <c r="J86" s="242"/>
      <c r="K86" s="242"/>
      <c r="L86" s="242">
        <f>AVERAGE(L87:L91)*H86</f>
        <v>0.4</v>
      </c>
      <c r="M86" s="242"/>
      <c r="N86" s="89"/>
      <c r="O86" s="1"/>
      <c r="P86" s="243"/>
      <c r="Q86" s="244"/>
      <c r="R86" s="89"/>
      <c r="S86" s="242"/>
      <c r="T86" s="242"/>
      <c r="U86" s="242">
        <f>AVERAGE(U87:U91)*H86</f>
        <v>0.4</v>
      </c>
      <c r="V86" s="242"/>
      <c r="W86" s="245"/>
      <c r="X86" s="89"/>
      <c r="Y86" s="89"/>
      <c r="Z86" s="89"/>
    </row>
    <row r="87">
      <c r="A87" s="89">
        <v>89.0</v>
      </c>
      <c r="B87" s="113"/>
      <c r="C87" s="114"/>
      <c r="D87" s="114"/>
      <c r="E87" s="114"/>
      <c r="F87" s="114" t="s">
        <v>186</v>
      </c>
      <c r="G87" s="266" t="s">
        <v>447</v>
      </c>
      <c r="H87" s="117"/>
      <c r="I87" s="191" t="s">
        <v>448</v>
      </c>
      <c r="J87" s="117" t="s">
        <v>189</v>
      </c>
      <c r="K87" s="252" t="s">
        <v>190</v>
      </c>
      <c r="L87" s="117">
        <f t="shared" ref="L87:L91" si="27">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89"/>
      <c r="P87" s="249" t="s">
        <v>449</v>
      </c>
      <c r="Q87" s="261" t="s">
        <v>450</v>
      </c>
      <c r="R87" s="89"/>
      <c r="S87" s="117" t="s">
        <v>189</v>
      </c>
      <c r="T87" s="252" t="s">
        <v>190</v>
      </c>
      <c r="U87" s="117">
        <f t="shared" ref="U87:U91" si="28">IF(S87="Ya/Tidak",IF(T87="Ya",1,IF(T87="Tidak",0,"Blm Diisi")),IF(S87="A/B/C",IF(T87="A",1,IF(T87="B",0.5,IF(T87="C",0,"Blm Diisi"))),IF(S87="A/B/C/D",IF(T87="A",1,IF(T87="B",0.67,IF(T87="C",0.33,IF(T87="D",0,"Blm Diisi")))),IF(S87="A/B/C/D/E",IF(T87="A",1,IF(T87="B",0.75,IF(T87="C",0.5,IF(T87="D",0.25,IF(T87="E",0,"Blm Diisi"))))),IF(S87="%",IF(T87="","Blm Diisi",T87),IF(S87="Jumlah",IF(T87="","Blm Diisi",""),IF(S87="Rupiah",IF(T87="","Blm Diisi",""),IF(S87="","","-"))))))))</f>
        <v>1</v>
      </c>
      <c r="V87" s="117"/>
      <c r="W87" s="251"/>
      <c r="X87" s="89"/>
      <c r="Y87" s="89"/>
      <c r="Z87" s="89"/>
    </row>
    <row r="88">
      <c r="A88" s="89">
        <v>90.0</v>
      </c>
      <c r="B88" s="113"/>
      <c r="C88" s="114"/>
      <c r="D88" s="114"/>
      <c r="E88" s="114"/>
      <c r="F88" s="114" t="s">
        <v>193</v>
      </c>
      <c r="G88" s="266" t="s">
        <v>451</v>
      </c>
      <c r="H88" s="117"/>
      <c r="I88" s="191" t="s">
        <v>452</v>
      </c>
      <c r="J88" s="117" t="s">
        <v>207</v>
      </c>
      <c r="K88" s="124" t="s">
        <v>208</v>
      </c>
      <c r="L88" s="117">
        <f t="shared" si="27"/>
        <v>1</v>
      </c>
      <c r="M88" s="117"/>
      <c r="N88" s="89"/>
      <c r="O88" s="89"/>
      <c r="P88" s="249" t="s">
        <v>453</v>
      </c>
      <c r="Q88" s="261" t="s">
        <v>454</v>
      </c>
      <c r="R88" s="89"/>
      <c r="S88" s="117" t="s">
        <v>207</v>
      </c>
      <c r="T88" s="124" t="s">
        <v>208</v>
      </c>
      <c r="U88" s="117">
        <f t="shared" si="28"/>
        <v>1</v>
      </c>
      <c r="V88" s="117"/>
      <c r="W88" s="251"/>
      <c r="X88" s="89"/>
      <c r="Y88" s="89"/>
      <c r="Z88" s="89"/>
    </row>
    <row r="89">
      <c r="A89" s="89">
        <v>91.0</v>
      </c>
      <c r="B89" s="113"/>
      <c r="C89" s="114"/>
      <c r="D89" s="114"/>
      <c r="E89" s="114"/>
      <c r="F89" s="114" t="s">
        <v>199</v>
      </c>
      <c r="G89" s="266" t="s">
        <v>455</v>
      </c>
      <c r="H89" s="117"/>
      <c r="I89" s="191" t="s">
        <v>456</v>
      </c>
      <c r="J89" s="117" t="s">
        <v>207</v>
      </c>
      <c r="K89" s="124" t="s">
        <v>208</v>
      </c>
      <c r="L89" s="117">
        <f t="shared" si="27"/>
        <v>1</v>
      </c>
      <c r="M89" s="117"/>
      <c r="N89" s="89"/>
      <c r="O89" s="89"/>
      <c r="P89" s="249" t="s">
        <v>449</v>
      </c>
      <c r="Q89" s="261" t="s">
        <v>457</v>
      </c>
      <c r="R89" s="89"/>
      <c r="S89" s="117" t="s">
        <v>207</v>
      </c>
      <c r="T89" s="124" t="s">
        <v>208</v>
      </c>
      <c r="U89" s="117">
        <f t="shared" si="28"/>
        <v>1</v>
      </c>
      <c r="V89" s="117"/>
      <c r="W89" s="251"/>
      <c r="X89" s="89"/>
      <c r="Y89" s="89"/>
      <c r="Z89" s="89"/>
    </row>
    <row r="90">
      <c r="A90" s="89">
        <v>92.0</v>
      </c>
      <c r="B90" s="113"/>
      <c r="C90" s="114"/>
      <c r="D90" s="114"/>
      <c r="E90" s="114"/>
      <c r="F90" s="114" t="s">
        <v>219</v>
      </c>
      <c r="G90" s="266" t="s">
        <v>458</v>
      </c>
      <c r="H90" s="117"/>
      <c r="I90" s="191" t="s">
        <v>459</v>
      </c>
      <c r="J90" s="117" t="s">
        <v>207</v>
      </c>
      <c r="K90" s="124" t="s">
        <v>208</v>
      </c>
      <c r="L90" s="117">
        <f t="shared" si="27"/>
        <v>1</v>
      </c>
      <c r="M90" s="117"/>
      <c r="N90" s="89"/>
      <c r="O90" s="89"/>
      <c r="P90" s="249" t="s">
        <v>449</v>
      </c>
      <c r="Q90" s="261" t="s">
        <v>460</v>
      </c>
      <c r="R90" s="89"/>
      <c r="S90" s="117" t="s">
        <v>207</v>
      </c>
      <c r="T90" s="124" t="s">
        <v>208</v>
      </c>
      <c r="U90" s="117">
        <f t="shared" si="28"/>
        <v>1</v>
      </c>
      <c r="V90" s="117"/>
      <c r="W90" s="251"/>
      <c r="X90" s="89"/>
      <c r="Y90" s="89"/>
      <c r="Z90" s="89"/>
    </row>
    <row r="91">
      <c r="A91" s="89">
        <v>93.0</v>
      </c>
      <c r="B91" s="113"/>
      <c r="C91" s="114"/>
      <c r="D91" s="114"/>
      <c r="E91" s="114"/>
      <c r="F91" s="114" t="s">
        <v>224</v>
      </c>
      <c r="G91" s="266" t="s">
        <v>461</v>
      </c>
      <c r="H91" s="117"/>
      <c r="I91" s="191" t="s">
        <v>462</v>
      </c>
      <c r="J91" s="117" t="s">
        <v>207</v>
      </c>
      <c r="K91" s="124" t="s">
        <v>208</v>
      </c>
      <c r="L91" s="117">
        <f t="shared" si="27"/>
        <v>1</v>
      </c>
      <c r="M91" s="117"/>
      <c r="N91" s="89"/>
      <c r="O91" s="89"/>
      <c r="P91" s="249" t="s">
        <v>463</v>
      </c>
      <c r="Q91" s="261" t="s">
        <v>464</v>
      </c>
      <c r="R91" s="89"/>
      <c r="S91" s="117" t="s">
        <v>207</v>
      </c>
      <c r="T91" s="124" t="s">
        <v>208</v>
      </c>
      <c r="U91" s="117">
        <f t="shared" si="28"/>
        <v>1</v>
      </c>
      <c r="V91" s="117"/>
      <c r="W91" s="251"/>
      <c r="X91" s="89"/>
      <c r="Y91" s="89"/>
      <c r="Z91" s="89"/>
    </row>
    <row r="92">
      <c r="A92" s="89">
        <v>94.0</v>
      </c>
      <c r="B92" s="257"/>
      <c r="C92" s="241"/>
      <c r="D92" s="241"/>
      <c r="E92" s="241" t="s">
        <v>14</v>
      </c>
      <c r="F92" s="32" t="s">
        <v>32</v>
      </c>
      <c r="G92" s="4"/>
      <c r="H92" s="242">
        <v>0.2</v>
      </c>
      <c r="I92" s="243"/>
      <c r="J92" s="242"/>
      <c r="K92" s="242"/>
      <c r="L92" s="242">
        <f>AVERAGE(L93:L97)*H92</f>
        <v>0.16</v>
      </c>
      <c r="M92" s="242"/>
      <c r="N92" s="89"/>
      <c r="O92" s="1"/>
      <c r="P92" s="243"/>
      <c r="Q92" s="244"/>
      <c r="R92" s="89"/>
      <c r="S92" s="242"/>
      <c r="T92" s="242"/>
      <c r="U92" s="242">
        <f>AVERAGE(U93:U97)*H92</f>
        <v>0.16</v>
      </c>
      <c r="V92" s="242"/>
      <c r="W92" s="245"/>
      <c r="X92" s="89"/>
      <c r="Y92" s="89"/>
      <c r="Z92" s="89"/>
    </row>
    <row r="93">
      <c r="A93" s="89">
        <v>95.0</v>
      </c>
      <c r="B93" s="113"/>
      <c r="C93" s="114"/>
      <c r="D93" s="114"/>
      <c r="E93" s="114"/>
      <c r="F93" s="114" t="s">
        <v>186</v>
      </c>
      <c r="G93" s="266" t="s">
        <v>465</v>
      </c>
      <c r="H93" s="117"/>
      <c r="I93" s="191" t="s">
        <v>466</v>
      </c>
      <c r="J93" s="117" t="s">
        <v>207</v>
      </c>
      <c r="K93" s="124" t="s">
        <v>208</v>
      </c>
      <c r="L93" s="117">
        <f t="shared" ref="L93:L97" si="29">IF(J93="Ya/Tidak",IF(K93="Ya",1,IF(K93="Tidak",0,"Blm Diisi")),IF(J93="A/B/C",IF(K93="A",1,IF(K93="B",0.5,IF(K93="C",0,"Blm Diisi"))),IF(J93="A/B/C/D",IF(K93="A",1,IF(K93="B",0.67,IF(K93="C",0.33,IF(K93="D",0,"Blm Diisi")))),IF(J93="A/B/C/D/E",IF(K93="A",1,IF(K93="B",0.75,IF(K93="C",0.5,IF(K93="D",0.25,IF(K93="E",0,"Blm Diisi"))))),IF(J93="%",IF(K93="","Blm Diisi",K93),IF(J93="Jumlah",IF(K93="","Blm Diisi",""),IF(J93="Rupiah",IF(K93="","Blm Diisi",""),IF(J93="","","-"))))))))</f>
        <v>1</v>
      </c>
      <c r="M93" s="117"/>
      <c r="N93" s="89"/>
      <c r="O93" s="89"/>
      <c r="P93" s="121" t="s">
        <v>467</v>
      </c>
      <c r="Q93" s="261" t="s">
        <v>468</v>
      </c>
      <c r="R93" s="89"/>
      <c r="S93" s="117" t="s">
        <v>207</v>
      </c>
      <c r="T93" s="124" t="s">
        <v>208</v>
      </c>
      <c r="U93" s="117">
        <f t="shared" ref="U93:U97" si="30">IF(S93="Ya/Tidak",IF(T93="Ya",1,IF(T93="Tidak",0,"Blm Diisi")),IF(S93="A/B/C",IF(T93="A",1,IF(T93="B",0.5,IF(T93="C",0,"Blm Diisi"))),IF(S93="A/B/C/D",IF(T93="A",1,IF(T93="B",0.67,IF(T93="C",0.33,IF(T93="D",0,"Blm Diisi")))),IF(S93="A/B/C/D/E",IF(T93="A",1,IF(T93="B",0.75,IF(T93="C",0.5,IF(T93="D",0.25,IF(T93="E",0,"Blm Diisi"))))),IF(S93="%",IF(T93="","Blm Diisi",T93),IF(S93="Jumlah",IF(T93="","Blm Diisi",""),IF(S93="Rupiah",IF(T93="","Blm Diisi",""),IF(S93="","","-"))))))))</f>
        <v>1</v>
      </c>
      <c r="V93" s="117"/>
      <c r="W93" s="251"/>
      <c r="X93" s="89"/>
      <c r="Y93" s="89"/>
      <c r="Z93" s="89"/>
    </row>
    <row r="94">
      <c r="A94" s="89">
        <v>96.0</v>
      </c>
      <c r="B94" s="113"/>
      <c r="C94" s="114"/>
      <c r="D94" s="114"/>
      <c r="E94" s="114"/>
      <c r="F94" s="114" t="s">
        <v>193</v>
      </c>
      <c r="G94" s="266" t="s">
        <v>469</v>
      </c>
      <c r="H94" s="117"/>
      <c r="I94" s="191" t="s">
        <v>470</v>
      </c>
      <c r="J94" s="117" t="s">
        <v>196</v>
      </c>
      <c r="K94" s="252" t="s">
        <v>386</v>
      </c>
      <c r="L94" s="117">
        <f t="shared" si="29"/>
        <v>0.33</v>
      </c>
      <c r="M94" s="117"/>
      <c r="N94" s="89"/>
      <c r="O94" s="89"/>
      <c r="P94" s="121" t="s">
        <v>471</v>
      </c>
      <c r="Q94" s="300" t="s">
        <v>472</v>
      </c>
      <c r="R94" s="89"/>
      <c r="S94" s="117" t="s">
        <v>196</v>
      </c>
      <c r="T94" s="252" t="s">
        <v>386</v>
      </c>
      <c r="U94" s="117">
        <f t="shared" si="30"/>
        <v>0.33</v>
      </c>
      <c r="V94" s="117"/>
      <c r="W94" s="251"/>
      <c r="X94" s="89"/>
      <c r="Y94" s="89"/>
      <c r="Z94" s="89"/>
    </row>
    <row r="95">
      <c r="A95" s="89">
        <v>97.0</v>
      </c>
      <c r="B95" s="113"/>
      <c r="C95" s="114"/>
      <c r="D95" s="114"/>
      <c r="E95" s="114"/>
      <c r="F95" s="114" t="s">
        <v>199</v>
      </c>
      <c r="G95" s="266" t="s">
        <v>473</v>
      </c>
      <c r="H95" s="117"/>
      <c r="I95" s="191" t="s">
        <v>474</v>
      </c>
      <c r="J95" s="117" t="s">
        <v>196</v>
      </c>
      <c r="K95" s="252" t="s">
        <v>190</v>
      </c>
      <c r="L95" s="117">
        <f t="shared" si="29"/>
        <v>1</v>
      </c>
      <c r="M95" s="117"/>
      <c r="N95" s="89"/>
      <c r="O95" s="89"/>
      <c r="P95" s="249" t="s">
        <v>475</v>
      </c>
      <c r="Q95" s="261" t="s">
        <v>476</v>
      </c>
      <c r="R95" s="89"/>
      <c r="S95" s="117" t="s">
        <v>196</v>
      </c>
      <c r="T95" s="252" t="s">
        <v>190</v>
      </c>
      <c r="U95" s="117">
        <f t="shared" si="30"/>
        <v>1</v>
      </c>
      <c r="V95" s="117"/>
      <c r="W95" s="251"/>
      <c r="X95" s="89"/>
      <c r="Y95" s="89"/>
      <c r="Z95" s="89"/>
    </row>
    <row r="96">
      <c r="A96" s="89">
        <v>98.0</v>
      </c>
      <c r="B96" s="113"/>
      <c r="C96" s="114"/>
      <c r="D96" s="114"/>
      <c r="E96" s="114"/>
      <c r="F96" s="114" t="s">
        <v>219</v>
      </c>
      <c r="G96" s="266" t="s">
        <v>477</v>
      </c>
      <c r="H96" s="117"/>
      <c r="I96" s="191" t="s">
        <v>478</v>
      </c>
      <c r="J96" s="117" t="s">
        <v>196</v>
      </c>
      <c r="K96" s="252" t="s">
        <v>227</v>
      </c>
      <c r="L96" s="117">
        <f t="shared" si="29"/>
        <v>0.67</v>
      </c>
      <c r="M96" s="117"/>
      <c r="N96" s="89"/>
      <c r="O96" s="89"/>
      <c r="P96" s="121" t="s">
        <v>479</v>
      </c>
      <c r="Q96" s="261" t="s">
        <v>480</v>
      </c>
      <c r="R96" s="89"/>
      <c r="S96" s="117" t="s">
        <v>196</v>
      </c>
      <c r="T96" s="252" t="s">
        <v>227</v>
      </c>
      <c r="U96" s="117">
        <f t="shared" si="30"/>
        <v>0.67</v>
      </c>
      <c r="V96" s="117"/>
      <c r="W96" s="251"/>
      <c r="X96" s="89"/>
      <c r="Y96" s="89"/>
      <c r="Z96" s="89"/>
    </row>
    <row r="97">
      <c r="A97" s="89">
        <v>99.0</v>
      </c>
      <c r="B97" s="113"/>
      <c r="C97" s="114"/>
      <c r="D97" s="114"/>
      <c r="E97" s="114"/>
      <c r="F97" s="114" t="s">
        <v>224</v>
      </c>
      <c r="G97" s="266" t="s">
        <v>481</v>
      </c>
      <c r="H97" s="117"/>
      <c r="I97" s="191" t="s">
        <v>482</v>
      </c>
      <c r="J97" s="117" t="s">
        <v>189</v>
      </c>
      <c r="K97" s="252" t="s">
        <v>190</v>
      </c>
      <c r="L97" s="117">
        <f t="shared" si="29"/>
        <v>1</v>
      </c>
      <c r="M97" s="117"/>
      <c r="N97" s="89"/>
      <c r="O97" s="89"/>
      <c r="P97" s="121" t="s">
        <v>483</v>
      </c>
      <c r="Q97" s="261" t="s">
        <v>484</v>
      </c>
      <c r="R97" s="89"/>
      <c r="S97" s="117" t="s">
        <v>189</v>
      </c>
      <c r="T97" s="252" t="s">
        <v>190</v>
      </c>
      <c r="U97" s="117">
        <f t="shared" si="30"/>
        <v>1</v>
      </c>
      <c r="V97" s="117"/>
      <c r="W97" s="251"/>
      <c r="X97" s="89"/>
      <c r="Y97" s="89"/>
      <c r="Z97" s="89"/>
    </row>
    <row r="98">
      <c r="A98" s="89">
        <v>100.0</v>
      </c>
      <c r="B98" s="257"/>
      <c r="C98" s="241"/>
      <c r="D98" s="241"/>
      <c r="E98" s="241" t="s">
        <v>16</v>
      </c>
      <c r="F98" s="32" t="s">
        <v>33</v>
      </c>
      <c r="G98" s="4"/>
      <c r="H98" s="242">
        <v>1.2000000000000002</v>
      </c>
      <c r="I98" s="243"/>
      <c r="J98" s="242"/>
      <c r="K98" s="242"/>
      <c r="L98" s="242">
        <f>AVERAGE(L99:L103)*H98</f>
        <v>1.0392</v>
      </c>
      <c r="M98" s="242"/>
      <c r="N98" s="89"/>
      <c r="O98" s="1"/>
      <c r="P98" s="243"/>
      <c r="Q98" s="244"/>
      <c r="R98" s="89"/>
      <c r="S98" s="242"/>
      <c r="T98" s="242"/>
      <c r="U98" s="242">
        <f>AVERAGE(U99:U103)*H98</f>
        <v>1.0392</v>
      </c>
      <c r="V98" s="242"/>
      <c r="W98" s="245"/>
      <c r="X98" s="89"/>
      <c r="Y98" s="89"/>
      <c r="Z98" s="89"/>
    </row>
    <row r="99">
      <c r="A99" s="89">
        <v>101.0</v>
      </c>
      <c r="B99" s="113"/>
      <c r="C99" s="114"/>
      <c r="D99" s="114"/>
      <c r="E99" s="114"/>
      <c r="F99" s="114" t="s">
        <v>186</v>
      </c>
      <c r="G99" s="266" t="s">
        <v>485</v>
      </c>
      <c r="H99" s="117"/>
      <c r="I99" s="191" t="s">
        <v>486</v>
      </c>
      <c r="J99" s="117" t="s">
        <v>207</v>
      </c>
      <c r="K99" s="124" t="s">
        <v>208</v>
      </c>
      <c r="L99" s="117">
        <f t="shared" ref="L99:L103" si="31">IF(J99="Ya/Tidak",IF(K99="Ya",1,IF(K99="Tidak",0,"Blm Diisi")),IF(J99="A/B/C",IF(K99="A",1,IF(K99="B",0.5,IF(K99="C",0,"Blm Diisi"))),IF(J99="A/B/C/D",IF(K99="A",1,IF(K99="B",0.67,IF(K99="C",0.33,IF(K99="D",0,"Blm Diisi")))),IF(J99="A/B/C/D/E",IF(K99="A",1,IF(K99="B",0.75,IF(K99="C",0.5,IF(K99="D",0.25,IF(K99="E",0,"Blm Diisi"))))),IF(J99="%",IF(K99="","Blm Diisi",K99),IF(J99="Jumlah",IF(K99="","Blm Diisi",""),IF(J99="Rupiah",IF(K99="","Blm Diisi",""),IF(J99="","","-"))))))))</f>
        <v>1</v>
      </c>
      <c r="M99" s="117"/>
      <c r="N99" s="89"/>
      <c r="O99" s="89"/>
      <c r="P99" s="249" t="s">
        <v>487</v>
      </c>
      <c r="Q99" s="261" t="s">
        <v>488</v>
      </c>
      <c r="R99" s="89"/>
      <c r="S99" s="117" t="s">
        <v>207</v>
      </c>
      <c r="T99" s="124" t="s">
        <v>208</v>
      </c>
      <c r="U99" s="117">
        <f t="shared" ref="U99:U103" si="32">IF(S99="Ya/Tidak",IF(T99="Ya",1,IF(T99="Tidak",0,"Blm Diisi")),IF(S99="A/B/C",IF(T99="A",1,IF(T99="B",0.5,IF(T99="C",0,"Blm Diisi"))),IF(S99="A/B/C/D",IF(T99="A",1,IF(T99="B",0.67,IF(T99="C",0.33,IF(T99="D",0,"Blm Diisi")))),IF(S99="A/B/C/D/E",IF(T99="A",1,IF(T99="B",0.75,IF(T99="C",0.5,IF(T99="D",0.25,IF(T99="E",0,"Blm Diisi"))))),IF(S99="%",IF(T99="","Blm Diisi",T99),IF(S99="Jumlah",IF(T99="","Blm Diisi",""),IF(S99="Rupiah",IF(T99="","Blm Diisi",""),IF(S99="","","-"))))))))</f>
        <v>1</v>
      </c>
      <c r="V99" s="117"/>
      <c r="W99" s="251"/>
      <c r="X99" s="89"/>
      <c r="Y99" s="89"/>
      <c r="Z99" s="89"/>
    </row>
    <row r="100">
      <c r="A100" s="89">
        <v>102.0</v>
      </c>
      <c r="B100" s="113"/>
      <c r="C100" s="114"/>
      <c r="D100" s="114"/>
      <c r="E100" s="114"/>
      <c r="F100" s="114" t="s">
        <v>193</v>
      </c>
      <c r="G100" s="266" t="s">
        <v>489</v>
      </c>
      <c r="H100" s="117"/>
      <c r="I100" s="191" t="s">
        <v>490</v>
      </c>
      <c r="J100" s="117" t="s">
        <v>196</v>
      </c>
      <c r="K100" s="252" t="s">
        <v>386</v>
      </c>
      <c r="L100" s="117">
        <f t="shared" si="31"/>
        <v>0.33</v>
      </c>
      <c r="M100" s="117"/>
      <c r="N100" s="89"/>
      <c r="O100" s="89"/>
      <c r="P100" s="249" t="s">
        <v>491</v>
      </c>
      <c r="Q100" s="261" t="s">
        <v>492</v>
      </c>
      <c r="R100" s="89"/>
      <c r="S100" s="117" t="s">
        <v>196</v>
      </c>
      <c r="T100" s="252" t="s">
        <v>386</v>
      </c>
      <c r="U100" s="117">
        <f t="shared" si="32"/>
        <v>0.33</v>
      </c>
      <c r="V100" s="117"/>
      <c r="W100" s="251"/>
      <c r="X100" s="89"/>
      <c r="Y100" s="89"/>
      <c r="Z100" s="89"/>
    </row>
    <row r="101">
      <c r="A101" s="89">
        <v>103.0</v>
      </c>
      <c r="B101" s="113"/>
      <c r="C101" s="114"/>
      <c r="D101" s="114"/>
      <c r="E101" s="114"/>
      <c r="F101" s="114" t="s">
        <v>199</v>
      </c>
      <c r="G101" s="266" t="s">
        <v>493</v>
      </c>
      <c r="H101" s="117"/>
      <c r="I101" s="191" t="s">
        <v>494</v>
      </c>
      <c r="J101" s="117" t="s">
        <v>207</v>
      </c>
      <c r="K101" s="124" t="s">
        <v>208</v>
      </c>
      <c r="L101" s="117">
        <f t="shared" si="31"/>
        <v>1</v>
      </c>
      <c r="M101" s="117"/>
      <c r="N101" s="89"/>
      <c r="O101" s="89"/>
      <c r="P101" s="249" t="s">
        <v>495</v>
      </c>
      <c r="Q101" s="261" t="s">
        <v>496</v>
      </c>
      <c r="R101" s="89"/>
      <c r="S101" s="117" t="s">
        <v>207</v>
      </c>
      <c r="T101" s="124" t="s">
        <v>208</v>
      </c>
      <c r="U101" s="117">
        <f t="shared" si="32"/>
        <v>1</v>
      </c>
      <c r="V101" s="117"/>
      <c r="W101" s="251"/>
      <c r="X101" s="89"/>
      <c r="Y101" s="89"/>
      <c r="Z101" s="89"/>
    </row>
    <row r="102">
      <c r="A102" s="89">
        <v>104.0</v>
      </c>
      <c r="B102" s="113"/>
      <c r="C102" s="114"/>
      <c r="D102" s="114"/>
      <c r="E102" s="114"/>
      <c r="F102" s="114" t="s">
        <v>219</v>
      </c>
      <c r="G102" s="266" t="s">
        <v>497</v>
      </c>
      <c r="H102" s="117"/>
      <c r="I102" s="191" t="s">
        <v>498</v>
      </c>
      <c r="J102" s="117" t="s">
        <v>207</v>
      </c>
      <c r="K102" s="124" t="s">
        <v>208</v>
      </c>
      <c r="L102" s="117">
        <f t="shared" si="31"/>
        <v>1</v>
      </c>
      <c r="M102" s="117"/>
      <c r="N102" s="89"/>
      <c r="O102" s="89"/>
      <c r="P102" s="249" t="s">
        <v>499</v>
      </c>
      <c r="Q102" s="261" t="s">
        <v>500</v>
      </c>
      <c r="R102" s="89"/>
      <c r="S102" s="117" t="s">
        <v>207</v>
      </c>
      <c r="T102" s="124" t="s">
        <v>208</v>
      </c>
      <c r="U102" s="117">
        <f t="shared" si="32"/>
        <v>1</v>
      </c>
      <c r="V102" s="117"/>
      <c r="W102" s="251"/>
      <c r="X102" s="89"/>
      <c r="Y102" s="89"/>
      <c r="Z102" s="89"/>
    </row>
    <row r="103">
      <c r="A103" s="89">
        <v>105.0</v>
      </c>
      <c r="B103" s="113"/>
      <c r="C103" s="114"/>
      <c r="D103" s="114"/>
      <c r="E103" s="114"/>
      <c r="F103" s="114" t="s">
        <v>224</v>
      </c>
      <c r="G103" s="266" t="s">
        <v>501</v>
      </c>
      <c r="H103" s="117"/>
      <c r="I103" s="191" t="s">
        <v>502</v>
      </c>
      <c r="J103" s="117" t="s">
        <v>207</v>
      </c>
      <c r="K103" s="124" t="s">
        <v>208</v>
      </c>
      <c r="L103" s="117">
        <f t="shared" si="31"/>
        <v>1</v>
      </c>
      <c r="M103" s="117"/>
      <c r="N103" s="89"/>
      <c r="O103" s="89"/>
      <c r="P103" s="249" t="s">
        <v>503</v>
      </c>
      <c r="Q103" s="291" t="s">
        <v>504</v>
      </c>
      <c r="R103" s="89"/>
      <c r="S103" s="117" t="s">
        <v>207</v>
      </c>
      <c r="T103" s="124" t="s">
        <v>208</v>
      </c>
      <c r="U103" s="117">
        <f t="shared" si="32"/>
        <v>1</v>
      </c>
      <c r="V103" s="117"/>
      <c r="W103" s="251"/>
      <c r="X103" s="89"/>
      <c r="Y103" s="89"/>
      <c r="Z103" s="89"/>
    </row>
    <row r="104">
      <c r="A104" s="89">
        <v>106.0</v>
      </c>
      <c r="B104" s="257"/>
      <c r="C104" s="241"/>
      <c r="D104" s="241"/>
      <c r="E104" s="241" t="s">
        <v>34</v>
      </c>
      <c r="F104" s="32" t="s">
        <v>35</v>
      </c>
      <c r="G104" s="4"/>
      <c r="H104" s="242">
        <v>0.4</v>
      </c>
      <c r="I104" s="243"/>
      <c r="J104" s="242"/>
      <c r="K104" s="242"/>
      <c r="L104" s="242">
        <f>AVERAGE(L105:L109)*H104</f>
        <v>0.3336</v>
      </c>
      <c r="M104" s="242"/>
      <c r="N104" s="89"/>
      <c r="O104" s="1"/>
      <c r="P104" s="243"/>
      <c r="Q104" s="244"/>
      <c r="R104" s="89"/>
      <c r="S104" s="242"/>
      <c r="T104" s="242"/>
      <c r="U104" s="242">
        <f>AVERAGE(U105:U109)*H104</f>
        <v>0.3336</v>
      </c>
      <c r="V104" s="242"/>
      <c r="W104" s="245"/>
      <c r="X104" s="89"/>
      <c r="Y104" s="89"/>
      <c r="Z104" s="89"/>
    </row>
    <row r="105">
      <c r="A105" s="89">
        <v>107.0</v>
      </c>
      <c r="B105" s="113"/>
      <c r="C105" s="114"/>
      <c r="D105" s="114"/>
      <c r="E105" s="114"/>
      <c r="F105" s="114" t="s">
        <v>186</v>
      </c>
      <c r="G105" s="266" t="s">
        <v>505</v>
      </c>
      <c r="H105" s="117"/>
      <c r="I105" s="191" t="s">
        <v>506</v>
      </c>
      <c r="J105" s="117" t="s">
        <v>196</v>
      </c>
      <c r="K105" s="252" t="s">
        <v>190</v>
      </c>
      <c r="L105" s="117">
        <f t="shared" ref="L105:L109" si="33">IF(J105="Ya/Tidak",IF(K105="Ya",1,IF(K105="Tidak",0,"Blm Diisi")),IF(J105="A/B/C",IF(K105="A",1,IF(K105="B",0.5,IF(K105="C",0,"Blm Diisi"))),IF(J105="A/B/C/D",IF(K105="A",1,IF(K105="B",0.67,IF(K105="C",0.33,IF(K105="D",0,"Blm Diisi")))),IF(J105="A/B/C/D/E",IF(K105="A",1,IF(K105="B",0.75,IF(K105="C",0.5,IF(K105="D",0.25,IF(K105="E",0,"Blm Diisi"))))),IF(J105="%",IF(K105="","Blm Diisi",K105),IF(J105="Jumlah",IF(K105="","Blm Diisi",""),IF(J105="Rupiah",IF(K105="","Blm Diisi",""),IF(J105="","","-"))))))))</f>
        <v>1</v>
      </c>
      <c r="M105" s="117"/>
      <c r="N105" s="89"/>
      <c r="O105" s="89"/>
      <c r="P105" s="300" t="s">
        <v>507</v>
      </c>
      <c r="Q105" s="297" t="s">
        <v>508</v>
      </c>
      <c r="R105" s="89"/>
      <c r="S105" s="117" t="s">
        <v>196</v>
      </c>
      <c r="T105" s="252" t="s">
        <v>190</v>
      </c>
      <c r="U105" s="117">
        <f t="shared" ref="U105:U109" si="34">IF(S105="Ya/Tidak",IF(T105="Ya",1,IF(T105="Tidak",0,"Blm Diisi")),IF(S105="A/B/C",IF(T105="A",1,IF(T105="B",0.5,IF(T105="C",0,"Blm Diisi"))),IF(S105="A/B/C/D",IF(T105="A",1,IF(T105="B",0.67,IF(T105="C",0.33,IF(T105="D",0,"Blm Diisi")))),IF(S105="A/B/C/D/E",IF(T105="A",1,IF(T105="B",0.75,IF(T105="C",0.5,IF(T105="D",0.25,IF(T105="E",0,"Blm Diisi"))))),IF(S105="%",IF(T105="","Blm Diisi",T105),IF(S105="Jumlah",IF(T105="","Blm Diisi",""),IF(S105="Rupiah",IF(T105="","Blm Diisi",""),IF(S105="","","-"))))))))</f>
        <v>1</v>
      </c>
      <c r="V105" s="117"/>
      <c r="W105" s="251"/>
      <c r="X105" s="89"/>
      <c r="Y105" s="89"/>
      <c r="Z105" s="89"/>
    </row>
    <row r="106">
      <c r="A106" s="89">
        <v>108.0</v>
      </c>
      <c r="B106" s="113"/>
      <c r="C106" s="114"/>
      <c r="D106" s="114"/>
      <c r="E106" s="114"/>
      <c r="F106" s="114" t="s">
        <v>193</v>
      </c>
      <c r="G106" s="266" t="s">
        <v>509</v>
      </c>
      <c r="H106" s="117"/>
      <c r="I106" s="191" t="s">
        <v>510</v>
      </c>
      <c r="J106" s="117" t="s">
        <v>196</v>
      </c>
      <c r="K106" s="252" t="s">
        <v>190</v>
      </c>
      <c r="L106" s="117">
        <f t="shared" si="33"/>
        <v>1</v>
      </c>
      <c r="M106" s="117"/>
      <c r="N106" s="89"/>
      <c r="O106" s="89"/>
      <c r="P106" s="249" t="s">
        <v>511</v>
      </c>
      <c r="Q106" s="259" t="s">
        <v>512</v>
      </c>
      <c r="R106" s="89"/>
      <c r="S106" s="117" t="s">
        <v>196</v>
      </c>
      <c r="T106" s="252" t="s">
        <v>190</v>
      </c>
      <c r="U106" s="117">
        <f t="shared" si="34"/>
        <v>1</v>
      </c>
      <c r="V106" s="117"/>
      <c r="W106" s="251"/>
      <c r="X106" s="89"/>
      <c r="Y106" s="89"/>
      <c r="Z106" s="89"/>
    </row>
    <row r="107">
      <c r="A107" s="89">
        <v>109.0</v>
      </c>
      <c r="B107" s="113"/>
      <c r="C107" s="114"/>
      <c r="D107" s="114"/>
      <c r="E107" s="114"/>
      <c r="F107" s="114" t="s">
        <v>199</v>
      </c>
      <c r="G107" s="266" t="s">
        <v>513</v>
      </c>
      <c r="H107" s="117"/>
      <c r="I107" s="191" t="s">
        <v>514</v>
      </c>
      <c r="J107" s="117" t="s">
        <v>264</v>
      </c>
      <c r="K107" s="252" t="s">
        <v>227</v>
      </c>
      <c r="L107" s="117">
        <f t="shared" si="33"/>
        <v>0.75</v>
      </c>
      <c r="M107" s="117"/>
      <c r="N107" s="89"/>
      <c r="O107" s="89"/>
      <c r="P107" s="301" t="s">
        <v>515</v>
      </c>
      <c r="Q107" s="302" t="s">
        <v>516</v>
      </c>
      <c r="R107" s="89"/>
      <c r="S107" s="117" t="s">
        <v>264</v>
      </c>
      <c r="T107" s="252" t="s">
        <v>227</v>
      </c>
      <c r="U107" s="117">
        <f t="shared" si="34"/>
        <v>0.75</v>
      </c>
      <c r="V107" s="117"/>
      <c r="W107" s="251"/>
      <c r="X107" s="89"/>
      <c r="Y107" s="89"/>
      <c r="Z107" s="89"/>
    </row>
    <row r="108">
      <c r="A108" s="89">
        <v>110.0</v>
      </c>
      <c r="B108" s="113"/>
      <c r="C108" s="114"/>
      <c r="D108" s="114"/>
      <c r="E108" s="114"/>
      <c r="F108" s="114" t="s">
        <v>219</v>
      </c>
      <c r="G108" s="266" t="s">
        <v>517</v>
      </c>
      <c r="H108" s="117"/>
      <c r="I108" s="191" t="s">
        <v>518</v>
      </c>
      <c r="J108" s="117" t="s">
        <v>264</v>
      </c>
      <c r="K108" s="252" t="s">
        <v>227</v>
      </c>
      <c r="L108" s="117">
        <f t="shared" si="33"/>
        <v>0.75</v>
      </c>
      <c r="M108" s="117"/>
      <c r="N108" s="89"/>
      <c r="O108" s="89"/>
      <c r="P108" s="301" t="s">
        <v>519</v>
      </c>
      <c r="Q108" s="303" t="s">
        <v>520</v>
      </c>
      <c r="R108" s="89"/>
      <c r="S108" s="117" t="s">
        <v>264</v>
      </c>
      <c r="T108" s="252" t="s">
        <v>227</v>
      </c>
      <c r="U108" s="117">
        <f t="shared" si="34"/>
        <v>0.75</v>
      </c>
      <c r="V108" s="117"/>
      <c r="W108" s="251"/>
      <c r="X108" s="89"/>
      <c r="Y108" s="89"/>
      <c r="Z108" s="89"/>
    </row>
    <row r="109">
      <c r="A109" s="89">
        <v>111.0</v>
      </c>
      <c r="B109" s="113"/>
      <c r="C109" s="114"/>
      <c r="D109" s="114"/>
      <c r="E109" s="114"/>
      <c r="F109" s="114" t="s">
        <v>224</v>
      </c>
      <c r="G109" s="266" t="s">
        <v>521</v>
      </c>
      <c r="H109" s="117"/>
      <c r="I109" s="191" t="s">
        <v>522</v>
      </c>
      <c r="J109" s="117" t="s">
        <v>196</v>
      </c>
      <c r="K109" s="252" t="s">
        <v>227</v>
      </c>
      <c r="L109" s="117">
        <f t="shared" si="33"/>
        <v>0.67</v>
      </c>
      <c r="M109" s="117"/>
      <c r="N109" s="89"/>
      <c r="O109" s="89"/>
      <c r="P109" s="249" t="s">
        <v>523</v>
      </c>
      <c r="Q109" s="259" t="s">
        <v>524</v>
      </c>
      <c r="R109" s="89"/>
      <c r="S109" s="117" t="s">
        <v>196</v>
      </c>
      <c r="T109" s="252" t="s">
        <v>227</v>
      </c>
      <c r="U109" s="117">
        <f t="shared" si="34"/>
        <v>0.67</v>
      </c>
      <c r="V109" s="117"/>
      <c r="W109" s="251"/>
      <c r="X109" s="89"/>
      <c r="Y109" s="89"/>
      <c r="Z109" s="89"/>
    </row>
    <row r="110">
      <c r="A110" s="89">
        <v>112.0</v>
      </c>
      <c r="B110" s="257"/>
      <c r="C110" s="241"/>
      <c r="D110" s="241"/>
      <c r="E110" s="241" t="s">
        <v>36</v>
      </c>
      <c r="F110" s="32" t="s">
        <v>37</v>
      </c>
      <c r="G110" s="4"/>
      <c r="H110" s="242">
        <v>0.2</v>
      </c>
      <c r="I110" s="243"/>
      <c r="J110" s="242"/>
      <c r="K110" s="242"/>
      <c r="L110" s="242">
        <f>AVERAGE(L111:L113)*H110</f>
        <v>0.2</v>
      </c>
      <c r="M110" s="242"/>
      <c r="N110" s="89"/>
      <c r="O110" s="1"/>
      <c r="P110" s="243"/>
      <c r="Q110" s="244"/>
      <c r="R110" s="89"/>
      <c r="S110" s="242"/>
      <c r="T110" s="242"/>
      <c r="U110" s="242">
        <f>AVERAGE(U111:U113)*H110</f>
        <v>0.2</v>
      </c>
      <c r="V110" s="242"/>
      <c r="W110" s="245"/>
      <c r="X110" s="89"/>
      <c r="Y110" s="89"/>
      <c r="Z110" s="89"/>
    </row>
    <row r="111">
      <c r="A111" s="89">
        <v>113.0</v>
      </c>
      <c r="B111" s="113"/>
      <c r="C111" s="114"/>
      <c r="D111" s="114"/>
      <c r="E111" s="114"/>
      <c r="F111" s="114" t="s">
        <v>186</v>
      </c>
      <c r="G111" s="266" t="s">
        <v>525</v>
      </c>
      <c r="H111" s="117"/>
      <c r="I111" s="191" t="s">
        <v>526</v>
      </c>
      <c r="J111" s="117" t="s">
        <v>207</v>
      </c>
      <c r="K111" s="124" t="s">
        <v>208</v>
      </c>
      <c r="L111" s="117">
        <f t="shared" ref="L111:L113" si="35">IF(J111="Ya/Tidak",IF(K111="Ya",1,IF(K111="Tidak",0,"Blm Diisi")),IF(J111="A/B/C",IF(K111="A",1,IF(K111="B",0.5,IF(K111="C",0,"Blm Diisi"))),IF(J111="A/B/C/D",IF(K111="A",1,IF(K111="B",0.67,IF(K111="C",0.33,IF(K111="D",0,"Blm Diisi")))),IF(J111="A/B/C/D/E",IF(K111="A",1,IF(K111="B",0.75,IF(K111="C",0.5,IF(K111="D",0.25,IF(K111="E",0,"Blm Diisi"))))),IF(J111="%",IF(K111="","Blm Diisi",K111),IF(J111="Jumlah",IF(K111="","Blm Diisi",""),IF(J111="Rupiah",IF(K111="","Blm Diisi",""),IF(J111="","","-"))))))))</f>
        <v>1</v>
      </c>
      <c r="M111" s="117"/>
      <c r="N111" s="89"/>
      <c r="O111" s="89"/>
      <c r="P111" s="249" t="s">
        <v>527</v>
      </c>
      <c r="Q111" s="300" t="s">
        <v>528</v>
      </c>
      <c r="R111" s="89"/>
      <c r="S111" s="117" t="s">
        <v>207</v>
      </c>
      <c r="T111" s="124" t="s">
        <v>208</v>
      </c>
      <c r="U111" s="117">
        <f t="shared" ref="U111:U113" si="36">IF(S111="Ya/Tidak",IF(T111="Ya",1,IF(T111="Tidak",0,"Blm Diisi")),IF(S111="A/B/C",IF(T111="A",1,IF(T111="B",0.5,IF(T111="C",0,"Blm Diisi"))),IF(S111="A/B/C/D",IF(T111="A",1,IF(T111="B",0.67,IF(T111="C",0.33,IF(T111="D",0,"Blm Diisi")))),IF(S111="A/B/C/D/E",IF(T111="A",1,IF(T111="B",0.75,IF(T111="C",0.5,IF(T111="D",0.25,IF(T111="E",0,"Blm Diisi"))))),IF(S111="%",IF(T111="","Blm Diisi",T111),IF(S111="Jumlah",IF(T111="","Blm Diisi",""),IF(S111="Rupiah",IF(T111="","Blm Diisi",""),IF(S111="","","-"))))))))</f>
        <v>1</v>
      </c>
      <c r="V111" s="117"/>
      <c r="W111" s="251"/>
      <c r="X111" s="89"/>
      <c r="Y111" s="89"/>
      <c r="Z111" s="89"/>
    </row>
    <row r="112">
      <c r="A112" s="89">
        <v>114.0</v>
      </c>
      <c r="B112" s="113"/>
      <c r="C112" s="114"/>
      <c r="D112" s="114"/>
      <c r="E112" s="114"/>
      <c r="F112" s="114" t="s">
        <v>193</v>
      </c>
      <c r="G112" s="266" t="s">
        <v>529</v>
      </c>
      <c r="H112" s="117"/>
      <c r="I112" s="191" t="s">
        <v>530</v>
      </c>
      <c r="J112" s="117" t="s">
        <v>189</v>
      </c>
      <c r="K112" s="252" t="s">
        <v>190</v>
      </c>
      <c r="L112" s="117">
        <f t="shared" si="35"/>
        <v>1</v>
      </c>
      <c r="M112" s="117"/>
      <c r="N112" s="89"/>
      <c r="O112" s="89"/>
      <c r="P112" s="304" t="s">
        <v>531</v>
      </c>
      <c r="Q112" s="305" t="s">
        <v>532</v>
      </c>
      <c r="R112" s="89"/>
      <c r="S112" s="117" t="s">
        <v>189</v>
      </c>
      <c r="T112" s="252" t="s">
        <v>190</v>
      </c>
      <c r="U112" s="117">
        <f t="shared" si="36"/>
        <v>1</v>
      </c>
      <c r="V112" s="117"/>
      <c r="W112" s="251"/>
      <c r="X112" s="89"/>
      <c r="Y112" s="89"/>
      <c r="Z112" s="89"/>
    </row>
    <row r="113">
      <c r="A113" s="89">
        <v>115.0</v>
      </c>
      <c r="B113" s="113"/>
      <c r="C113" s="114"/>
      <c r="D113" s="114"/>
      <c r="E113" s="114"/>
      <c r="F113" s="114" t="s">
        <v>199</v>
      </c>
      <c r="G113" s="266" t="s">
        <v>533</v>
      </c>
      <c r="H113" s="117"/>
      <c r="I113" s="191" t="s">
        <v>534</v>
      </c>
      <c r="J113" s="117" t="s">
        <v>196</v>
      </c>
      <c r="K113" s="252" t="s">
        <v>190</v>
      </c>
      <c r="L113" s="117">
        <f t="shared" si="35"/>
        <v>1</v>
      </c>
      <c r="M113" s="117"/>
      <c r="N113" s="89"/>
      <c r="O113" s="89"/>
      <c r="P113" s="306" t="s">
        <v>535</v>
      </c>
      <c r="Q113" s="297" t="s">
        <v>536</v>
      </c>
      <c r="R113" s="89"/>
      <c r="S113" s="117" t="s">
        <v>196</v>
      </c>
      <c r="T113" s="252" t="s">
        <v>190</v>
      </c>
      <c r="U113" s="117">
        <f t="shared" si="36"/>
        <v>1</v>
      </c>
      <c r="V113" s="117"/>
      <c r="W113" s="251"/>
      <c r="X113" s="89"/>
      <c r="Y113" s="89"/>
      <c r="Z113" s="89"/>
    </row>
    <row r="114">
      <c r="A114" s="89">
        <v>116.0</v>
      </c>
      <c r="B114" s="257"/>
      <c r="C114" s="241"/>
      <c r="D114" s="241"/>
      <c r="E114" s="241" t="s">
        <v>38</v>
      </c>
      <c r="F114" s="32" t="s">
        <v>39</v>
      </c>
      <c r="G114" s="4"/>
      <c r="H114" s="242">
        <v>0.2</v>
      </c>
      <c r="I114" s="243"/>
      <c r="J114" s="242"/>
      <c r="K114" s="242"/>
      <c r="L114" s="242">
        <f>AVERAGE(L115:L118)*H114</f>
        <v>0.2</v>
      </c>
      <c r="M114" s="242"/>
      <c r="N114" s="89"/>
      <c r="O114" s="1"/>
      <c r="P114" s="243"/>
      <c r="Q114" s="244"/>
      <c r="R114" s="89"/>
      <c r="S114" s="242"/>
      <c r="T114" s="242"/>
      <c r="U114" s="242">
        <f>AVERAGE(U115:U118)*H114</f>
        <v>0.2</v>
      </c>
      <c r="V114" s="242"/>
      <c r="W114" s="245"/>
      <c r="X114" s="89"/>
      <c r="Y114" s="89"/>
      <c r="Z114" s="89"/>
    </row>
    <row r="115">
      <c r="A115" s="89">
        <v>117.0</v>
      </c>
      <c r="B115" s="113"/>
      <c r="C115" s="114"/>
      <c r="D115" s="114"/>
      <c r="E115" s="114"/>
      <c r="F115" s="114" t="s">
        <v>186</v>
      </c>
      <c r="G115" s="266" t="s">
        <v>537</v>
      </c>
      <c r="H115" s="117"/>
      <c r="I115" s="191" t="s">
        <v>538</v>
      </c>
      <c r="J115" s="117" t="s">
        <v>207</v>
      </c>
      <c r="K115" s="124" t="s">
        <v>208</v>
      </c>
      <c r="L115" s="117">
        <f t="shared" ref="L115:L118" si="37">IF(J115="Ya/Tidak",IF(K115="Ya",1,IF(K115="Tidak",0,"Blm Diisi")),IF(J115="A/B/C",IF(K115="A",1,IF(K115="B",0.5,IF(K115="C",0,"Blm Diisi"))),IF(J115="A/B/C/D",IF(K115="A",1,IF(K115="B",0.67,IF(K115="C",0.33,IF(K115="D",0,"Blm Diisi")))),IF(J115="A/B/C/D/E",IF(K115="A",1,IF(K115="B",0.75,IF(K115="C",0.5,IF(K115="D",0.25,IF(K115="E",0,"Blm Diisi"))))),IF(J115="%",IF(K115="","Blm Diisi",K115),IF(J115="Jumlah",IF(K115="","Blm Diisi",""),IF(J115="Rupiah",IF(K115="","Blm Diisi",""),IF(J115="","","-"))))))))</f>
        <v>1</v>
      </c>
      <c r="M115" s="117"/>
      <c r="N115" s="89"/>
      <c r="O115" s="89"/>
      <c r="P115" s="121" t="s">
        <v>539</v>
      </c>
      <c r="Q115" s="274" t="s">
        <v>540</v>
      </c>
      <c r="R115" s="89"/>
      <c r="S115" s="117" t="s">
        <v>207</v>
      </c>
      <c r="T115" s="124" t="s">
        <v>208</v>
      </c>
      <c r="U115" s="117">
        <f t="shared" ref="U115:U118" si="38">IF(S115="Ya/Tidak",IF(T115="Ya",1,IF(T115="Tidak",0,"Blm Diisi")),IF(S115="A/B/C",IF(T115="A",1,IF(T115="B",0.5,IF(T115="C",0,"Blm Diisi"))),IF(S115="A/B/C/D",IF(T115="A",1,IF(T115="B",0.67,IF(T115="C",0.33,IF(T115="D",0,"Blm Diisi")))),IF(S115="A/B/C/D/E",IF(T115="A",1,IF(T115="B",0.75,IF(T115="C",0.5,IF(T115="D",0.25,IF(T115="E",0,"Blm Diisi"))))),IF(S115="%",IF(T115="","Blm Diisi",T115),IF(S115="Jumlah",IF(T115="","Blm Diisi",""),IF(S115="Rupiah",IF(T115="","Blm Diisi",""),IF(S115="","","-"))))))))</f>
        <v>1</v>
      </c>
      <c r="V115" s="117"/>
      <c r="W115" s="251"/>
      <c r="X115" s="89"/>
      <c r="Y115" s="89"/>
      <c r="Z115" s="89"/>
    </row>
    <row r="116">
      <c r="A116" s="89">
        <v>118.0</v>
      </c>
      <c r="B116" s="113"/>
      <c r="C116" s="114"/>
      <c r="D116" s="114"/>
      <c r="E116" s="114"/>
      <c r="F116" s="114" t="s">
        <v>193</v>
      </c>
      <c r="G116" s="266" t="s">
        <v>541</v>
      </c>
      <c r="H116" s="117"/>
      <c r="I116" s="191" t="s">
        <v>542</v>
      </c>
      <c r="J116" s="117" t="s">
        <v>196</v>
      </c>
      <c r="K116" s="252" t="s">
        <v>190</v>
      </c>
      <c r="L116" s="117">
        <f t="shared" si="37"/>
        <v>1</v>
      </c>
      <c r="M116" s="117"/>
      <c r="N116" s="89"/>
      <c r="O116" s="89"/>
      <c r="P116" s="249" t="s">
        <v>543</v>
      </c>
      <c r="Q116" s="297" t="s">
        <v>544</v>
      </c>
      <c r="R116" s="89"/>
      <c r="S116" s="117" t="s">
        <v>196</v>
      </c>
      <c r="T116" s="252" t="s">
        <v>190</v>
      </c>
      <c r="U116" s="117">
        <f t="shared" si="38"/>
        <v>1</v>
      </c>
      <c r="V116" s="117"/>
      <c r="W116" s="251"/>
      <c r="X116" s="89"/>
      <c r="Y116" s="89"/>
      <c r="Z116" s="89"/>
    </row>
    <row r="117">
      <c r="A117" s="89">
        <v>119.0</v>
      </c>
      <c r="B117" s="113"/>
      <c r="C117" s="114"/>
      <c r="D117" s="114"/>
      <c r="E117" s="114"/>
      <c r="F117" s="114" t="s">
        <v>199</v>
      </c>
      <c r="G117" s="266" t="s">
        <v>545</v>
      </c>
      <c r="H117" s="117"/>
      <c r="I117" s="191" t="s">
        <v>546</v>
      </c>
      <c r="J117" s="117" t="s">
        <v>196</v>
      </c>
      <c r="K117" s="252" t="s">
        <v>190</v>
      </c>
      <c r="L117" s="117">
        <f t="shared" si="37"/>
        <v>1</v>
      </c>
      <c r="M117" s="117"/>
      <c r="N117" s="89"/>
      <c r="O117" s="89"/>
      <c r="P117" s="121" t="s">
        <v>547</v>
      </c>
      <c r="Q117" s="297" t="s">
        <v>548</v>
      </c>
      <c r="R117" s="89"/>
      <c r="S117" s="117" t="s">
        <v>196</v>
      </c>
      <c r="T117" s="252" t="s">
        <v>190</v>
      </c>
      <c r="U117" s="117">
        <f t="shared" si="38"/>
        <v>1</v>
      </c>
      <c r="V117" s="117"/>
      <c r="W117" s="251"/>
      <c r="X117" s="89"/>
      <c r="Y117" s="89"/>
      <c r="Z117" s="89"/>
    </row>
    <row r="118">
      <c r="A118" s="89">
        <v>120.0</v>
      </c>
      <c r="B118" s="113"/>
      <c r="C118" s="114"/>
      <c r="D118" s="114"/>
      <c r="E118" s="114"/>
      <c r="F118" s="114" t="s">
        <v>219</v>
      </c>
      <c r="G118" s="266" t="s">
        <v>549</v>
      </c>
      <c r="H118" s="117"/>
      <c r="I118" s="191" t="s">
        <v>550</v>
      </c>
      <c r="J118" s="117" t="s">
        <v>264</v>
      </c>
      <c r="K118" s="252" t="s">
        <v>190</v>
      </c>
      <c r="L118" s="117">
        <f t="shared" si="37"/>
        <v>1</v>
      </c>
      <c r="M118" s="117"/>
      <c r="N118" s="89"/>
      <c r="O118" s="89"/>
      <c r="P118" s="121" t="s">
        <v>551</v>
      </c>
      <c r="Q118" s="261" t="s">
        <v>552</v>
      </c>
      <c r="R118" s="89"/>
      <c r="S118" s="117" t="s">
        <v>264</v>
      </c>
      <c r="T118" s="252" t="s">
        <v>190</v>
      </c>
      <c r="U118" s="117">
        <f t="shared" si="38"/>
        <v>1</v>
      </c>
      <c r="V118" s="117"/>
      <c r="W118" s="251"/>
      <c r="X118" s="89"/>
      <c r="Y118" s="89"/>
      <c r="Z118" s="89"/>
    </row>
    <row r="119">
      <c r="A119" s="89">
        <v>122.0</v>
      </c>
      <c r="B119" s="257"/>
      <c r="C119" s="241"/>
      <c r="D119" s="241"/>
      <c r="E119" s="241" t="s">
        <v>40</v>
      </c>
      <c r="F119" s="32" t="s">
        <v>41</v>
      </c>
      <c r="G119" s="4"/>
      <c r="H119" s="242">
        <v>0.2</v>
      </c>
      <c r="I119" s="243"/>
      <c r="J119" s="242"/>
      <c r="K119" s="242"/>
      <c r="L119" s="242">
        <f>AVERAGE(L120:L123)*H119</f>
        <v>0.2</v>
      </c>
      <c r="M119" s="242"/>
      <c r="N119" s="89"/>
      <c r="O119" s="1"/>
      <c r="P119" s="243"/>
      <c r="Q119" s="244"/>
      <c r="R119" s="89"/>
      <c r="S119" s="242"/>
      <c r="T119" s="242"/>
      <c r="U119" s="242">
        <f>AVERAGE(U120:U123)*H119</f>
        <v>0.2</v>
      </c>
      <c r="V119" s="242"/>
      <c r="W119" s="245"/>
      <c r="X119" s="89"/>
      <c r="Y119" s="89"/>
      <c r="Z119" s="89"/>
    </row>
    <row r="120">
      <c r="A120" s="89">
        <v>123.0</v>
      </c>
      <c r="B120" s="113"/>
      <c r="C120" s="114"/>
      <c r="D120" s="114"/>
      <c r="E120" s="114"/>
      <c r="F120" s="114" t="s">
        <v>186</v>
      </c>
      <c r="G120" s="266" t="s">
        <v>553</v>
      </c>
      <c r="H120" s="117"/>
      <c r="I120" s="191" t="s">
        <v>554</v>
      </c>
      <c r="J120" s="117" t="s">
        <v>207</v>
      </c>
      <c r="K120" s="124" t="s">
        <v>208</v>
      </c>
      <c r="L120" s="117">
        <f t="shared" ref="L120:L123" si="39">IF(J120="Ya/Tidak",IF(K120="Ya",1,IF(K120="Tidak",0,"Blm Diisi")),IF(J120="A/B/C",IF(K120="A",1,IF(K120="B",0.5,IF(K120="C",0,"Blm Diisi"))),IF(J120="A/B/C/D",IF(K120="A",1,IF(K120="B",0.67,IF(K120="C",0.33,IF(K120="D",0,"Blm Diisi")))),IF(J120="A/B/C/D/E",IF(K120="A",1,IF(K120="B",0.75,IF(K120="C",0.5,IF(K120="D",0.25,IF(K120="E",0,"Blm Diisi"))))),IF(J120="%",IF(K120="","Blm Diisi",K120),IF(J120="Jumlah",IF(K120="","Blm Diisi",""),IF(J120="Rupiah",IF(K120="","Blm Diisi",""),IF(J120="","","-"))))))))</f>
        <v>1</v>
      </c>
      <c r="M120" s="117"/>
      <c r="N120" s="89"/>
      <c r="O120" s="89"/>
      <c r="P120" s="121" t="s">
        <v>555</v>
      </c>
      <c r="Q120" s="261" t="s">
        <v>556</v>
      </c>
      <c r="R120" s="89"/>
      <c r="S120" s="117" t="s">
        <v>207</v>
      </c>
      <c r="T120" s="124" t="s">
        <v>208</v>
      </c>
      <c r="U120" s="117">
        <f t="shared" ref="U120:U123" si="40">IF(S120="Ya/Tidak",IF(T120="Ya",1,IF(T120="Tidak",0,"Blm Diisi")),IF(S120="A/B/C",IF(T120="A",1,IF(T120="B",0.5,IF(T120="C",0,"Blm Diisi"))),IF(S120="A/B/C/D",IF(T120="A",1,IF(T120="B",0.67,IF(T120="C",0.33,IF(T120="D",0,"Blm Diisi")))),IF(S120="A/B/C/D/E",IF(T120="A",1,IF(T120="B",0.75,IF(T120="C",0.5,IF(T120="D",0.25,IF(T120="E",0,"Blm Diisi"))))),IF(S120="%",IF(T120="","Blm Diisi",T120),IF(S120="Jumlah",IF(T120="","Blm Diisi",""),IF(S120="Rupiah",IF(T120="","Blm Diisi",""),IF(S120="","","-"))))))))</f>
        <v>1</v>
      </c>
      <c r="V120" s="117"/>
      <c r="W120" s="251"/>
      <c r="X120" s="89"/>
      <c r="Y120" s="89"/>
      <c r="Z120" s="89"/>
    </row>
    <row r="121">
      <c r="A121" s="89">
        <v>124.0</v>
      </c>
      <c r="B121" s="113"/>
      <c r="C121" s="114"/>
      <c r="D121" s="114"/>
      <c r="E121" s="114"/>
      <c r="F121" s="114" t="s">
        <v>193</v>
      </c>
      <c r="G121" s="266" t="s">
        <v>557</v>
      </c>
      <c r="H121" s="117"/>
      <c r="I121" s="191" t="s">
        <v>558</v>
      </c>
      <c r="J121" s="117" t="s">
        <v>196</v>
      </c>
      <c r="K121" s="252" t="s">
        <v>190</v>
      </c>
      <c r="L121" s="117">
        <f t="shared" si="39"/>
        <v>1</v>
      </c>
      <c r="M121" s="117"/>
      <c r="N121" s="89"/>
      <c r="O121" s="89"/>
      <c r="P121" s="121" t="s">
        <v>559</v>
      </c>
      <c r="Q121" s="274" t="s">
        <v>560</v>
      </c>
      <c r="R121" s="89"/>
      <c r="S121" s="117" t="s">
        <v>196</v>
      </c>
      <c r="T121" s="252" t="s">
        <v>190</v>
      </c>
      <c r="U121" s="117">
        <f t="shared" si="40"/>
        <v>1</v>
      </c>
      <c r="V121" s="117"/>
      <c r="W121" s="251"/>
      <c r="X121" s="89"/>
      <c r="Y121" s="89"/>
      <c r="Z121" s="89"/>
    </row>
    <row r="122">
      <c r="A122" s="89">
        <v>125.0</v>
      </c>
      <c r="B122" s="113"/>
      <c r="C122" s="114"/>
      <c r="D122" s="114"/>
      <c r="E122" s="114"/>
      <c r="F122" s="114" t="s">
        <v>199</v>
      </c>
      <c r="G122" s="266" t="s">
        <v>561</v>
      </c>
      <c r="H122" s="117"/>
      <c r="I122" s="191" t="s">
        <v>562</v>
      </c>
      <c r="J122" s="117" t="s">
        <v>207</v>
      </c>
      <c r="K122" s="124" t="s">
        <v>208</v>
      </c>
      <c r="L122" s="117">
        <f t="shared" si="39"/>
        <v>1</v>
      </c>
      <c r="M122" s="117"/>
      <c r="N122" s="89"/>
      <c r="O122" s="89"/>
      <c r="P122" s="121" t="s">
        <v>563</v>
      </c>
      <c r="Q122" s="261" t="s">
        <v>564</v>
      </c>
      <c r="R122" s="89"/>
      <c r="S122" s="117" t="s">
        <v>207</v>
      </c>
      <c r="T122" s="124" t="s">
        <v>208</v>
      </c>
      <c r="U122" s="117">
        <f t="shared" si="40"/>
        <v>1</v>
      </c>
      <c r="V122" s="117"/>
      <c r="W122" s="251"/>
      <c r="X122" s="89"/>
      <c r="Y122" s="89"/>
      <c r="Z122" s="89"/>
    </row>
    <row r="123">
      <c r="A123" s="89">
        <v>126.0</v>
      </c>
      <c r="B123" s="113"/>
      <c r="C123" s="114"/>
      <c r="D123" s="114"/>
      <c r="E123" s="114"/>
      <c r="F123" s="114" t="s">
        <v>219</v>
      </c>
      <c r="G123" s="266" t="s">
        <v>565</v>
      </c>
      <c r="H123" s="117"/>
      <c r="I123" s="191" t="s">
        <v>566</v>
      </c>
      <c r="J123" s="117" t="s">
        <v>207</v>
      </c>
      <c r="K123" s="124" t="s">
        <v>208</v>
      </c>
      <c r="L123" s="117">
        <f t="shared" si="39"/>
        <v>1</v>
      </c>
      <c r="M123" s="117"/>
      <c r="N123" s="89"/>
      <c r="O123" s="89"/>
      <c r="P123" s="249" t="s">
        <v>567</v>
      </c>
      <c r="Q123" s="300" t="s">
        <v>568</v>
      </c>
      <c r="R123" s="89"/>
      <c r="S123" s="117" t="s">
        <v>207</v>
      </c>
      <c r="T123" s="124" t="s">
        <v>208</v>
      </c>
      <c r="U123" s="117">
        <f t="shared" si="40"/>
        <v>1</v>
      </c>
      <c r="V123" s="117"/>
      <c r="W123" s="251"/>
      <c r="X123" s="89"/>
      <c r="Y123" s="89"/>
      <c r="Z123" s="89"/>
    </row>
    <row r="124">
      <c r="A124" s="89">
        <v>127.0</v>
      </c>
      <c r="B124" s="138"/>
      <c r="C124" s="138"/>
      <c r="D124" s="139">
        <v>6.0</v>
      </c>
      <c r="E124" s="50" t="s">
        <v>42</v>
      </c>
      <c r="F124" s="51"/>
      <c r="G124" s="38"/>
      <c r="H124" s="37">
        <v>2.5</v>
      </c>
      <c r="I124" s="262"/>
      <c r="J124" s="37"/>
      <c r="K124" s="37"/>
      <c r="L124" s="37">
        <f>SUM(L125,L132)</f>
        <v>2.375</v>
      </c>
      <c r="M124" s="37"/>
      <c r="N124" s="89"/>
      <c r="O124" s="1"/>
      <c r="P124" s="262"/>
      <c r="Q124" s="236"/>
      <c r="R124" s="89"/>
      <c r="S124" s="37"/>
      <c r="T124" s="37"/>
      <c r="U124" s="37">
        <f>SUM(U125,U132)</f>
        <v>2.375</v>
      </c>
      <c r="V124" s="37"/>
      <c r="W124" s="263"/>
      <c r="X124" s="89"/>
      <c r="Y124" s="89"/>
      <c r="Z124" s="89"/>
    </row>
    <row r="125">
      <c r="A125" s="89">
        <v>128.0</v>
      </c>
      <c r="B125" s="257"/>
      <c r="C125" s="241"/>
      <c r="D125" s="241"/>
      <c r="E125" s="241" t="s">
        <v>10</v>
      </c>
      <c r="F125" s="32" t="s">
        <v>43</v>
      </c>
      <c r="G125" s="4"/>
      <c r="H125" s="242">
        <v>1.0</v>
      </c>
      <c r="I125" s="243"/>
      <c r="J125" s="242"/>
      <c r="K125" s="242"/>
      <c r="L125" s="242">
        <f>AVERAGE(L126:L131)*H125</f>
        <v>1</v>
      </c>
      <c r="M125" s="242"/>
      <c r="N125" s="89"/>
      <c r="O125" s="1"/>
      <c r="P125" s="243"/>
      <c r="Q125" s="244"/>
      <c r="R125" s="89"/>
      <c r="S125" s="242"/>
      <c r="T125" s="242"/>
      <c r="U125" s="242">
        <f>AVERAGE(U126:U131)*H125</f>
        <v>1</v>
      </c>
      <c r="V125" s="242"/>
      <c r="W125" s="245"/>
      <c r="X125" s="89"/>
      <c r="Y125" s="89"/>
      <c r="Z125" s="89"/>
    </row>
    <row r="126">
      <c r="A126" s="89">
        <v>129.0</v>
      </c>
      <c r="B126" s="113"/>
      <c r="C126" s="114"/>
      <c r="D126" s="114"/>
      <c r="E126" s="114"/>
      <c r="F126" s="114" t="s">
        <v>186</v>
      </c>
      <c r="G126" s="266" t="s">
        <v>569</v>
      </c>
      <c r="H126" s="117"/>
      <c r="I126" s="191" t="s">
        <v>570</v>
      </c>
      <c r="J126" s="117" t="s">
        <v>196</v>
      </c>
      <c r="K126" s="252" t="s">
        <v>190</v>
      </c>
      <c r="L126" s="117">
        <f t="shared" ref="L126:L131" si="41">IF(J126="Ya/Tidak",IF(K126="Ya",1,IF(K126="Tidak",0,"Blm Diisi")),IF(J126="A/B/C",IF(K126="A",1,IF(K126="B",0.5,IF(K126="C",0,"Blm Diisi"))),IF(J126="A/B/C/D",IF(K126="A",1,IF(K126="B",0.67,IF(K126="C",0.33,IF(K126="D",0,"Blm Diisi")))),IF(J126="A/B/C/D/E",IF(K126="A",1,IF(K126="B",0.75,IF(K126="C",0.5,IF(K126="D",0.25,IF(K126="E",0,"Blm Diisi"))))),IF(J126="%",IF(K126="","Blm Diisi",K126),IF(J126="Jumlah",IF(K126="","Blm Diisi",""),IF(J126="Rupiah",IF(K126="","Blm Diisi",""),IF(J126="","","-"))))))))</f>
        <v>1</v>
      </c>
      <c r="M126" s="117"/>
      <c r="N126" s="89"/>
      <c r="O126" s="89"/>
      <c r="P126" s="121" t="s">
        <v>571</v>
      </c>
      <c r="Q126" s="307" t="s">
        <v>572</v>
      </c>
      <c r="R126" s="89"/>
      <c r="S126" s="117" t="s">
        <v>196</v>
      </c>
      <c r="T126" s="252" t="s">
        <v>190</v>
      </c>
      <c r="U126" s="117">
        <f t="shared" ref="U126:U131" si="42">IF(S126="Ya/Tidak",IF(T126="Ya",1,IF(T126="Tidak",0,"Blm Diisi")),IF(S126="A/B/C",IF(T126="A",1,IF(T126="B",0.5,IF(T126="C",0,"Blm Diisi"))),IF(S126="A/B/C/D",IF(T126="A",1,IF(T126="B",0.67,IF(T126="C",0.33,IF(T126="D",0,"Blm Diisi")))),IF(S126="A/B/C/D/E",IF(T126="A",1,IF(T126="B",0.75,IF(T126="C",0.5,IF(T126="D",0.25,IF(T126="E",0,"Blm Diisi"))))),IF(S126="%",IF(T126="","Blm Diisi",T126),IF(S126="Jumlah",IF(T126="","Blm Diisi",""),IF(S126="Rupiah",IF(T126="","Blm Diisi",""),IF(S126="","","-"))))))))</f>
        <v>1</v>
      </c>
      <c r="V126" s="117"/>
      <c r="W126" s="251"/>
      <c r="X126" s="89"/>
      <c r="Y126" s="89"/>
      <c r="Z126" s="89"/>
    </row>
    <row r="127">
      <c r="A127" s="89">
        <v>130.0</v>
      </c>
      <c r="B127" s="113"/>
      <c r="C127" s="114"/>
      <c r="D127" s="114"/>
      <c r="E127" s="114"/>
      <c r="F127" s="114" t="s">
        <v>193</v>
      </c>
      <c r="G127" s="266" t="s">
        <v>573</v>
      </c>
      <c r="H127" s="117"/>
      <c r="I127" s="191" t="s">
        <v>574</v>
      </c>
      <c r="J127" s="117" t="s">
        <v>196</v>
      </c>
      <c r="K127" s="252" t="s">
        <v>190</v>
      </c>
      <c r="L127" s="117">
        <f t="shared" si="41"/>
        <v>1</v>
      </c>
      <c r="M127" s="117"/>
      <c r="N127" s="89"/>
      <c r="O127" s="89"/>
      <c r="P127" s="121" t="s">
        <v>575</v>
      </c>
      <c r="Q127" s="308" t="s">
        <v>576</v>
      </c>
      <c r="R127" s="89"/>
      <c r="S127" s="117" t="s">
        <v>196</v>
      </c>
      <c r="T127" s="252" t="s">
        <v>190</v>
      </c>
      <c r="U127" s="117">
        <f t="shared" si="42"/>
        <v>1</v>
      </c>
      <c r="V127" s="117"/>
      <c r="W127" s="251"/>
      <c r="X127" s="89"/>
      <c r="Y127" s="89"/>
      <c r="Z127" s="89"/>
    </row>
    <row r="128">
      <c r="A128" s="89">
        <v>131.0</v>
      </c>
      <c r="B128" s="113"/>
      <c r="C128" s="114"/>
      <c r="D128" s="114"/>
      <c r="E128" s="114"/>
      <c r="F128" s="114" t="s">
        <v>199</v>
      </c>
      <c r="G128" s="266" t="s">
        <v>577</v>
      </c>
      <c r="H128" s="117"/>
      <c r="I128" s="191" t="s">
        <v>578</v>
      </c>
      <c r="J128" s="117" t="s">
        <v>196</v>
      </c>
      <c r="K128" s="252" t="s">
        <v>190</v>
      </c>
      <c r="L128" s="117">
        <f t="shared" si="41"/>
        <v>1</v>
      </c>
      <c r="M128" s="117"/>
      <c r="N128" s="89"/>
      <c r="O128" s="89"/>
      <c r="P128" s="249" t="s">
        <v>579</v>
      </c>
      <c r="Q128" s="308" t="s">
        <v>580</v>
      </c>
      <c r="R128" s="89"/>
      <c r="S128" s="117" t="s">
        <v>196</v>
      </c>
      <c r="T128" s="252" t="s">
        <v>190</v>
      </c>
      <c r="U128" s="117">
        <f t="shared" si="42"/>
        <v>1</v>
      </c>
      <c r="V128" s="117"/>
      <c r="W128" s="251"/>
      <c r="X128" s="89"/>
      <c r="Y128" s="89"/>
      <c r="Z128" s="89"/>
    </row>
    <row r="129">
      <c r="A129" s="89">
        <v>132.0</v>
      </c>
      <c r="B129" s="113"/>
      <c r="C129" s="114"/>
      <c r="D129" s="114"/>
      <c r="E129" s="114"/>
      <c r="F129" s="114" t="s">
        <v>219</v>
      </c>
      <c r="G129" s="266" t="s">
        <v>581</v>
      </c>
      <c r="H129" s="117"/>
      <c r="I129" s="191" t="s">
        <v>582</v>
      </c>
      <c r="J129" s="117" t="s">
        <v>196</v>
      </c>
      <c r="K129" s="252" t="s">
        <v>190</v>
      </c>
      <c r="L129" s="117">
        <f t="shared" si="41"/>
        <v>1</v>
      </c>
      <c r="M129" s="117"/>
      <c r="N129" s="89"/>
      <c r="O129" s="89"/>
      <c r="P129" s="121" t="s">
        <v>583</v>
      </c>
      <c r="Q129" s="307" t="s">
        <v>584</v>
      </c>
      <c r="R129" s="89"/>
      <c r="S129" s="117" t="s">
        <v>196</v>
      </c>
      <c r="T129" s="252" t="s">
        <v>190</v>
      </c>
      <c r="U129" s="117">
        <f t="shared" si="42"/>
        <v>1</v>
      </c>
      <c r="V129" s="117"/>
      <c r="W129" s="251"/>
      <c r="X129" s="89"/>
      <c r="Y129" s="89"/>
      <c r="Z129" s="89"/>
    </row>
    <row r="130">
      <c r="A130" s="89">
        <v>133.0</v>
      </c>
      <c r="B130" s="113"/>
      <c r="C130" s="114"/>
      <c r="D130" s="114"/>
      <c r="E130" s="114"/>
      <c r="F130" s="114" t="s">
        <v>224</v>
      </c>
      <c r="G130" s="266" t="s">
        <v>585</v>
      </c>
      <c r="H130" s="117"/>
      <c r="I130" s="191" t="s">
        <v>586</v>
      </c>
      <c r="J130" s="117" t="s">
        <v>196</v>
      </c>
      <c r="K130" s="252" t="s">
        <v>190</v>
      </c>
      <c r="L130" s="117">
        <f t="shared" si="41"/>
        <v>1</v>
      </c>
      <c r="M130" s="117"/>
      <c r="N130" s="89"/>
      <c r="O130" s="89"/>
      <c r="P130" s="121" t="s">
        <v>587</v>
      </c>
      <c r="Q130" s="308" t="s">
        <v>588</v>
      </c>
      <c r="R130" s="89"/>
      <c r="S130" s="117" t="s">
        <v>196</v>
      </c>
      <c r="T130" s="309" t="s">
        <v>190</v>
      </c>
      <c r="U130" s="117">
        <f t="shared" si="42"/>
        <v>1</v>
      </c>
      <c r="V130" s="117"/>
      <c r="W130" s="251"/>
      <c r="X130" s="89"/>
      <c r="Y130" s="89"/>
      <c r="Z130" s="89"/>
    </row>
    <row r="131">
      <c r="A131" s="89">
        <v>134.0</v>
      </c>
      <c r="B131" s="113"/>
      <c r="C131" s="114"/>
      <c r="D131" s="114"/>
      <c r="E131" s="114"/>
      <c r="F131" s="114" t="s">
        <v>249</v>
      </c>
      <c r="G131" s="266" t="s">
        <v>589</v>
      </c>
      <c r="H131" s="117"/>
      <c r="I131" s="191" t="s">
        <v>590</v>
      </c>
      <c r="J131" s="117" t="s">
        <v>196</v>
      </c>
      <c r="K131" s="252" t="s">
        <v>190</v>
      </c>
      <c r="L131" s="117">
        <f t="shared" si="41"/>
        <v>1</v>
      </c>
      <c r="M131" s="117"/>
      <c r="N131" s="89"/>
      <c r="O131" s="89"/>
      <c r="P131" s="121" t="s">
        <v>591</v>
      </c>
      <c r="Q131" s="261" t="s">
        <v>592</v>
      </c>
      <c r="R131" s="89"/>
      <c r="S131" s="117" t="s">
        <v>196</v>
      </c>
      <c r="T131" s="252" t="s">
        <v>190</v>
      </c>
      <c r="U131" s="117">
        <f t="shared" si="42"/>
        <v>1</v>
      </c>
      <c r="V131" s="117"/>
      <c r="W131" s="251"/>
      <c r="X131" s="89"/>
      <c r="Y131" s="89"/>
      <c r="Z131" s="89"/>
    </row>
    <row r="132">
      <c r="A132" s="89">
        <v>135.0</v>
      </c>
      <c r="B132" s="257"/>
      <c r="C132" s="241"/>
      <c r="D132" s="241"/>
      <c r="E132" s="241" t="s">
        <v>12</v>
      </c>
      <c r="F132" s="32" t="s">
        <v>44</v>
      </c>
      <c r="G132" s="4"/>
      <c r="H132" s="242">
        <v>1.5</v>
      </c>
      <c r="I132" s="243"/>
      <c r="J132" s="242"/>
      <c r="K132" s="242"/>
      <c r="L132" s="242">
        <f>AVERAGE(L133:L135)*H132</f>
        <v>1.375</v>
      </c>
      <c r="M132" s="242"/>
      <c r="N132" s="89"/>
      <c r="O132" s="1"/>
      <c r="P132" s="243"/>
      <c r="Q132" s="244"/>
      <c r="R132" s="89"/>
      <c r="S132" s="242"/>
      <c r="T132" s="242"/>
      <c r="U132" s="242">
        <f>AVERAGE(U133:U135)*H132</f>
        <v>1.375</v>
      </c>
      <c r="V132" s="242"/>
      <c r="W132" s="245"/>
      <c r="X132" s="89"/>
      <c r="Y132" s="89"/>
      <c r="Z132" s="89"/>
    </row>
    <row r="133">
      <c r="A133" s="89">
        <v>136.0</v>
      </c>
      <c r="B133" s="113"/>
      <c r="C133" s="114"/>
      <c r="D133" s="114"/>
      <c r="E133" s="246"/>
      <c r="F133" s="114" t="s">
        <v>186</v>
      </c>
      <c r="G133" s="266" t="s">
        <v>593</v>
      </c>
      <c r="H133" s="117"/>
      <c r="I133" s="191" t="s">
        <v>594</v>
      </c>
      <c r="J133" s="117" t="s">
        <v>196</v>
      </c>
      <c r="K133" s="252" t="s">
        <v>190</v>
      </c>
      <c r="L133" s="117">
        <f t="shared" ref="L133:L135" si="43">IF(J133="Ya/Tidak",IF(K133="Ya",1,IF(K133="Tidak",0,"Blm Diisi")),IF(J133="A/B/C",IF(K133="A",1,IF(K133="B",0.5,IF(K133="C",0,"Blm Diisi"))),IF(J133="A/B/C/D",IF(K133="A",1,IF(K133="B",0.67,IF(K133="C",0.33,IF(K133="D",0,"Blm Diisi")))),IF(J133="A/B/C/D/E",IF(K133="A",1,IF(K133="B",0.75,IF(K133="C",0.5,IF(K133="D",0.25,IF(K133="E",0,"Blm Diisi"))))),IF(J133="%",IF(K133="","Blm Diisi",K133),IF(J133="Jumlah",IF(K133="","Blm Diisi",""),IF(J133="Rupiah",IF(K133="","Blm Diisi",""),IF(J133="","","-"))))))))</f>
        <v>1</v>
      </c>
      <c r="M133" s="117"/>
      <c r="N133" s="89"/>
      <c r="O133" s="89"/>
      <c r="P133" s="249" t="s">
        <v>595</v>
      </c>
      <c r="Q133" s="310" t="s">
        <v>596</v>
      </c>
      <c r="R133" s="89"/>
      <c r="S133" s="117" t="s">
        <v>196</v>
      </c>
      <c r="T133" s="252" t="s">
        <v>190</v>
      </c>
      <c r="U133" s="117">
        <f t="shared" ref="U133:U135" si="44">IF(S133="Ya/Tidak",IF(T133="Ya",1,IF(T133="Tidak",0,"Blm Diisi")),IF(S133="A/B/C",IF(T133="A",1,IF(T133="B",0.5,IF(T133="C",0,"Blm Diisi"))),IF(S133="A/B/C/D",IF(T133="A",1,IF(T133="B",0.67,IF(T133="C",0.33,IF(T133="D",0,"Blm Diisi")))),IF(S133="A/B/C/D/E",IF(T133="A",1,IF(T133="B",0.75,IF(T133="C",0.5,IF(T133="D",0.25,IF(T133="E",0,"Blm Diisi"))))),IF(S133="%",IF(T133="","Blm Diisi",T133),IF(S133="Jumlah",IF(T133="","Blm Diisi",""),IF(S133="Rupiah",IF(T133="","Blm Diisi",""),IF(S133="","","-"))))))))</f>
        <v>1</v>
      </c>
      <c r="V133" s="117"/>
      <c r="W133" s="251"/>
      <c r="X133" s="89"/>
      <c r="Y133" s="89"/>
      <c r="Z133" s="89"/>
    </row>
    <row r="134">
      <c r="A134" s="89">
        <v>137.0</v>
      </c>
      <c r="B134" s="113"/>
      <c r="C134" s="114"/>
      <c r="D134" s="114"/>
      <c r="E134" s="246"/>
      <c r="F134" s="114" t="s">
        <v>193</v>
      </c>
      <c r="G134" s="266" t="s">
        <v>597</v>
      </c>
      <c r="H134" s="117"/>
      <c r="I134" s="191" t="s">
        <v>598</v>
      </c>
      <c r="J134" s="117" t="s">
        <v>207</v>
      </c>
      <c r="K134" s="124" t="s">
        <v>208</v>
      </c>
      <c r="L134" s="117">
        <f t="shared" si="43"/>
        <v>1</v>
      </c>
      <c r="M134" s="117"/>
      <c r="N134" s="89"/>
      <c r="O134" s="89"/>
      <c r="P134" s="121" t="s">
        <v>599</v>
      </c>
      <c r="Q134" s="274" t="s">
        <v>600</v>
      </c>
      <c r="R134" s="89"/>
      <c r="S134" s="117" t="s">
        <v>207</v>
      </c>
      <c r="T134" s="124" t="s">
        <v>208</v>
      </c>
      <c r="U134" s="117">
        <f t="shared" si="44"/>
        <v>1</v>
      </c>
      <c r="V134" s="117"/>
      <c r="W134" s="251"/>
      <c r="X134" s="89"/>
      <c r="Y134" s="89"/>
      <c r="Z134" s="89"/>
    </row>
    <row r="135">
      <c r="A135" s="89">
        <v>138.0</v>
      </c>
      <c r="B135" s="113"/>
      <c r="C135" s="114"/>
      <c r="D135" s="114"/>
      <c r="E135" s="246"/>
      <c r="F135" s="114" t="s">
        <v>199</v>
      </c>
      <c r="G135" s="266" t="s">
        <v>601</v>
      </c>
      <c r="H135" s="117"/>
      <c r="I135" s="191" t="s">
        <v>602</v>
      </c>
      <c r="J135" s="117" t="s">
        <v>264</v>
      </c>
      <c r="K135" s="252" t="s">
        <v>227</v>
      </c>
      <c r="L135" s="117">
        <f t="shared" si="43"/>
        <v>0.75</v>
      </c>
      <c r="M135" s="117"/>
      <c r="N135" s="89"/>
      <c r="O135" s="89"/>
      <c r="P135" s="300" t="s">
        <v>603</v>
      </c>
      <c r="Q135" s="274" t="s">
        <v>604</v>
      </c>
      <c r="R135" s="89"/>
      <c r="S135" s="117" t="s">
        <v>264</v>
      </c>
      <c r="T135" s="252" t="s">
        <v>227</v>
      </c>
      <c r="U135" s="117">
        <f t="shared" si="44"/>
        <v>0.75</v>
      </c>
      <c r="V135" s="117"/>
      <c r="W135" s="251"/>
      <c r="X135" s="89"/>
      <c r="Y135" s="89"/>
      <c r="Z135" s="89"/>
    </row>
    <row r="136">
      <c r="A136" s="89">
        <v>139.0</v>
      </c>
      <c r="B136" s="138"/>
      <c r="C136" s="138"/>
      <c r="D136" s="139">
        <v>7.0</v>
      </c>
      <c r="E136" s="141" t="s">
        <v>45</v>
      </c>
      <c r="F136" s="3"/>
      <c r="G136" s="4"/>
      <c r="H136" s="37">
        <v>2.5</v>
      </c>
      <c r="I136" s="262"/>
      <c r="J136" s="37"/>
      <c r="K136" s="37"/>
      <c r="L136" s="37">
        <f>SUM(L137,L143,L151,L157,L163,L169,L175)</f>
        <v>2.452857143</v>
      </c>
      <c r="M136" s="37"/>
      <c r="N136" s="89"/>
      <c r="O136" s="1"/>
      <c r="P136" s="262"/>
      <c r="Q136" s="236"/>
      <c r="R136" s="311"/>
      <c r="S136" s="37"/>
      <c r="T136" s="37"/>
      <c r="U136" s="37">
        <f>SUM(U137,U143,U151,U157,U163,U169,U175)</f>
        <v>2.452857143</v>
      </c>
      <c r="V136" s="37"/>
      <c r="W136" s="263"/>
      <c r="X136" s="89"/>
      <c r="Y136" s="89"/>
      <c r="Z136" s="89"/>
    </row>
    <row r="137">
      <c r="A137" s="89">
        <v>140.0</v>
      </c>
      <c r="B137" s="257"/>
      <c r="C137" s="241"/>
      <c r="D137" s="241"/>
      <c r="E137" s="241" t="s">
        <v>10</v>
      </c>
      <c r="F137" s="32" t="s">
        <v>46</v>
      </c>
      <c r="G137" s="4"/>
      <c r="H137" s="242">
        <v>0.3</v>
      </c>
      <c r="I137" s="243"/>
      <c r="J137" s="242"/>
      <c r="K137" s="242"/>
      <c r="L137" s="242">
        <f>AVERAGE(L138:L142)*H137</f>
        <v>0.3</v>
      </c>
      <c r="M137" s="242"/>
      <c r="N137" s="89"/>
      <c r="O137" s="1"/>
      <c r="P137" s="243"/>
      <c r="Q137" s="244"/>
      <c r="R137" s="89"/>
      <c r="S137" s="242"/>
      <c r="T137" s="242"/>
      <c r="U137" s="242">
        <f>AVERAGE(U138:U142)*H137</f>
        <v>0.3</v>
      </c>
      <c r="V137" s="242"/>
      <c r="W137" s="245"/>
      <c r="X137" s="89"/>
      <c r="Y137" s="89"/>
      <c r="Z137" s="89"/>
    </row>
    <row r="138">
      <c r="A138" s="89">
        <v>141.0</v>
      </c>
      <c r="B138" s="113"/>
      <c r="C138" s="114"/>
      <c r="D138" s="114"/>
      <c r="E138" s="114"/>
      <c r="F138" s="114" t="s">
        <v>186</v>
      </c>
      <c r="G138" s="266" t="s">
        <v>605</v>
      </c>
      <c r="H138" s="117"/>
      <c r="I138" s="191" t="s">
        <v>606</v>
      </c>
      <c r="J138" s="117" t="s">
        <v>207</v>
      </c>
      <c r="K138" s="124" t="s">
        <v>208</v>
      </c>
      <c r="L138" s="117">
        <f t="shared" ref="L138:L142" si="45">IF(J138="Ya/Tidak",IF(K138="Ya",1,IF(K138="Tidak",0,"Blm Diisi")),IF(J138="A/B/C",IF(K138="A",1,IF(K138="B",0.5,IF(K138="C",0,"Blm Diisi"))),IF(J138="A/B/C/D",IF(K138="A",1,IF(K138="B",0.67,IF(K138="C",0.33,IF(K138="D",0,"Blm Diisi")))),IF(J138="A/B/C/D/E",IF(K138="A",1,IF(K138="B",0.75,IF(K138="C",0.5,IF(K138="D",0.25,IF(K138="E",0,"Blm Diisi"))))),IF(J138="%",IF(K138="","Blm Diisi",K138),IF(J138="Jumlah",IF(K138="","Blm Diisi",""),IF(J138="Rupiah",IF(K138="","Blm Diisi",""),IF(J138="","","-"))))))))</f>
        <v>1</v>
      </c>
      <c r="M138" s="117"/>
      <c r="N138" s="89"/>
      <c r="O138" s="89"/>
      <c r="P138" s="121" t="s">
        <v>607</v>
      </c>
      <c r="Q138" s="312" t="s">
        <v>608</v>
      </c>
      <c r="R138" s="89"/>
      <c r="S138" s="117" t="s">
        <v>207</v>
      </c>
      <c r="T138" s="124" t="s">
        <v>208</v>
      </c>
      <c r="U138" s="117">
        <f t="shared" ref="U138:U142" si="46">IF(S138="Ya/Tidak",IF(T138="Ya",1,IF(T138="Tidak",0,"Blm Diisi")),IF(S138="A/B/C",IF(T138="A",1,IF(T138="B",0.5,IF(T138="C",0,"Blm Diisi"))),IF(S138="A/B/C/D",IF(T138="A",1,IF(T138="B",0.67,IF(T138="C",0.33,IF(T138="D",0,"Blm Diisi")))),IF(S138="A/B/C/D/E",IF(T138="A",1,IF(T138="B",0.75,IF(T138="C",0.5,IF(T138="D",0.25,IF(T138="E",0,"Blm Diisi"))))),IF(S138="%",IF(T138="","Blm Diisi",T138),IF(S138="Jumlah",IF(T138="","Blm Diisi",""),IF(S138="Rupiah",IF(T138="","Blm Diisi",""),IF(S138="","","-"))))))))</f>
        <v>1</v>
      </c>
      <c r="V138" s="117"/>
      <c r="W138" s="251"/>
      <c r="X138" s="89"/>
      <c r="Y138" s="89"/>
      <c r="Z138" s="89"/>
    </row>
    <row r="139">
      <c r="A139" s="89">
        <v>142.0</v>
      </c>
      <c r="B139" s="113"/>
      <c r="C139" s="114"/>
      <c r="D139" s="114"/>
      <c r="E139" s="114"/>
      <c r="F139" s="114" t="s">
        <v>193</v>
      </c>
      <c r="G139" s="266" t="s">
        <v>609</v>
      </c>
      <c r="H139" s="117"/>
      <c r="I139" s="191" t="s">
        <v>610</v>
      </c>
      <c r="J139" s="117" t="s">
        <v>189</v>
      </c>
      <c r="K139" s="247" t="s">
        <v>190</v>
      </c>
      <c r="L139" s="117">
        <f t="shared" si="45"/>
        <v>1</v>
      </c>
      <c r="M139" s="117"/>
      <c r="N139" s="89"/>
      <c r="O139" s="89"/>
      <c r="P139" s="249" t="s">
        <v>611</v>
      </c>
      <c r="Q139" s="312" t="s">
        <v>612</v>
      </c>
      <c r="R139" s="89"/>
      <c r="S139" s="117" t="s">
        <v>189</v>
      </c>
      <c r="T139" s="247" t="s">
        <v>190</v>
      </c>
      <c r="U139" s="117">
        <f t="shared" si="46"/>
        <v>1</v>
      </c>
      <c r="V139" s="117"/>
      <c r="W139" s="251"/>
      <c r="X139" s="89"/>
      <c r="Y139" s="89"/>
      <c r="Z139" s="89"/>
    </row>
    <row r="140">
      <c r="A140" s="89">
        <v>143.0</v>
      </c>
      <c r="B140" s="113"/>
      <c r="C140" s="114"/>
      <c r="D140" s="114"/>
      <c r="E140" s="114"/>
      <c r="F140" s="114" t="s">
        <v>199</v>
      </c>
      <c r="G140" s="266" t="s">
        <v>613</v>
      </c>
      <c r="H140" s="117"/>
      <c r="I140" s="191" t="s">
        <v>614</v>
      </c>
      <c r="J140" s="117" t="s">
        <v>207</v>
      </c>
      <c r="K140" s="124" t="s">
        <v>208</v>
      </c>
      <c r="L140" s="117">
        <f t="shared" si="45"/>
        <v>1</v>
      </c>
      <c r="M140" s="117"/>
      <c r="N140" s="89"/>
      <c r="O140" s="89"/>
      <c r="P140" s="121" t="s">
        <v>615</v>
      </c>
      <c r="Q140" s="312" t="s">
        <v>616</v>
      </c>
      <c r="R140" s="89"/>
      <c r="S140" s="117" t="s">
        <v>207</v>
      </c>
      <c r="T140" s="124" t="s">
        <v>208</v>
      </c>
      <c r="U140" s="117">
        <f t="shared" si="46"/>
        <v>1</v>
      </c>
      <c r="V140" s="117"/>
      <c r="W140" s="251"/>
      <c r="X140" s="89"/>
      <c r="Y140" s="89"/>
      <c r="Z140" s="89"/>
    </row>
    <row r="141">
      <c r="A141" s="89">
        <v>144.0</v>
      </c>
      <c r="B141" s="113"/>
      <c r="C141" s="114"/>
      <c r="D141" s="114"/>
      <c r="E141" s="114"/>
      <c r="F141" s="114" t="s">
        <v>219</v>
      </c>
      <c r="G141" s="266" t="s">
        <v>617</v>
      </c>
      <c r="H141" s="117"/>
      <c r="I141" s="191" t="s">
        <v>618</v>
      </c>
      <c r="J141" s="117" t="s">
        <v>207</v>
      </c>
      <c r="K141" s="124" t="s">
        <v>208</v>
      </c>
      <c r="L141" s="117">
        <f t="shared" si="45"/>
        <v>1</v>
      </c>
      <c r="M141" s="117"/>
      <c r="N141" s="89"/>
      <c r="O141" s="89"/>
      <c r="P141" s="121" t="s">
        <v>619</v>
      </c>
      <c r="Q141" s="312" t="s">
        <v>620</v>
      </c>
      <c r="R141" s="89"/>
      <c r="S141" s="117" t="s">
        <v>207</v>
      </c>
      <c r="T141" s="124" t="s">
        <v>208</v>
      </c>
      <c r="U141" s="117">
        <f t="shared" si="46"/>
        <v>1</v>
      </c>
      <c r="V141" s="117"/>
      <c r="W141" s="251"/>
      <c r="X141" s="89"/>
      <c r="Y141" s="89"/>
      <c r="Z141" s="89"/>
    </row>
    <row r="142">
      <c r="A142" s="89">
        <v>145.0</v>
      </c>
      <c r="B142" s="113"/>
      <c r="C142" s="114"/>
      <c r="D142" s="114"/>
      <c r="E142" s="114"/>
      <c r="F142" s="114" t="s">
        <v>224</v>
      </c>
      <c r="G142" s="266" t="s">
        <v>621</v>
      </c>
      <c r="H142" s="117"/>
      <c r="I142" s="191" t="s">
        <v>622</v>
      </c>
      <c r="J142" s="117" t="s">
        <v>207</v>
      </c>
      <c r="K142" s="124" t="s">
        <v>208</v>
      </c>
      <c r="L142" s="117">
        <f t="shared" si="45"/>
        <v>1</v>
      </c>
      <c r="M142" s="117"/>
      <c r="N142" s="89"/>
      <c r="O142" s="89"/>
      <c r="P142" s="121" t="s">
        <v>623</v>
      </c>
      <c r="Q142" s="312" t="s">
        <v>624</v>
      </c>
      <c r="R142" s="89"/>
      <c r="S142" s="117" t="s">
        <v>207</v>
      </c>
      <c r="T142" s="124" t="s">
        <v>208</v>
      </c>
      <c r="U142" s="117">
        <f t="shared" si="46"/>
        <v>1</v>
      </c>
      <c r="V142" s="117"/>
      <c r="W142" s="251"/>
      <c r="X142" s="89"/>
      <c r="Y142" s="89"/>
      <c r="Z142" s="89"/>
    </row>
    <row r="143">
      <c r="A143" s="89">
        <v>146.0</v>
      </c>
      <c r="B143" s="257"/>
      <c r="C143" s="241"/>
      <c r="D143" s="241"/>
      <c r="E143" s="241" t="s">
        <v>12</v>
      </c>
      <c r="F143" s="32" t="s">
        <v>47</v>
      </c>
      <c r="G143" s="4"/>
      <c r="H143" s="242">
        <v>0.3</v>
      </c>
      <c r="I143" s="243"/>
      <c r="J143" s="242"/>
      <c r="K143" s="242"/>
      <c r="L143" s="242">
        <f>AVERAGE(L144:L150)*H143</f>
        <v>0.2858571429</v>
      </c>
      <c r="M143" s="242"/>
      <c r="N143" s="89"/>
      <c r="O143" s="1"/>
      <c r="P143" s="243"/>
      <c r="Q143" s="244"/>
      <c r="R143" s="89"/>
      <c r="S143" s="242"/>
      <c r="T143" s="242"/>
      <c r="U143" s="242">
        <f>AVERAGE(U144:U150)*H143</f>
        <v>0.2858571429</v>
      </c>
      <c r="V143" s="242"/>
      <c r="W143" s="245"/>
      <c r="X143" s="89"/>
      <c r="Y143" s="89"/>
      <c r="Z143" s="89"/>
    </row>
    <row r="144">
      <c r="A144" s="89">
        <v>147.0</v>
      </c>
      <c r="B144" s="113"/>
      <c r="C144" s="114"/>
      <c r="D144" s="114"/>
      <c r="E144" s="114"/>
      <c r="F144" s="114" t="s">
        <v>186</v>
      </c>
      <c r="G144" s="266" t="s">
        <v>625</v>
      </c>
      <c r="H144" s="117"/>
      <c r="I144" s="191" t="s">
        <v>626</v>
      </c>
      <c r="J144" s="117" t="s">
        <v>207</v>
      </c>
      <c r="K144" s="124" t="s">
        <v>208</v>
      </c>
      <c r="L144" s="117">
        <f t="shared" ref="L144:L150" si="47">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89"/>
      <c r="P144" s="121" t="s">
        <v>627</v>
      </c>
      <c r="Q144" s="312" t="s">
        <v>628</v>
      </c>
      <c r="R144" s="89"/>
      <c r="S144" s="117" t="s">
        <v>207</v>
      </c>
      <c r="T144" s="124" t="s">
        <v>208</v>
      </c>
      <c r="U144" s="117">
        <f t="shared" ref="U144:U150" si="48">IF(S144="Ya/Tidak",IF(T144="Ya",1,IF(T144="Tidak",0,"Blm Diisi")),IF(S144="A/B/C",IF(T144="A",1,IF(T144="B",0.5,IF(T144="C",0,"Blm Diisi"))),IF(S144="A/B/C/D",IF(T144="A",1,IF(T144="B",0.67,IF(T144="C",0.33,IF(T144="D",0,"Blm Diisi")))),IF(S144="A/B/C/D/E",IF(T144="A",1,IF(T144="B",0.75,IF(T144="C",0.5,IF(T144="D",0.25,IF(T144="E",0,"Blm Diisi"))))),IF(S144="%",IF(T144="","Blm Diisi",T144),IF(S144="Jumlah",IF(T144="","Blm Diisi",""),IF(S144="Rupiah",IF(T144="","Blm Diisi",""),IF(S144="","","-"))))))))</f>
        <v>1</v>
      </c>
      <c r="V144" s="117"/>
      <c r="W144" s="251"/>
      <c r="X144" s="89"/>
      <c r="Y144" s="89"/>
      <c r="Z144" s="89"/>
    </row>
    <row r="145">
      <c r="A145" s="89">
        <v>148.0</v>
      </c>
      <c r="B145" s="113"/>
      <c r="C145" s="114"/>
      <c r="D145" s="114"/>
      <c r="E145" s="114"/>
      <c r="F145" s="114" t="s">
        <v>193</v>
      </c>
      <c r="G145" s="266" t="s">
        <v>629</v>
      </c>
      <c r="H145" s="117"/>
      <c r="I145" s="191" t="s">
        <v>630</v>
      </c>
      <c r="J145" s="117" t="s">
        <v>189</v>
      </c>
      <c r="K145" s="247" t="s">
        <v>190</v>
      </c>
      <c r="L145" s="117">
        <f t="shared" si="47"/>
        <v>1</v>
      </c>
      <c r="M145" s="117"/>
      <c r="N145" s="89"/>
      <c r="O145" s="89"/>
      <c r="P145" s="249" t="s">
        <v>631</v>
      </c>
      <c r="Q145" s="312" t="s">
        <v>632</v>
      </c>
      <c r="R145" s="89"/>
      <c r="S145" s="117" t="s">
        <v>189</v>
      </c>
      <c r="T145" s="247" t="s">
        <v>190</v>
      </c>
      <c r="U145" s="117">
        <f t="shared" si="48"/>
        <v>1</v>
      </c>
      <c r="V145" s="117"/>
      <c r="W145" s="251"/>
      <c r="X145" s="89"/>
      <c r="Y145" s="89"/>
      <c r="Z145" s="89"/>
    </row>
    <row r="146">
      <c r="A146" s="89">
        <v>149.0</v>
      </c>
      <c r="B146" s="113"/>
      <c r="C146" s="114"/>
      <c r="D146" s="114"/>
      <c r="E146" s="114"/>
      <c r="F146" s="114" t="s">
        <v>199</v>
      </c>
      <c r="G146" s="266" t="s">
        <v>633</v>
      </c>
      <c r="H146" s="117"/>
      <c r="I146" s="191" t="s">
        <v>634</v>
      </c>
      <c r="J146" s="117" t="s">
        <v>196</v>
      </c>
      <c r="K146" s="252" t="s">
        <v>227</v>
      </c>
      <c r="L146" s="117">
        <f t="shared" si="47"/>
        <v>0.67</v>
      </c>
      <c r="M146" s="117"/>
      <c r="N146" s="89"/>
      <c r="O146" s="89"/>
      <c r="P146" s="249" t="s">
        <v>635</v>
      </c>
      <c r="Q146" s="312" t="s">
        <v>636</v>
      </c>
      <c r="R146" s="89"/>
      <c r="S146" s="117" t="s">
        <v>196</v>
      </c>
      <c r="T146" s="252" t="s">
        <v>227</v>
      </c>
      <c r="U146" s="117">
        <f t="shared" si="48"/>
        <v>0.67</v>
      </c>
      <c r="V146" s="117"/>
      <c r="W146" s="251"/>
      <c r="X146" s="89"/>
      <c r="Y146" s="89"/>
      <c r="Z146" s="89"/>
    </row>
    <row r="147">
      <c r="A147" s="89">
        <v>150.0</v>
      </c>
      <c r="B147" s="113"/>
      <c r="C147" s="114"/>
      <c r="D147" s="114"/>
      <c r="E147" s="114"/>
      <c r="F147" s="114" t="s">
        <v>219</v>
      </c>
      <c r="G147" s="266" t="s">
        <v>637</v>
      </c>
      <c r="H147" s="117"/>
      <c r="I147" s="191" t="s">
        <v>638</v>
      </c>
      <c r="J147" s="117" t="s">
        <v>196</v>
      </c>
      <c r="K147" s="247" t="s">
        <v>190</v>
      </c>
      <c r="L147" s="117">
        <f t="shared" si="47"/>
        <v>1</v>
      </c>
      <c r="M147" s="117"/>
      <c r="N147" s="89"/>
      <c r="O147" s="89"/>
      <c r="P147" s="249" t="s">
        <v>639</v>
      </c>
      <c r="Q147" s="312" t="s">
        <v>640</v>
      </c>
      <c r="R147" s="89"/>
      <c r="S147" s="117" t="s">
        <v>196</v>
      </c>
      <c r="T147" s="247" t="s">
        <v>190</v>
      </c>
      <c r="U147" s="117">
        <f t="shared" si="48"/>
        <v>1</v>
      </c>
      <c r="V147" s="117"/>
      <c r="W147" s="251"/>
      <c r="X147" s="89"/>
      <c r="Y147" s="89"/>
      <c r="Z147" s="89"/>
    </row>
    <row r="148">
      <c r="A148" s="89">
        <v>152.0</v>
      </c>
      <c r="B148" s="113"/>
      <c r="C148" s="114"/>
      <c r="D148" s="114"/>
      <c r="E148" s="114"/>
      <c r="F148" s="114" t="s">
        <v>224</v>
      </c>
      <c r="G148" s="266" t="s">
        <v>641</v>
      </c>
      <c r="H148" s="117"/>
      <c r="I148" s="191" t="s">
        <v>642</v>
      </c>
      <c r="J148" s="117" t="s">
        <v>196</v>
      </c>
      <c r="K148" s="252" t="s">
        <v>190</v>
      </c>
      <c r="L148" s="117">
        <f t="shared" si="47"/>
        <v>1</v>
      </c>
      <c r="M148" s="117"/>
      <c r="N148" s="89"/>
      <c r="O148" s="89"/>
      <c r="P148" s="249" t="s">
        <v>643</v>
      </c>
      <c r="Q148" s="313" t="s">
        <v>644</v>
      </c>
      <c r="R148" s="89"/>
      <c r="S148" s="117" t="s">
        <v>196</v>
      </c>
      <c r="T148" s="252" t="s">
        <v>190</v>
      </c>
      <c r="U148" s="117">
        <f t="shared" si="48"/>
        <v>1</v>
      </c>
      <c r="V148" s="117"/>
      <c r="W148" s="251"/>
      <c r="X148" s="89"/>
      <c r="Y148" s="89"/>
      <c r="Z148" s="89"/>
    </row>
    <row r="149">
      <c r="A149" s="89">
        <v>153.0</v>
      </c>
      <c r="B149" s="113"/>
      <c r="C149" s="114"/>
      <c r="D149" s="114"/>
      <c r="E149" s="114"/>
      <c r="F149" s="114" t="s">
        <v>249</v>
      </c>
      <c r="G149" s="266" t="s">
        <v>645</v>
      </c>
      <c r="H149" s="117"/>
      <c r="I149" s="191" t="s">
        <v>646</v>
      </c>
      <c r="J149" s="117" t="s">
        <v>189</v>
      </c>
      <c r="K149" s="252" t="s">
        <v>190</v>
      </c>
      <c r="L149" s="117">
        <f t="shared" si="47"/>
        <v>1</v>
      </c>
      <c r="M149" s="117"/>
      <c r="N149" s="89"/>
      <c r="O149" s="89"/>
      <c r="P149" s="249" t="s">
        <v>647</v>
      </c>
      <c r="Q149" s="274" t="s">
        <v>648</v>
      </c>
      <c r="R149" s="89"/>
      <c r="S149" s="117" t="s">
        <v>189</v>
      </c>
      <c r="T149" s="252" t="s">
        <v>190</v>
      </c>
      <c r="U149" s="117">
        <f t="shared" si="48"/>
        <v>1</v>
      </c>
      <c r="V149" s="117"/>
      <c r="W149" s="251"/>
      <c r="X149" s="89"/>
      <c r="Y149" s="89"/>
      <c r="Z149" s="89"/>
    </row>
    <row r="150">
      <c r="A150" s="89">
        <v>154.0</v>
      </c>
      <c r="B150" s="113"/>
      <c r="C150" s="114"/>
      <c r="D150" s="114"/>
      <c r="E150" s="114"/>
      <c r="F150" s="114" t="s">
        <v>253</v>
      </c>
      <c r="G150" s="266" t="s">
        <v>649</v>
      </c>
      <c r="H150" s="117"/>
      <c r="I150" s="191" t="s">
        <v>650</v>
      </c>
      <c r="J150" s="117" t="s">
        <v>196</v>
      </c>
      <c r="K150" s="247" t="s">
        <v>190</v>
      </c>
      <c r="L150" s="117">
        <f t="shared" si="47"/>
        <v>1</v>
      </c>
      <c r="M150" s="117"/>
      <c r="N150" s="89"/>
      <c r="O150" s="89"/>
      <c r="P150" s="249" t="s">
        <v>651</v>
      </c>
      <c r="Q150" s="313" t="s">
        <v>652</v>
      </c>
      <c r="R150" s="89"/>
      <c r="S150" s="117" t="s">
        <v>196</v>
      </c>
      <c r="T150" s="247" t="s">
        <v>190</v>
      </c>
      <c r="U150" s="117">
        <f t="shared" si="48"/>
        <v>1</v>
      </c>
      <c r="V150" s="117"/>
      <c r="W150" s="251"/>
      <c r="X150" s="89"/>
      <c r="Y150" s="89"/>
      <c r="Z150" s="89"/>
    </row>
    <row r="151">
      <c r="A151" s="89">
        <v>155.0</v>
      </c>
      <c r="B151" s="257"/>
      <c r="C151" s="241"/>
      <c r="D151" s="241"/>
      <c r="E151" s="241" t="s">
        <v>14</v>
      </c>
      <c r="F151" s="32" t="s">
        <v>48</v>
      </c>
      <c r="G151" s="4"/>
      <c r="H151" s="242">
        <v>0.5</v>
      </c>
      <c r="I151" s="243"/>
      <c r="J151" s="242"/>
      <c r="K151" s="242"/>
      <c r="L151" s="242">
        <f>AVERAGE(L152:L156)*H151</f>
        <v>0.467</v>
      </c>
      <c r="M151" s="242"/>
      <c r="N151" s="89"/>
      <c r="O151" s="1"/>
      <c r="P151" s="243"/>
      <c r="Q151" s="244"/>
      <c r="R151" s="89"/>
      <c r="S151" s="242"/>
      <c r="T151" s="242"/>
      <c r="U151" s="242">
        <f>AVERAGE(U152:U156)*H151</f>
        <v>0.467</v>
      </c>
      <c r="V151" s="242"/>
      <c r="W151" s="245"/>
      <c r="X151" s="89"/>
      <c r="Y151" s="89"/>
      <c r="Z151" s="89"/>
    </row>
    <row r="152" ht="56.25" customHeight="1">
      <c r="A152" s="89">
        <v>156.0</v>
      </c>
      <c r="B152" s="113"/>
      <c r="C152" s="114"/>
      <c r="D152" s="114"/>
      <c r="E152" s="114"/>
      <c r="F152" s="246" t="s">
        <v>186</v>
      </c>
      <c r="G152" s="266" t="s">
        <v>653</v>
      </c>
      <c r="H152" s="117"/>
      <c r="I152" s="191" t="s">
        <v>654</v>
      </c>
      <c r="J152" s="117" t="s">
        <v>207</v>
      </c>
      <c r="K152" s="296" t="s">
        <v>208</v>
      </c>
      <c r="L152" s="117">
        <f t="shared" ref="L152:L156" si="49">IF(J152="Ya/Tidak",IF(K152="Ya",1,IF(K152="Tidak",0,"Blm Diisi")),IF(J152="A/B/C",IF(K152="A",1,IF(K152="B",0.5,IF(K152="C",0,"Blm Diisi"))),IF(J152="A/B/C/D",IF(K152="A",1,IF(K152="B",0.67,IF(K152="C",0.33,IF(K152="D",0,"Blm Diisi")))),IF(J152="A/B/C/D/E",IF(K152="A",1,IF(K152="B",0.75,IF(K152="C",0.5,IF(K152="D",0.25,IF(K152="E",0,"Blm Diisi"))))),IF(J152="%",IF(K152="","Blm Diisi",K152),IF(J152="Jumlah",IF(K152="","Blm Diisi",""),IF(J152="Rupiah",IF(K152="","Blm Diisi",""),IF(J152="","","-"))))))))</f>
        <v>1</v>
      </c>
      <c r="M152" s="117"/>
      <c r="N152" s="89"/>
      <c r="O152" s="89"/>
      <c r="P152" s="300" t="s">
        <v>655</v>
      </c>
      <c r="Q152" s="310" t="s">
        <v>656</v>
      </c>
      <c r="R152" s="89"/>
      <c r="S152" s="117" t="s">
        <v>207</v>
      </c>
      <c r="T152" s="296" t="s">
        <v>208</v>
      </c>
      <c r="U152" s="117">
        <f t="shared" ref="U152:U156" si="50">IF(S152="Ya/Tidak",IF(T152="Ya",1,IF(T152="Tidak",0,"Blm Diisi")),IF(S152="A/B/C",IF(T152="A",1,IF(T152="B",0.5,IF(T152="C",0,"Blm Diisi"))),IF(S152="A/B/C/D",IF(T152="A",1,IF(T152="B",0.67,IF(T152="C",0.33,IF(T152="D",0,"Blm Diisi")))),IF(S152="A/B/C/D/E",IF(T152="A",1,IF(T152="B",0.75,IF(T152="C",0.5,IF(T152="D",0.25,IF(T152="E",0,"Blm Diisi"))))),IF(S152="%",IF(T152="","Blm Diisi",T152),IF(S152="Jumlah",IF(T152="","Blm Diisi",""),IF(S152="Rupiah",IF(T152="","Blm Diisi",""),IF(S152="","","-"))))))))</f>
        <v>1</v>
      </c>
      <c r="V152" s="117"/>
      <c r="W152" s="251"/>
      <c r="X152" s="89"/>
      <c r="Y152" s="89"/>
      <c r="Z152" s="89"/>
    </row>
    <row r="153">
      <c r="A153" s="89">
        <v>157.0</v>
      </c>
      <c r="B153" s="113"/>
      <c r="C153" s="114"/>
      <c r="D153" s="114"/>
      <c r="E153" s="114"/>
      <c r="F153" s="246" t="s">
        <v>193</v>
      </c>
      <c r="G153" s="266" t="s">
        <v>657</v>
      </c>
      <c r="H153" s="117"/>
      <c r="I153" s="191" t="s">
        <v>658</v>
      </c>
      <c r="J153" s="117" t="s">
        <v>196</v>
      </c>
      <c r="K153" s="247" t="s">
        <v>190</v>
      </c>
      <c r="L153" s="117">
        <f t="shared" si="49"/>
        <v>1</v>
      </c>
      <c r="M153" s="117"/>
      <c r="N153" s="89"/>
      <c r="O153" s="89"/>
      <c r="P153" s="300" t="s">
        <v>659</v>
      </c>
      <c r="Q153" s="310" t="s">
        <v>660</v>
      </c>
      <c r="R153" s="89"/>
      <c r="S153" s="117" t="s">
        <v>196</v>
      </c>
      <c r="T153" s="247" t="s">
        <v>190</v>
      </c>
      <c r="U153" s="117">
        <f t="shared" si="50"/>
        <v>1</v>
      </c>
      <c r="V153" s="117"/>
      <c r="W153" s="251"/>
      <c r="X153" s="89"/>
      <c r="Y153" s="89"/>
      <c r="Z153" s="89"/>
    </row>
    <row r="154">
      <c r="A154" s="89">
        <v>158.0</v>
      </c>
      <c r="B154" s="113"/>
      <c r="C154" s="114"/>
      <c r="D154" s="114"/>
      <c r="E154" s="114"/>
      <c r="F154" s="246" t="s">
        <v>199</v>
      </c>
      <c r="G154" s="266" t="s">
        <v>661</v>
      </c>
      <c r="H154" s="117"/>
      <c r="I154" s="191" t="s">
        <v>662</v>
      </c>
      <c r="J154" s="117" t="s">
        <v>196</v>
      </c>
      <c r="K154" s="247" t="s">
        <v>227</v>
      </c>
      <c r="L154" s="117">
        <f t="shared" si="49"/>
        <v>0.67</v>
      </c>
      <c r="M154" s="117"/>
      <c r="N154" s="89"/>
      <c r="O154" s="89"/>
      <c r="P154" s="314" t="s">
        <v>663</v>
      </c>
      <c r="Q154" s="315" t="s">
        <v>664</v>
      </c>
      <c r="R154" s="89"/>
      <c r="S154" s="117" t="s">
        <v>196</v>
      </c>
      <c r="T154" s="247" t="s">
        <v>227</v>
      </c>
      <c r="U154" s="117">
        <f t="shared" si="50"/>
        <v>0.67</v>
      </c>
      <c r="V154" s="117"/>
      <c r="W154" s="251"/>
      <c r="X154" s="89"/>
      <c r="Y154" s="89"/>
      <c r="Z154" s="89"/>
    </row>
    <row r="155">
      <c r="A155" s="89">
        <v>159.0</v>
      </c>
      <c r="B155" s="113"/>
      <c r="C155" s="114"/>
      <c r="D155" s="114"/>
      <c r="E155" s="114"/>
      <c r="F155" s="246" t="s">
        <v>219</v>
      </c>
      <c r="G155" s="266" t="s">
        <v>665</v>
      </c>
      <c r="H155" s="117"/>
      <c r="I155" s="191" t="s">
        <v>666</v>
      </c>
      <c r="J155" s="117" t="s">
        <v>189</v>
      </c>
      <c r="K155" s="247" t="s">
        <v>190</v>
      </c>
      <c r="L155" s="117">
        <f t="shared" si="49"/>
        <v>1</v>
      </c>
      <c r="M155" s="117"/>
      <c r="N155" s="89"/>
      <c r="O155" s="89"/>
      <c r="P155" s="249" t="s">
        <v>667</v>
      </c>
      <c r="Q155" s="299" t="s">
        <v>668</v>
      </c>
      <c r="R155" s="89"/>
      <c r="S155" s="117" t="s">
        <v>189</v>
      </c>
      <c r="T155" s="247" t="s">
        <v>190</v>
      </c>
      <c r="U155" s="117">
        <f t="shared" si="50"/>
        <v>1</v>
      </c>
      <c r="V155" s="117"/>
      <c r="W155" s="251"/>
      <c r="X155" s="89"/>
      <c r="Y155" s="89"/>
      <c r="Z155" s="89"/>
    </row>
    <row r="156">
      <c r="A156" s="89">
        <v>160.0</v>
      </c>
      <c r="B156" s="113"/>
      <c r="C156" s="114"/>
      <c r="D156" s="114"/>
      <c r="E156" s="114"/>
      <c r="F156" s="246" t="s">
        <v>224</v>
      </c>
      <c r="G156" s="266" t="s">
        <v>669</v>
      </c>
      <c r="H156" s="117"/>
      <c r="I156" s="191" t="s">
        <v>670</v>
      </c>
      <c r="J156" s="117" t="s">
        <v>207</v>
      </c>
      <c r="K156" s="296" t="s">
        <v>208</v>
      </c>
      <c r="L156" s="117">
        <f t="shared" si="49"/>
        <v>1</v>
      </c>
      <c r="M156" s="117"/>
      <c r="N156" s="89"/>
      <c r="O156" s="89"/>
      <c r="P156" s="249" t="s">
        <v>671</v>
      </c>
      <c r="Q156" s="315" t="s">
        <v>672</v>
      </c>
      <c r="R156" s="89"/>
      <c r="S156" s="117" t="s">
        <v>207</v>
      </c>
      <c r="T156" s="296" t="s">
        <v>208</v>
      </c>
      <c r="U156" s="117">
        <f t="shared" si="50"/>
        <v>1</v>
      </c>
      <c r="V156" s="117"/>
      <c r="W156" s="251"/>
      <c r="X156" s="89"/>
      <c r="Y156" s="89"/>
      <c r="Z156" s="89"/>
    </row>
    <row r="157">
      <c r="A157" s="89">
        <v>161.0</v>
      </c>
      <c r="B157" s="257"/>
      <c r="C157" s="241"/>
      <c r="D157" s="241"/>
      <c r="E157" s="241" t="s">
        <v>16</v>
      </c>
      <c r="F157" s="316" t="s">
        <v>673</v>
      </c>
      <c r="G157" s="4"/>
      <c r="H157" s="242">
        <v>0.3</v>
      </c>
      <c r="I157" s="243"/>
      <c r="J157" s="242"/>
      <c r="K157" s="242"/>
      <c r="L157" s="242">
        <f>AVERAGE(L158:L162)*H157</f>
        <v>0.3</v>
      </c>
      <c r="M157" s="242"/>
      <c r="N157" s="89"/>
      <c r="O157" s="1"/>
      <c r="P157" s="243"/>
      <c r="Q157" s="244"/>
      <c r="R157" s="89"/>
      <c r="S157" s="242"/>
      <c r="T157" s="242"/>
      <c r="U157" s="242">
        <f>AVERAGE(U158:U162)*H157</f>
        <v>0.3</v>
      </c>
      <c r="V157" s="242"/>
      <c r="W157" s="245"/>
      <c r="X157" s="89"/>
      <c r="Y157" s="89"/>
      <c r="Z157" s="89"/>
    </row>
    <row r="158">
      <c r="A158" s="89">
        <v>162.0</v>
      </c>
      <c r="B158" s="113"/>
      <c r="C158" s="114"/>
      <c r="D158" s="114"/>
      <c r="E158" s="114"/>
      <c r="F158" s="114" t="s">
        <v>186</v>
      </c>
      <c r="G158" s="266" t="s">
        <v>674</v>
      </c>
      <c r="H158" s="117"/>
      <c r="I158" s="191" t="s">
        <v>675</v>
      </c>
      <c r="J158" s="117" t="s">
        <v>207</v>
      </c>
      <c r="K158" s="124" t="s">
        <v>208</v>
      </c>
      <c r="L158" s="117">
        <f t="shared" ref="L158:L162" si="51">IF(J158="Ya/Tidak",IF(K158="Ya",1,IF(K158="Tidak",0,"Blm Diisi")),IF(J158="A/B/C",IF(K158="A",1,IF(K158="B",0.5,IF(K158="C",0,"Blm Diisi"))),IF(J158="A/B/C/D",IF(K158="A",1,IF(K158="B",0.67,IF(K158="C",0.33,IF(K158="D",0,"Blm Diisi")))),IF(J158="A/B/C/D/E",IF(K158="A",1,IF(K158="B",0.75,IF(K158="C",0.5,IF(K158="D",0.25,IF(K158="E",0,"Blm Diisi"))))),IF(J158="%",IF(K158="","Blm Diisi",K158),IF(J158="Jumlah",IF(K158="","Blm Diisi",""),IF(J158="Rupiah",IF(K158="","Blm Diisi",""),IF(J158="","","-"))))))))</f>
        <v>1</v>
      </c>
      <c r="M158" s="117"/>
      <c r="N158" s="89"/>
      <c r="O158" s="89"/>
      <c r="P158" s="249" t="s">
        <v>676</v>
      </c>
      <c r="Q158" s="317" t="s">
        <v>677</v>
      </c>
      <c r="R158" s="89"/>
      <c r="S158" s="117" t="s">
        <v>207</v>
      </c>
      <c r="T158" s="124" t="s">
        <v>208</v>
      </c>
      <c r="U158" s="117">
        <f t="shared" ref="U158:U162" si="52">IF(S158="Ya/Tidak",IF(T158="Ya",1,IF(T158="Tidak",0,"Blm Diisi")),IF(S158="A/B/C",IF(T158="A",1,IF(T158="B",0.5,IF(T158="C",0,"Blm Diisi"))),IF(S158="A/B/C/D",IF(T158="A",1,IF(T158="B",0.67,IF(T158="C",0.33,IF(T158="D",0,"Blm Diisi")))),IF(S158="A/B/C/D/E",IF(T158="A",1,IF(T158="B",0.75,IF(T158="C",0.5,IF(T158="D",0.25,IF(T158="E",0,"Blm Diisi"))))),IF(S158="%",IF(T158="","Blm Diisi",T158),IF(S158="Jumlah",IF(T158="","Blm Diisi",""),IF(S158="Rupiah",IF(T158="","Blm Diisi",""),IF(S158="","","-"))))))))</f>
        <v>1</v>
      </c>
      <c r="V158" s="117"/>
      <c r="W158" s="251"/>
      <c r="X158" s="89"/>
      <c r="Y158" s="89"/>
      <c r="Z158" s="89"/>
    </row>
    <row r="159">
      <c r="A159" s="89">
        <v>163.0</v>
      </c>
      <c r="B159" s="113"/>
      <c r="C159" s="114"/>
      <c r="D159" s="114"/>
      <c r="E159" s="114"/>
      <c r="F159" s="114" t="s">
        <v>193</v>
      </c>
      <c r="G159" s="266" t="s">
        <v>678</v>
      </c>
      <c r="H159" s="117"/>
      <c r="I159" s="191" t="s">
        <v>679</v>
      </c>
      <c r="J159" s="117" t="s">
        <v>196</v>
      </c>
      <c r="K159" s="252" t="s">
        <v>190</v>
      </c>
      <c r="L159" s="117">
        <f t="shared" si="51"/>
        <v>1</v>
      </c>
      <c r="M159" s="117"/>
      <c r="N159" s="89"/>
      <c r="O159" s="89"/>
      <c r="P159" s="249" t="s">
        <v>680</v>
      </c>
      <c r="Q159" s="313" t="s">
        <v>681</v>
      </c>
      <c r="R159" s="89"/>
      <c r="S159" s="117" t="s">
        <v>196</v>
      </c>
      <c r="T159" s="252" t="s">
        <v>190</v>
      </c>
      <c r="U159" s="117">
        <f t="shared" si="52"/>
        <v>1</v>
      </c>
      <c r="V159" s="117"/>
      <c r="W159" s="251"/>
      <c r="X159" s="89"/>
      <c r="Y159" s="89"/>
      <c r="Z159" s="89"/>
    </row>
    <row r="160" ht="57.0" customHeight="1">
      <c r="A160" s="89">
        <v>164.0</v>
      </c>
      <c r="B160" s="113"/>
      <c r="C160" s="114"/>
      <c r="D160" s="114"/>
      <c r="E160" s="114"/>
      <c r="F160" s="114" t="s">
        <v>199</v>
      </c>
      <c r="G160" s="266" t="s">
        <v>682</v>
      </c>
      <c r="H160" s="117"/>
      <c r="I160" s="191" t="s">
        <v>683</v>
      </c>
      <c r="J160" s="117" t="s">
        <v>207</v>
      </c>
      <c r="K160" s="124" t="s">
        <v>208</v>
      </c>
      <c r="L160" s="117">
        <f t="shared" si="51"/>
        <v>1</v>
      </c>
      <c r="M160" s="117"/>
      <c r="N160" s="89"/>
      <c r="O160" s="89"/>
      <c r="P160" s="249" t="s">
        <v>684</v>
      </c>
      <c r="Q160" s="274" t="s">
        <v>685</v>
      </c>
      <c r="R160" s="89"/>
      <c r="S160" s="117" t="s">
        <v>207</v>
      </c>
      <c r="T160" s="124" t="s">
        <v>208</v>
      </c>
      <c r="U160" s="117">
        <f t="shared" si="52"/>
        <v>1</v>
      </c>
      <c r="V160" s="117"/>
      <c r="W160" s="251"/>
      <c r="X160" s="89"/>
      <c r="Y160" s="89"/>
      <c r="Z160" s="89"/>
    </row>
    <row r="161">
      <c r="A161" s="89">
        <v>165.0</v>
      </c>
      <c r="B161" s="113"/>
      <c r="C161" s="114"/>
      <c r="D161" s="114"/>
      <c r="E161" s="114"/>
      <c r="F161" s="114" t="s">
        <v>219</v>
      </c>
      <c r="G161" s="266" t="s">
        <v>686</v>
      </c>
      <c r="H161" s="117"/>
      <c r="I161" s="191" t="s">
        <v>687</v>
      </c>
      <c r="J161" s="117" t="s">
        <v>189</v>
      </c>
      <c r="K161" s="252" t="s">
        <v>190</v>
      </c>
      <c r="L161" s="117">
        <f t="shared" si="51"/>
        <v>1</v>
      </c>
      <c r="M161" s="117"/>
      <c r="N161" s="89"/>
      <c r="O161" s="89"/>
      <c r="P161" s="249" t="s">
        <v>688</v>
      </c>
      <c r="Q161" s="261" t="s">
        <v>689</v>
      </c>
      <c r="R161" s="89"/>
      <c r="S161" s="117" t="s">
        <v>189</v>
      </c>
      <c r="T161" s="252" t="s">
        <v>190</v>
      </c>
      <c r="U161" s="117">
        <f t="shared" si="52"/>
        <v>1</v>
      </c>
      <c r="V161" s="117"/>
      <c r="W161" s="251"/>
      <c r="X161" s="89"/>
      <c r="Y161" s="89"/>
      <c r="Z161" s="89"/>
    </row>
    <row r="162">
      <c r="A162" s="89">
        <v>166.0</v>
      </c>
      <c r="B162" s="113"/>
      <c r="C162" s="114"/>
      <c r="D162" s="114"/>
      <c r="E162" s="114"/>
      <c r="F162" s="114" t="s">
        <v>224</v>
      </c>
      <c r="G162" s="266" t="s">
        <v>690</v>
      </c>
      <c r="H162" s="117"/>
      <c r="I162" s="191" t="s">
        <v>691</v>
      </c>
      <c r="J162" s="117" t="s">
        <v>196</v>
      </c>
      <c r="K162" s="252" t="s">
        <v>190</v>
      </c>
      <c r="L162" s="117">
        <f t="shared" si="51"/>
        <v>1</v>
      </c>
      <c r="M162" s="117"/>
      <c r="N162" s="89"/>
      <c r="O162" s="89"/>
      <c r="P162" s="249" t="s">
        <v>692</v>
      </c>
      <c r="Q162" s="261" t="s">
        <v>693</v>
      </c>
      <c r="R162" s="89"/>
      <c r="S162" s="117" t="s">
        <v>196</v>
      </c>
      <c r="T162" s="252" t="s">
        <v>190</v>
      </c>
      <c r="U162" s="117">
        <f t="shared" si="52"/>
        <v>1</v>
      </c>
      <c r="V162" s="117"/>
      <c r="W162" s="251"/>
      <c r="X162" s="89"/>
      <c r="Y162" s="89"/>
      <c r="Z162" s="89"/>
    </row>
    <row r="163">
      <c r="A163" s="89">
        <v>167.0</v>
      </c>
      <c r="B163" s="257"/>
      <c r="C163" s="241"/>
      <c r="D163" s="241"/>
      <c r="E163" s="241" t="s">
        <v>34</v>
      </c>
      <c r="F163" s="32" t="s">
        <v>50</v>
      </c>
      <c r="G163" s="4"/>
      <c r="H163" s="242">
        <v>0.3</v>
      </c>
      <c r="I163" s="243"/>
      <c r="J163" s="242"/>
      <c r="K163" s="242"/>
      <c r="L163" s="242">
        <f>AVERAGE(L164:L168)*H163</f>
        <v>0.3</v>
      </c>
      <c r="M163" s="242"/>
      <c r="N163" s="89"/>
      <c r="O163" s="1"/>
      <c r="P163" s="243"/>
      <c r="Q163" s="244"/>
      <c r="R163" s="89"/>
      <c r="S163" s="242"/>
      <c r="T163" s="242"/>
      <c r="U163" s="242">
        <f>AVERAGE(U164:U168)*H163</f>
        <v>0.3</v>
      </c>
      <c r="V163" s="242"/>
      <c r="W163" s="245"/>
      <c r="X163" s="89"/>
      <c r="Y163" s="89"/>
      <c r="Z163" s="89"/>
    </row>
    <row r="164" ht="47.25" customHeight="1">
      <c r="A164" s="89">
        <v>168.0</v>
      </c>
      <c r="B164" s="113"/>
      <c r="C164" s="114"/>
      <c r="D164" s="114"/>
      <c r="E164" s="114"/>
      <c r="F164" s="114" t="s">
        <v>186</v>
      </c>
      <c r="G164" s="266" t="s">
        <v>694</v>
      </c>
      <c r="H164" s="117"/>
      <c r="I164" s="191" t="s">
        <v>695</v>
      </c>
      <c r="J164" s="117" t="s">
        <v>207</v>
      </c>
      <c r="K164" s="124" t="s">
        <v>208</v>
      </c>
      <c r="L164" s="117">
        <f t="shared" ref="L164:L168" si="53">IF(J164="Ya/Tidak",IF(K164="Ya",1,IF(K164="Tidak",0,"Blm Diisi")),IF(J164="A/B/C",IF(K164="A",1,IF(K164="B",0.5,IF(K164="C",0,"Blm Diisi"))),IF(J164="A/B/C/D",IF(K164="A",1,IF(K164="B",0.67,IF(K164="C",0.33,IF(K164="D",0,"Blm Diisi")))),IF(J164="A/B/C/D/E",IF(K164="A",1,IF(K164="B",0.75,IF(K164="C",0.5,IF(K164="D",0.25,IF(K164="E",0,"Blm Diisi"))))),IF(J164="%",IF(K164="","Blm Diisi",K164),IF(J164="Jumlah",IF(K164="","Blm Diisi",""),IF(J164="Rupiah",IF(K164="","Blm Diisi",""),IF(J164="","","-"))))))))</f>
        <v>1</v>
      </c>
      <c r="M164" s="117"/>
      <c r="N164" s="89"/>
      <c r="O164" s="89"/>
      <c r="P164" s="249" t="s">
        <v>696</v>
      </c>
      <c r="Q164" s="261" t="s">
        <v>697</v>
      </c>
      <c r="R164" s="89"/>
      <c r="S164" s="117" t="s">
        <v>207</v>
      </c>
      <c r="T164" s="124" t="s">
        <v>208</v>
      </c>
      <c r="U164" s="117">
        <f t="shared" ref="U164:U168" si="54">IF(S164="Ya/Tidak",IF(T164="Ya",1,IF(T164="Tidak",0,"Blm Diisi")),IF(S164="A/B/C",IF(T164="A",1,IF(T164="B",0.5,IF(T164="C",0,"Blm Diisi"))),IF(S164="A/B/C/D",IF(T164="A",1,IF(T164="B",0.67,IF(T164="C",0.33,IF(T164="D",0,"Blm Diisi")))),IF(S164="A/B/C/D/E",IF(T164="A",1,IF(T164="B",0.75,IF(T164="C",0.5,IF(T164="D",0.25,IF(T164="E",0,"Blm Diisi"))))),IF(S164="%",IF(T164="","Blm Diisi",T164),IF(S164="Jumlah",IF(T164="","Blm Diisi",""),IF(S164="Rupiah",IF(T164="","Blm Diisi",""),IF(S164="","","-"))))))))</f>
        <v>1</v>
      </c>
      <c r="V164" s="117"/>
      <c r="W164" s="251"/>
      <c r="X164" s="89"/>
      <c r="Y164" s="89"/>
      <c r="Z164" s="89"/>
    </row>
    <row r="165">
      <c r="A165" s="89">
        <v>169.0</v>
      </c>
      <c r="B165" s="113"/>
      <c r="C165" s="114"/>
      <c r="D165" s="114"/>
      <c r="E165" s="114"/>
      <c r="F165" s="114" t="s">
        <v>193</v>
      </c>
      <c r="G165" s="266" t="s">
        <v>698</v>
      </c>
      <c r="H165" s="117"/>
      <c r="I165" s="191" t="s">
        <v>699</v>
      </c>
      <c r="J165" s="117" t="s">
        <v>196</v>
      </c>
      <c r="K165" s="247" t="s">
        <v>190</v>
      </c>
      <c r="L165" s="117">
        <f t="shared" si="53"/>
        <v>1</v>
      </c>
      <c r="M165" s="117"/>
      <c r="N165" s="89"/>
      <c r="O165" s="89"/>
      <c r="P165" s="249" t="s">
        <v>700</v>
      </c>
      <c r="Q165" s="313" t="s">
        <v>701</v>
      </c>
      <c r="R165" s="89"/>
      <c r="S165" s="117" t="s">
        <v>196</v>
      </c>
      <c r="T165" s="247" t="s">
        <v>190</v>
      </c>
      <c r="U165" s="117">
        <f t="shared" si="54"/>
        <v>1</v>
      </c>
      <c r="V165" s="117"/>
      <c r="W165" s="251"/>
      <c r="X165" s="89"/>
      <c r="Y165" s="89"/>
      <c r="Z165" s="89"/>
    </row>
    <row r="166">
      <c r="A166" s="89">
        <v>170.0</v>
      </c>
      <c r="B166" s="113"/>
      <c r="C166" s="114"/>
      <c r="D166" s="114"/>
      <c r="E166" s="114"/>
      <c r="F166" s="114" t="s">
        <v>199</v>
      </c>
      <c r="G166" s="266" t="s">
        <v>702</v>
      </c>
      <c r="H166" s="117"/>
      <c r="I166" s="191" t="s">
        <v>703</v>
      </c>
      <c r="J166" s="117" t="s">
        <v>207</v>
      </c>
      <c r="K166" s="124" t="s">
        <v>208</v>
      </c>
      <c r="L166" s="117">
        <f t="shared" si="53"/>
        <v>1</v>
      </c>
      <c r="M166" s="117"/>
      <c r="N166" s="89"/>
      <c r="O166" s="89"/>
      <c r="P166" s="121" t="s">
        <v>704</v>
      </c>
      <c r="Q166" s="261" t="s">
        <v>705</v>
      </c>
      <c r="R166" s="89"/>
      <c r="S166" s="117" t="s">
        <v>207</v>
      </c>
      <c r="T166" s="124" t="s">
        <v>208</v>
      </c>
      <c r="U166" s="117">
        <f t="shared" si="54"/>
        <v>1</v>
      </c>
      <c r="V166" s="117"/>
      <c r="W166" s="251"/>
      <c r="X166" s="89"/>
      <c r="Y166" s="89"/>
      <c r="Z166" s="89"/>
    </row>
    <row r="167">
      <c r="A167" s="89">
        <v>171.0</v>
      </c>
      <c r="B167" s="113"/>
      <c r="C167" s="114"/>
      <c r="D167" s="114"/>
      <c r="E167" s="114"/>
      <c r="F167" s="114" t="s">
        <v>219</v>
      </c>
      <c r="G167" s="266" t="s">
        <v>706</v>
      </c>
      <c r="H167" s="117"/>
      <c r="I167" s="191" t="s">
        <v>707</v>
      </c>
      <c r="J167" s="117" t="s">
        <v>189</v>
      </c>
      <c r="K167" s="252" t="s">
        <v>190</v>
      </c>
      <c r="L167" s="117">
        <f t="shared" si="53"/>
        <v>1</v>
      </c>
      <c r="M167" s="117"/>
      <c r="N167" s="89"/>
      <c r="O167" s="89"/>
      <c r="P167" s="249" t="s">
        <v>708</v>
      </c>
      <c r="Q167" s="313" t="s">
        <v>709</v>
      </c>
      <c r="R167" s="89"/>
      <c r="S167" s="117" t="s">
        <v>189</v>
      </c>
      <c r="T167" s="252" t="s">
        <v>190</v>
      </c>
      <c r="U167" s="117">
        <f t="shared" si="54"/>
        <v>1</v>
      </c>
      <c r="V167" s="117"/>
      <c r="W167" s="251"/>
      <c r="X167" s="89"/>
      <c r="Y167" s="89"/>
      <c r="Z167" s="89"/>
    </row>
    <row r="168">
      <c r="A168" s="89">
        <v>172.0</v>
      </c>
      <c r="B168" s="113"/>
      <c r="C168" s="114"/>
      <c r="D168" s="114"/>
      <c r="E168" s="114"/>
      <c r="F168" s="114" t="s">
        <v>224</v>
      </c>
      <c r="G168" s="266" t="s">
        <v>710</v>
      </c>
      <c r="H168" s="117"/>
      <c r="I168" s="191" t="s">
        <v>711</v>
      </c>
      <c r="J168" s="117" t="s">
        <v>196</v>
      </c>
      <c r="K168" s="252" t="s">
        <v>190</v>
      </c>
      <c r="L168" s="117">
        <f t="shared" si="53"/>
        <v>1</v>
      </c>
      <c r="M168" s="117"/>
      <c r="N168" s="89"/>
      <c r="O168" s="89"/>
      <c r="P168" s="249" t="s">
        <v>712</v>
      </c>
      <c r="Q168" s="313" t="s">
        <v>713</v>
      </c>
      <c r="R168" s="89"/>
      <c r="S168" s="117" t="s">
        <v>196</v>
      </c>
      <c r="T168" s="252" t="s">
        <v>190</v>
      </c>
      <c r="U168" s="117">
        <f t="shared" si="54"/>
        <v>1</v>
      </c>
      <c r="V168" s="117"/>
      <c r="W168" s="251"/>
      <c r="X168" s="89"/>
      <c r="Y168" s="89"/>
      <c r="Z168" s="89"/>
    </row>
    <row r="169">
      <c r="A169" s="89">
        <v>173.0</v>
      </c>
      <c r="B169" s="257"/>
      <c r="C169" s="241"/>
      <c r="D169" s="241"/>
      <c r="E169" s="241" t="s">
        <v>36</v>
      </c>
      <c r="F169" s="32" t="s">
        <v>51</v>
      </c>
      <c r="G169" s="4"/>
      <c r="H169" s="242">
        <v>0.5</v>
      </c>
      <c r="I169" s="243"/>
      <c r="J169" s="242"/>
      <c r="K169" s="242"/>
      <c r="L169" s="242">
        <f>AVERAGE(L170:L174)*H169</f>
        <v>0.5</v>
      </c>
      <c r="M169" s="242"/>
      <c r="N169" s="89"/>
      <c r="O169" s="1"/>
      <c r="P169" s="243"/>
      <c r="Q169" s="244"/>
      <c r="R169" s="89"/>
      <c r="S169" s="242"/>
      <c r="T169" s="242"/>
      <c r="U169" s="242">
        <f>AVERAGE(U170:U174)*H169</f>
        <v>0.5</v>
      </c>
      <c r="V169" s="242"/>
      <c r="W169" s="245"/>
      <c r="X169" s="89"/>
      <c r="Y169" s="89"/>
      <c r="Z169" s="89"/>
    </row>
    <row r="170" ht="51.0" customHeight="1">
      <c r="A170" s="89">
        <v>174.0</v>
      </c>
      <c r="B170" s="113"/>
      <c r="C170" s="114"/>
      <c r="D170" s="114"/>
      <c r="E170" s="114"/>
      <c r="F170" s="114" t="s">
        <v>186</v>
      </c>
      <c r="G170" s="266" t="s">
        <v>714</v>
      </c>
      <c r="H170" s="117"/>
      <c r="I170" s="191" t="s">
        <v>715</v>
      </c>
      <c r="J170" s="117" t="s">
        <v>207</v>
      </c>
      <c r="K170" s="124" t="s">
        <v>208</v>
      </c>
      <c r="L170" s="117">
        <f t="shared" ref="L170:L174" si="55">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1</v>
      </c>
      <c r="M170" s="117"/>
      <c r="N170" s="89"/>
      <c r="O170" s="89"/>
      <c r="P170" s="121" t="s">
        <v>716</v>
      </c>
      <c r="Q170" s="261" t="s">
        <v>717</v>
      </c>
      <c r="R170" s="89"/>
      <c r="S170" s="117" t="s">
        <v>207</v>
      </c>
      <c r="T170" s="124" t="s">
        <v>208</v>
      </c>
      <c r="U170" s="117">
        <f t="shared" ref="U170:U174" si="56">IF(S170="Ya/Tidak",IF(T170="Ya",1,IF(T170="Tidak",0,"Blm Diisi")),IF(S170="A/B/C",IF(T170="A",1,IF(T170="B",0.5,IF(T170="C",0,"Blm Diisi"))),IF(S170="A/B/C/D",IF(T170="A",1,IF(T170="B",0.67,IF(T170="C",0.33,IF(T170="D",0,"Blm Diisi")))),IF(S170="A/B/C/D/E",IF(T170="A",1,IF(T170="B",0.75,IF(T170="C",0.5,IF(T170="D",0.25,IF(T170="E",0,"Blm Diisi"))))),IF(S170="%",IF(T170="","Blm Diisi",T170),IF(S170="Jumlah",IF(T170="","Blm Diisi",""),IF(S170="Rupiah",IF(T170="","Blm Diisi",""),IF(S170="","","-"))))))))</f>
        <v>1</v>
      </c>
      <c r="V170" s="117"/>
      <c r="W170" s="251"/>
      <c r="X170" s="89"/>
      <c r="Y170" s="89"/>
      <c r="Z170" s="89"/>
    </row>
    <row r="171">
      <c r="A171" s="89">
        <v>175.0</v>
      </c>
      <c r="B171" s="113"/>
      <c r="C171" s="114"/>
      <c r="D171" s="114"/>
      <c r="E171" s="114"/>
      <c r="F171" s="114" t="s">
        <v>193</v>
      </c>
      <c r="G171" s="266" t="s">
        <v>718</v>
      </c>
      <c r="H171" s="117"/>
      <c r="I171" s="191" t="s">
        <v>719</v>
      </c>
      <c r="J171" s="117" t="s">
        <v>207</v>
      </c>
      <c r="K171" s="124" t="s">
        <v>208</v>
      </c>
      <c r="L171" s="117">
        <f t="shared" si="55"/>
        <v>1</v>
      </c>
      <c r="M171" s="117"/>
      <c r="N171" s="89"/>
      <c r="O171" s="89"/>
      <c r="P171" s="121" t="s">
        <v>720</v>
      </c>
      <c r="Q171" s="261" t="s">
        <v>721</v>
      </c>
      <c r="R171" s="89"/>
      <c r="S171" s="117" t="s">
        <v>207</v>
      </c>
      <c r="T171" s="124" t="s">
        <v>208</v>
      </c>
      <c r="U171" s="117">
        <f t="shared" si="56"/>
        <v>1</v>
      </c>
      <c r="V171" s="117"/>
      <c r="W171" s="251"/>
      <c r="X171" s="89"/>
      <c r="Y171" s="89"/>
      <c r="Z171" s="89"/>
    </row>
    <row r="172">
      <c r="A172" s="89">
        <v>176.0</v>
      </c>
      <c r="B172" s="113"/>
      <c r="C172" s="114"/>
      <c r="D172" s="114"/>
      <c r="E172" s="114"/>
      <c r="F172" s="114" t="s">
        <v>199</v>
      </c>
      <c r="G172" s="266" t="s">
        <v>722</v>
      </c>
      <c r="H172" s="117"/>
      <c r="I172" s="191" t="s">
        <v>723</v>
      </c>
      <c r="J172" s="117" t="s">
        <v>189</v>
      </c>
      <c r="K172" s="252" t="s">
        <v>190</v>
      </c>
      <c r="L172" s="117">
        <f t="shared" si="55"/>
        <v>1</v>
      </c>
      <c r="M172" s="117"/>
      <c r="N172" s="89"/>
      <c r="O172" s="89"/>
      <c r="P172" s="121" t="s">
        <v>724</v>
      </c>
      <c r="Q172" s="261" t="s">
        <v>725</v>
      </c>
      <c r="R172" s="89"/>
      <c r="S172" s="117" t="s">
        <v>189</v>
      </c>
      <c r="T172" s="252" t="s">
        <v>190</v>
      </c>
      <c r="U172" s="117">
        <f t="shared" si="56"/>
        <v>1</v>
      </c>
      <c r="V172" s="117"/>
      <c r="W172" s="251"/>
      <c r="X172" s="89"/>
      <c r="Y172" s="89"/>
      <c r="Z172" s="89"/>
    </row>
    <row r="173">
      <c r="A173" s="89">
        <v>177.0</v>
      </c>
      <c r="B173" s="113"/>
      <c r="C173" s="114"/>
      <c r="D173" s="114"/>
      <c r="E173" s="114"/>
      <c r="F173" s="114" t="s">
        <v>219</v>
      </c>
      <c r="G173" s="266" t="s">
        <v>726</v>
      </c>
      <c r="H173" s="117"/>
      <c r="I173" s="191" t="s">
        <v>727</v>
      </c>
      <c r="J173" s="117" t="s">
        <v>189</v>
      </c>
      <c r="K173" s="252" t="s">
        <v>190</v>
      </c>
      <c r="L173" s="117">
        <f t="shared" si="55"/>
        <v>1</v>
      </c>
      <c r="M173" s="117"/>
      <c r="N173" s="89"/>
      <c r="O173" s="89"/>
      <c r="P173" s="249" t="s">
        <v>728</v>
      </c>
      <c r="Q173" s="261" t="s">
        <v>729</v>
      </c>
      <c r="R173" s="89"/>
      <c r="S173" s="117" t="s">
        <v>189</v>
      </c>
      <c r="T173" s="252" t="s">
        <v>190</v>
      </c>
      <c r="U173" s="117">
        <f t="shared" si="56"/>
        <v>1</v>
      </c>
      <c r="V173" s="117"/>
      <c r="W173" s="251"/>
      <c r="X173" s="89"/>
      <c r="Y173" s="89"/>
      <c r="Z173" s="89"/>
    </row>
    <row r="174">
      <c r="A174" s="89">
        <v>178.0</v>
      </c>
      <c r="B174" s="113"/>
      <c r="C174" s="114"/>
      <c r="D174" s="114"/>
      <c r="E174" s="114"/>
      <c r="F174" s="114" t="s">
        <v>224</v>
      </c>
      <c r="G174" s="266" t="s">
        <v>730</v>
      </c>
      <c r="H174" s="117"/>
      <c r="I174" s="191" t="s">
        <v>731</v>
      </c>
      <c r="J174" s="117" t="s">
        <v>189</v>
      </c>
      <c r="K174" s="252" t="s">
        <v>190</v>
      </c>
      <c r="L174" s="117">
        <f t="shared" si="55"/>
        <v>1</v>
      </c>
      <c r="M174" s="117"/>
      <c r="N174" s="89"/>
      <c r="O174" s="89"/>
      <c r="P174" s="249" t="s">
        <v>732</v>
      </c>
      <c r="Q174" s="313" t="s">
        <v>733</v>
      </c>
      <c r="R174" s="89"/>
      <c r="S174" s="117" t="s">
        <v>189</v>
      </c>
      <c r="T174" s="252" t="s">
        <v>190</v>
      </c>
      <c r="U174" s="117">
        <f t="shared" si="56"/>
        <v>1</v>
      </c>
      <c r="V174" s="117"/>
      <c r="W174" s="251"/>
      <c r="X174" s="89"/>
      <c r="Y174" s="89"/>
      <c r="Z174" s="89"/>
    </row>
    <row r="175">
      <c r="A175" s="89">
        <v>179.0</v>
      </c>
      <c r="B175" s="257"/>
      <c r="C175" s="241"/>
      <c r="D175" s="241"/>
      <c r="E175" s="241" t="s">
        <v>38</v>
      </c>
      <c r="F175" s="32" t="s">
        <v>52</v>
      </c>
      <c r="G175" s="4"/>
      <c r="H175" s="242">
        <v>0.3</v>
      </c>
      <c r="I175" s="243"/>
      <c r="J175" s="242"/>
      <c r="K175" s="242"/>
      <c r="L175" s="242">
        <f>AVERAGE(L176:L179)*H175</f>
        <v>0.3</v>
      </c>
      <c r="M175" s="242"/>
      <c r="N175" s="89"/>
      <c r="O175" s="1"/>
      <c r="P175" s="243"/>
      <c r="Q175" s="244"/>
      <c r="R175" s="89"/>
      <c r="S175" s="242"/>
      <c r="T175" s="242"/>
      <c r="U175" s="242">
        <f>AVERAGE(U176:U179)*H175</f>
        <v>0.3</v>
      </c>
      <c r="V175" s="242"/>
      <c r="W175" s="245"/>
      <c r="X175" s="89"/>
      <c r="Y175" s="89"/>
      <c r="Z175" s="89"/>
    </row>
    <row r="176">
      <c r="A176" s="89">
        <v>180.0</v>
      </c>
      <c r="B176" s="113"/>
      <c r="C176" s="114"/>
      <c r="D176" s="114"/>
      <c r="E176" s="246"/>
      <c r="F176" s="114" t="s">
        <v>186</v>
      </c>
      <c r="G176" s="266" t="s">
        <v>734</v>
      </c>
      <c r="H176" s="117"/>
      <c r="I176" s="191" t="s">
        <v>735</v>
      </c>
      <c r="J176" s="117" t="s">
        <v>196</v>
      </c>
      <c r="K176" s="252" t="s">
        <v>190</v>
      </c>
      <c r="L176" s="117">
        <f t="shared" ref="L176:L179" si="57">IF(J176="Ya/Tidak",IF(K176="Ya",1,IF(K176="Tidak",0,"Blm Diisi")),IF(J176="A/B/C",IF(K176="A",1,IF(K176="B",0.5,IF(K176="C",0,"Blm Diisi"))),IF(J176="A/B/C/D",IF(K176="A",1,IF(K176="B",0.67,IF(K176="C",0.33,IF(K176="D",0,"Blm Diisi")))),IF(J176="A/B/C/D/E",IF(K176="A",1,IF(K176="B",0.75,IF(K176="C",0.5,IF(K176="D",0.25,IF(K176="E",0,"Blm Diisi"))))),IF(J176="%",IF(K176="","Blm Diisi",K176),IF(J176="Jumlah",IF(K176="","Blm Diisi",""),IF(J176="Rupiah",IF(K176="","Blm Diisi",""),IF(J176="","","-"))))))))</f>
        <v>1</v>
      </c>
      <c r="M176" s="117"/>
      <c r="N176" s="89"/>
      <c r="O176" s="89"/>
      <c r="P176" s="277" t="s">
        <v>736</v>
      </c>
      <c r="Q176" s="318" t="s">
        <v>737</v>
      </c>
      <c r="R176" s="89">
        <v>823.0</v>
      </c>
      <c r="S176" s="117" t="s">
        <v>196</v>
      </c>
      <c r="T176" s="252" t="s">
        <v>190</v>
      </c>
      <c r="U176" s="117">
        <f t="shared" ref="U176:U179" si="58">IF(S176="Ya/Tidak",IF(T176="Ya",1,IF(T176="Tidak",0,"Blm Diisi")),IF(S176="A/B/C",IF(T176="A",1,IF(T176="B",0.5,IF(T176="C",0,"Blm Diisi"))),IF(S176="A/B/C/D",IF(T176="A",1,IF(T176="B",0.67,IF(T176="C",0.33,IF(T176="D",0,"Blm Diisi")))),IF(S176="A/B/C/D/E",IF(T176="A",1,IF(T176="B",0.75,IF(T176="C",0.5,IF(T176="D",0.25,IF(T176="E",0,"Blm Diisi"))))),IF(S176="%",IF(T176="","Blm Diisi",T176),IF(S176="Jumlah",IF(T176="","Blm Diisi",""),IF(S176="Rupiah",IF(T176="","Blm Diisi",""),IF(S176="","","-"))))))))</f>
        <v>1</v>
      </c>
      <c r="V176" s="117"/>
      <c r="W176" s="251"/>
      <c r="X176" s="89"/>
      <c r="Y176" s="89"/>
      <c r="Z176" s="89"/>
    </row>
    <row r="177">
      <c r="A177" s="89">
        <v>181.0</v>
      </c>
      <c r="B177" s="113"/>
      <c r="C177" s="114"/>
      <c r="D177" s="114"/>
      <c r="E177" s="246"/>
      <c r="F177" s="114" t="s">
        <v>193</v>
      </c>
      <c r="G177" s="266" t="s">
        <v>738</v>
      </c>
      <c r="H177" s="117"/>
      <c r="I177" s="191" t="s">
        <v>739</v>
      </c>
      <c r="J177" s="117" t="s">
        <v>196</v>
      </c>
      <c r="K177" s="252" t="s">
        <v>190</v>
      </c>
      <c r="L177" s="117">
        <f t="shared" si="57"/>
        <v>1</v>
      </c>
      <c r="M177" s="117"/>
      <c r="N177" s="89"/>
      <c r="O177" s="89"/>
      <c r="P177" s="249" t="s">
        <v>740</v>
      </c>
      <c r="Q177" s="319" t="s">
        <v>741</v>
      </c>
      <c r="R177" s="89">
        <v>218.0</v>
      </c>
      <c r="S177" s="117" t="s">
        <v>196</v>
      </c>
      <c r="T177" s="252" t="s">
        <v>190</v>
      </c>
      <c r="U177" s="117">
        <f t="shared" si="58"/>
        <v>1</v>
      </c>
      <c r="V177" s="117"/>
      <c r="W177" s="251"/>
      <c r="X177" s="89"/>
      <c r="Y177" s="89"/>
      <c r="Z177" s="89"/>
    </row>
    <row r="178">
      <c r="A178" s="89">
        <v>182.0</v>
      </c>
      <c r="B178" s="113"/>
      <c r="C178" s="114"/>
      <c r="D178" s="114"/>
      <c r="E178" s="246"/>
      <c r="F178" s="114" t="s">
        <v>199</v>
      </c>
      <c r="G178" s="266" t="s">
        <v>742</v>
      </c>
      <c r="H178" s="117"/>
      <c r="I178" s="191" t="s">
        <v>743</v>
      </c>
      <c r="J178" s="117" t="s">
        <v>196</v>
      </c>
      <c r="K178" s="247" t="s">
        <v>190</v>
      </c>
      <c r="L178" s="117">
        <f t="shared" si="57"/>
        <v>1</v>
      </c>
      <c r="M178" s="117"/>
      <c r="N178" s="89"/>
      <c r="O178" s="89"/>
      <c r="P178" s="249" t="s">
        <v>744</v>
      </c>
      <c r="Q178" s="313" t="s">
        <v>745</v>
      </c>
      <c r="R178" s="89"/>
      <c r="S178" s="117" t="s">
        <v>196</v>
      </c>
      <c r="T178" s="247" t="s">
        <v>190</v>
      </c>
      <c r="U178" s="117">
        <f t="shared" si="58"/>
        <v>1</v>
      </c>
      <c r="V178" s="117"/>
      <c r="W178" s="251"/>
      <c r="X178" s="89"/>
      <c r="Y178" s="89"/>
      <c r="Z178" s="89"/>
    </row>
    <row r="179">
      <c r="A179" s="89">
        <v>183.0</v>
      </c>
      <c r="B179" s="113"/>
      <c r="C179" s="114"/>
      <c r="D179" s="114"/>
      <c r="E179" s="246"/>
      <c r="F179" s="114" t="s">
        <v>219</v>
      </c>
      <c r="G179" s="266" t="s">
        <v>746</v>
      </c>
      <c r="H179" s="117"/>
      <c r="I179" s="191" t="s">
        <v>747</v>
      </c>
      <c r="J179" s="117" t="s">
        <v>196</v>
      </c>
      <c r="K179" s="252" t="s">
        <v>190</v>
      </c>
      <c r="L179" s="117">
        <f t="shared" si="57"/>
        <v>1</v>
      </c>
      <c r="M179" s="117"/>
      <c r="N179" s="89"/>
      <c r="O179" s="89"/>
      <c r="P179" s="249" t="s">
        <v>748</v>
      </c>
      <c r="Q179" s="318" t="s">
        <v>749</v>
      </c>
      <c r="R179" s="89"/>
      <c r="S179" s="117" t="s">
        <v>196</v>
      </c>
      <c r="T179" s="252" t="s">
        <v>190</v>
      </c>
      <c r="U179" s="117">
        <f t="shared" si="58"/>
        <v>1</v>
      </c>
      <c r="V179" s="117"/>
      <c r="W179" s="251"/>
      <c r="X179" s="89"/>
      <c r="Y179" s="89"/>
      <c r="Z179" s="89"/>
    </row>
    <row r="180">
      <c r="A180" s="89">
        <v>186.0</v>
      </c>
      <c r="B180" s="320"/>
      <c r="C180" s="320"/>
      <c r="D180" s="139">
        <v>8.0</v>
      </c>
      <c r="E180" s="141" t="s">
        <v>53</v>
      </c>
      <c r="F180" s="3"/>
      <c r="G180" s="4"/>
      <c r="H180" s="38">
        <v>2.4999999999999996</v>
      </c>
      <c r="I180" s="321"/>
      <c r="J180" s="53"/>
      <c r="K180" s="53"/>
      <c r="L180" s="37">
        <f>SUM(L181,L185,L192,L197,L201)</f>
        <v>2.2755</v>
      </c>
      <c r="M180" s="53"/>
      <c r="N180" s="89"/>
      <c r="O180" s="1"/>
      <c r="P180" s="321"/>
      <c r="Q180" s="236"/>
      <c r="R180" s="89"/>
      <c r="S180" s="53"/>
      <c r="T180" s="53"/>
      <c r="U180" s="37">
        <f>SUM(U181,U185,U192,U197,U201)</f>
        <v>2.2755</v>
      </c>
      <c r="V180" s="53"/>
      <c r="W180" s="322"/>
      <c r="X180" s="89"/>
      <c r="Y180" s="89"/>
      <c r="Z180" s="89"/>
    </row>
    <row r="181">
      <c r="A181" s="89">
        <v>187.0</v>
      </c>
      <c r="B181" s="257"/>
      <c r="C181" s="241"/>
      <c r="D181" s="241"/>
      <c r="E181" s="241" t="s">
        <v>10</v>
      </c>
      <c r="F181" s="32" t="s">
        <v>54</v>
      </c>
      <c r="G181" s="4"/>
      <c r="H181" s="242">
        <v>0.4</v>
      </c>
      <c r="I181" s="243"/>
      <c r="J181" s="242"/>
      <c r="K181" s="242"/>
      <c r="L181" s="242">
        <f>AVERAGE(L182:L184)*H181</f>
        <v>0.4</v>
      </c>
      <c r="M181" s="242"/>
      <c r="N181" s="89"/>
      <c r="O181" s="1"/>
      <c r="P181" s="243"/>
      <c r="Q181" s="244"/>
      <c r="R181" s="89"/>
      <c r="S181" s="242"/>
      <c r="T181" s="242"/>
      <c r="U181" s="242">
        <f>AVERAGE(U182:U184)*H181</f>
        <v>0.4</v>
      </c>
      <c r="V181" s="242"/>
      <c r="W181" s="245"/>
      <c r="X181" s="89"/>
      <c r="Y181" s="89"/>
      <c r="Z181" s="89"/>
    </row>
    <row r="182">
      <c r="A182" s="89">
        <v>188.0</v>
      </c>
      <c r="B182" s="113"/>
      <c r="C182" s="114"/>
      <c r="D182" s="114"/>
      <c r="E182" s="114"/>
      <c r="F182" s="114" t="s">
        <v>186</v>
      </c>
      <c r="G182" s="266" t="s">
        <v>750</v>
      </c>
      <c r="H182" s="117"/>
      <c r="I182" s="191" t="s">
        <v>751</v>
      </c>
      <c r="J182" s="117" t="s">
        <v>264</v>
      </c>
      <c r="K182" s="252" t="s">
        <v>190</v>
      </c>
      <c r="L182" s="117">
        <f t="shared" ref="L182:L184" si="59">IF(J182="Ya/Tidak",IF(K182="Ya",1,IF(K182="Tidak",0,"Blm Diisi")),IF(J182="A/B/C",IF(K182="A",1,IF(K182="B",0.5,IF(K182="C",0,"Blm Diisi"))),IF(J182="A/B/C/D",IF(K182="A",1,IF(K182="B",0.67,IF(K182="C",0.33,IF(K182="D",0,"Blm Diisi")))),IF(J182="A/B/C/D/E",IF(K182="A",1,IF(K182="B",0.75,IF(K182="C",0.5,IF(K182="D",0.25,IF(K182="E",0,"Blm Diisi"))))),IF(J182="%",IF(K182="","Blm Diisi",K182),IF(J182="Jumlah",IF(K182="","Blm Diisi",""),IF(J182="Rupiah",IF(K182="","Blm Diisi",""),IF(J182="","","-"))))))))</f>
        <v>1</v>
      </c>
      <c r="M182" s="117"/>
      <c r="N182" s="89"/>
      <c r="O182" s="89"/>
      <c r="P182" s="249" t="s">
        <v>752</v>
      </c>
      <c r="Q182" s="289" t="s">
        <v>753</v>
      </c>
      <c r="R182" s="89"/>
      <c r="S182" s="117" t="s">
        <v>264</v>
      </c>
      <c r="T182" s="252" t="s">
        <v>190</v>
      </c>
      <c r="U182" s="117">
        <f t="shared" ref="U182:U184" si="60">IF(S182="Ya/Tidak",IF(T182="Ya",1,IF(T182="Tidak",0,"Blm Diisi")),IF(S182="A/B/C",IF(T182="A",1,IF(T182="B",0.5,IF(T182="C",0,"Blm Diisi"))),IF(S182="A/B/C/D",IF(T182="A",1,IF(T182="B",0.67,IF(T182="C",0.33,IF(T182="D",0,"Blm Diisi")))),IF(S182="A/B/C/D/E",IF(T182="A",1,IF(T182="B",0.75,IF(T182="C",0.5,IF(T182="D",0.25,IF(T182="E",0,"Blm Diisi"))))),IF(S182="%",IF(T182="","Blm Diisi",T182),IF(S182="Jumlah",IF(T182="","Blm Diisi",""),IF(S182="Rupiah",IF(T182="","Blm Diisi",""),IF(S182="","","-"))))))))</f>
        <v>1</v>
      </c>
      <c r="V182" s="117"/>
      <c r="W182" s="251"/>
      <c r="X182" s="89"/>
      <c r="Y182" s="89"/>
      <c r="Z182" s="89"/>
    </row>
    <row r="183">
      <c r="A183" s="89">
        <v>189.0</v>
      </c>
      <c r="B183" s="113"/>
      <c r="C183" s="114"/>
      <c r="D183" s="114"/>
      <c r="E183" s="114"/>
      <c r="F183" s="114" t="s">
        <v>193</v>
      </c>
      <c r="G183" s="266" t="s">
        <v>754</v>
      </c>
      <c r="H183" s="117"/>
      <c r="I183" s="191" t="s">
        <v>755</v>
      </c>
      <c r="J183" s="117" t="s">
        <v>196</v>
      </c>
      <c r="K183" s="252" t="s">
        <v>190</v>
      </c>
      <c r="L183" s="117">
        <f t="shared" si="59"/>
        <v>1</v>
      </c>
      <c r="M183" s="117"/>
      <c r="N183" s="89"/>
      <c r="O183" s="89"/>
      <c r="P183" s="249" t="s">
        <v>756</v>
      </c>
      <c r="Q183" s="289" t="s">
        <v>757</v>
      </c>
      <c r="R183" s="89"/>
      <c r="S183" s="117" t="s">
        <v>196</v>
      </c>
      <c r="T183" s="252" t="s">
        <v>190</v>
      </c>
      <c r="U183" s="117">
        <f t="shared" si="60"/>
        <v>1</v>
      </c>
      <c r="V183" s="117"/>
      <c r="W183" s="251"/>
      <c r="X183" s="89"/>
      <c r="Y183" s="89"/>
      <c r="Z183" s="89"/>
    </row>
    <row r="184">
      <c r="A184" s="89">
        <v>190.0</v>
      </c>
      <c r="B184" s="113"/>
      <c r="C184" s="114"/>
      <c r="D184" s="114"/>
      <c r="E184" s="114"/>
      <c r="F184" s="114" t="s">
        <v>199</v>
      </c>
      <c r="G184" s="266" t="s">
        <v>758</v>
      </c>
      <c r="H184" s="117"/>
      <c r="I184" s="191" t="s">
        <v>759</v>
      </c>
      <c r="J184" s="117" t="s">
        <v>196</v>
      </c>
      <c r="K184" s="252" t="s">
        <v>190</v>
      </c>
      <c r="L184" s="117">
        <f t="shared" si="59"/>
        <v>1</v>
      </c>
      <c r="M184" s="117"/>
      <c r="N184" s="89"/>
      <c r="O184" s="89"/>
      <c r="P184" s="249" t="s">
        <v>760</v>
      </c>
      <c r="Q184" s="289" t="s">
        <v>761</v>
      </c>
      <c r="R184" s="89"/>
      <c r="S184" s="117" t="s">
        <v>196</v>
      </c>
      <c r="T184" s="252" t="s">
        <v>190</v>
      </c>
      <c r="U184" s="117">
        <f t="shared" si="60"/>
        <v>1</v>
      </c>
      <c r="V184" s="117"/>
      <c r="W184" s="251"/>
      <c r="X184" s="89"/>
      <c r="Y184" s="89"/>
      <c r="Z184" s="89"/>
    </row>
    <row r="185">
      <c r="A185" s="89">
        <v>191.0</v>
      </c>
      <c r="B185" s="257"/>
      <c r="C185" s="241"/>
      <c r="D185" s="241"/>
      <c r="E185" s="241" t="s">
        <v>12</v>
      </c>
      <c r="F185" s="32" t="s">
        <v>55</v>
      </c>
      <c r="G185" s="4"/>
      <c r="H185" s="242">
        <v>0.4</v>
      </c>
      <c r="I185" s="243"/>
      <c r="J185" s="242"/>
      <c r="K185" s="242"/>
      <c r="L185" s="242">
        <f>AVERAGE(L186:L191)*H185</f>
        <v>0.4</v>
      </c>
      <c r="M185" s="242"/>
      <c r="N185" s="89"/>
      <c r="O185" s="1"/>
      <c r="P185" s="243"/>
      <c r="Q185" s="244"/>
      <c r="R185" s="89"/>
      <c r="S185" s="242"/>
      <c r="T185" s="242"/>
      <c r="U185" s="242">
        <f>AVERAGE(U186:U191)*H185</f>
        <v>0.4</v>
      </c>
      <c r="V185" s="242"/>
      <c r="W185" s="245"/>
      <c r="X185" s="89"/>
      <c r="Y185" s="89"/>
      <c r="Z185" s="89"/>
    </row>
    <row r="186">
      <c r="A186" s="89">
        <v>192.0</v>
      </c>
      <c r="B186" s="113"/>
      <c r="C186" s="114"/>
      <c r="D186" s="114"/>
      <c r="E186" s="114"/>
      <c r="F186" s="114" t="s">
        <v>186</v>
      </c>
      <c r="G186" s="266" t="s">
        <v>762</v>
      </c>
      <c r="H186" s="117"/>
      <c r="I186" s="191" t="s">
        <v>763</v>
      </c>
      <c r="J186" s="117" t="s">
        <v>196</v>
      </c>
      <c r="K186" s="252" t="s">
        <v>190</v>
      </c>
      <c r="L186" s="117">
        <f t="shared" ref="L186:L191" si="61">IF(J186="Ya/Tidak",IF(K186="Ya",1,IF(K186="Tidak",0,"Blm Diisi")),IF(J186="A/B/C",IF(K186="A",1,IF(K186="B",0.5,IF(K186="C",0,"Blm Diisi"))),IF(J186="A/B/C/D",IF(K186="A",1,IF(K186="B",0.67,IF(K186="C",0.33,IF(K186="D",0,"Blm Diisi")))),IF(J186="A/B/C/D/E",IF(K186="A",1,IF(K186="B",0.75,IF(K186="C",0.5,IF(K186="D",0.25,IF(K186="E",0,"Blm Diisi"))))),IF(J186="%",IF(K186="","Blm Diisi",K186),IF(J186="Jumlah",IF(K186="","Blm Diisi",""),IF(J186="Rupiah",IF(K186="","Blm Diisi",""),IF(J186="","","-"))))))))</f>
        <v>1</v>
      </c>
      <c r="M186" s="117"/>
      <c r="N186" s="89"/>
      <c r="O186" s="89"/>
      <c r="P186" s="249" t="s">
        <v>764</v>
      </c>
      <c r="Q186" s="323" t="s">
        <v>765</v>
      </c>
      <c r="R186" s="89"/>
      <c r="S186" s="117" t="s">
        <v>196</v>
      </c>
      <c r="T186" s="252" t="s">
        <v>190</v>
      </c>
      <c r="U186" s="117">
        <f t="shared" ref="U186:U191" si="62">IF(S186="Ya/Tidak",IF(T186="Ya",1,IF(T186="Tidak",0,"Blm Diisi")),IF(S186="A/B/C",IF(T186="A",1,IF(T186="B",0.5,IF(T186="C",0,"Blm Diisi"))),IF(S186="A/B/C/D",IF(T186="A",1,IF(T186="B",0.67,IF(T186="C",0.33,IF(T186="D",0,"Blm Diisi")))),IF(S186="A/B/C/D/E",IF(T186="A",1,IF(T186="B",0.75,IF(T186="C",0.5,IF(T186="D",0.25,IF(T186="E",0,"Blm Diisi"))))),IF(S186="%",IF(T186="","Blm Diisi",T186),IF(S186="Jumlah",IF(T186="","Blm Diisi",""),IF(S186="Rupiah",IF(T186="","Blm Diisi",""),IF(S186="","","-"))))))))</f>
        <v>1</v>
      </c>
      <c r="V186" s="117"/>
      <c r="W186" s="251"/>
      <c r="X186" s="89"/>
      <c r="Y186" s="89"/>
      <c r="Z186" s="89"/>
    </row>
    <row r="187">
      <c r="A187" s="89">
        <v>193.0</v>
      </c>
      <c r="B187" s="113"/>
      <c r="C187" s="114"/>
      <c r="D187" s="114"/>
      <c r="E187" s="114"/>
      <c r="F187" s="114" t="s">
        <v>193</v>
      </c>
      <c r="G187" s="266" t="s">
        <v>766</v>
      </c>
      <c r="H187" s="117"/>
      <c r="I187" s="191" t="s">
        <v>767</v>
      </c>
      <c r="J187" s="117" t="s">
        <v>196</v>
      </c>
      <c r="K187" s="252" t="s">
        <v>190</v>
      </c>
      <c r="L187" s="117">
        <f t="shared" si="61"/>
        <v>1</v>
      </c>
      <c r="M187" s="117"/>
      <c r="N187" s="89"/>
      <c r="O187" s="89"/>
      <c r="P187" s="249" t="s">
        <v>768</v>
      </c>
      <c r="Q187" s="297" t="s">
        <v>769</v>
      </c>
      <c r="R187" s="89"/>
      <c r="S187" s="117" t="s">
        <v>196</v>
      </c>
      <c r="T187" s="252" t="s">
        <v>190</v>
      </c>
      <c r="U187" s="117">
        <f t="shared" si="62"/>
        <v>1</v>
      </c>
      <c r="V187" s="117"/>
      <c r="W187" s="251"/>
      <c r="X187" s="89"/>
      <c r="Y187" s="89"/>
      <c r="Z187" s="89"/>
    </row>
    <row r="188">
      <c r="A188" s="89">
        <v>194.0</v>
      </c>
      <c r="B188" s="113"/>
      <c r="C188" s="114"/>
      <c r="D188" s="114"/>
      <c r="E188" s="114"/>
      <c r="F188" s="114" t="s">
        <v>199</v>
      </c>
      <c r="G188" s="266" t="s">
        <v>770</v>
      </c>
      <c r="H188" s="117"/>
      <c r="I188" s="191" t="s">
        <v>771</v>
      </c>
      <c r="J188" s="117" t="s">
        <v>196</v>
      </c>
      <c r="K188" s="252" t="s">
        <v>190</v>
      </c>
      <c r="L188" s="117">
        <f t="shared" si="61"/>
        <v>1</v>
      </c>
      <c r="M188" s="117"/>
      <c r="N188" s="89"/>
      <c r="O188" s="89"/>
      <c r="P188" s="249" t="s">
        <v>772</v>
      </c>
      <c r="Q188" s="297" t="s">
        <v>773</v>
      </c>
      <c r="R188" s="89"/>
      <c r="S188" s="117" t="s">
        <v>196</v>
      </c>
      <c r="T188" s="252" t="s">
        <v>190</v>
      </c>
      <c r="U188" s="117">
        <f t="shared" si="62"/>
        <v>1</v>
      </c>
      <c r="V188" s="117"/>
      <c r="W188" s="251"/>
      <c r="X188" s="89"/>
      <c r="Y188" s="89"/>
      <c r="Z188" s="89"/>
    </row>
    <row r="189">
      <c r="A189" s="89">
        <v>195.0</v>
      </c>
      <c r="B189" s="113"/>
      <c r="C189" s="114"/>
      <c r="D189" s="114"/>
      <c r="E189" s="114"/>
      <c r="F189" s="114" t="s">
        <v>219</v>
      </c>
      <c r="G189" s="266" t="s">
        <v>774</v>
      </c>
      <c r="H189" s="117"/>
      <c r="I189" s="191" t="s">
        <v>775</v>
      </c>
      <c r="J189" s="117" t="s">
        <v>196</v>
      </c>
      <c r="K189" s="247" t="s">
        <v>190</v>
      </c>
      <c r="L189" s="117">
        <f t="shared" si="61"/>
        <v>1</v>
      </c>
      <c r="M189" s="117"/>
      <c r="N189" s="89"/>
      <c r="O189" s="89"/>
      <c r="P189" s="249" t="s">
        <v>776</v>
      </c>
      <c r="Q189" s="261" t="s">
        <v>777</v>
      </c>
      <c r="R189" s="89"/>
      <c r="S189" s="117" t="s">
        <v>196</v>
      </c>
      <c r="T189" s="247" t="s">
        <v>190</v>
      </c>
      <c r="U189" s="117">
        <f t="shared" si="62"/>
        <v>1</v>
      </c>
      <c r="V189" s="117"/>
      <c r="W189" s="251"/>
      <c r="X189" s="89"/>
      <c r="Y189" s="89"/>
      <c r="Z189" s="89"/>
    </row>
    <row r="190">
      <c r="A190" s="89">
        <v>196.0</v>
      </c>
      <c r="B190" s="113"/>
      <c r="C190" s="114"/>
      <c r="D190" s="114"/>
      <c r="E190" s="114"/>
      <c r="F190" s="114" t="s">
        <v>224</v>
      </c>
      <c r="G190" s="266" t="s">
        <v>778</v>
      </c>
      <c r="H190" s="117"/>
      <c r="I190" s="191" t="s">
        <v>779</v>
      </c>
      <c r="J190" s="117" t="s">
        <v>196</v>
      </c>
      <c r="K190" s="252" t="s">
        <v>190</v>
      </c>
      <c r="L190" s="117">
        <f t="shared" si="61"/>
        <v>1</v>
      </c>
      <c r="M190" s="117"/>
      <c r="N190" s="89"/>
      <c r="O190" s="89"/>
      <c r="P190" s="249" t="s">
        <v>780</v>
      </c>
      <c r="Q190" s="297" t="s">
        <v>781</v>
      </c>
      <c r="R190" s="89"/>
      <c r="S190" s="117" t="s">
        <v>196</v>
      </c>
      <c r="T190" s="252" t="s">
        <v>190</v>
      </c>
      <c r="U190" s="117">
        <f t="shared" si="62"/>
        <v>1</v>
      </c>
      <c r="V190" s="117"/>
      <c r="W190" s="251"/>
      <c r="X190" s="89"/>
      <c r="Y190" s="89"/>
      <c r="Z190" s="89"/>
    </row>
    <row r="191">
      <c r="A191" s="89">
        <v>197.0</v>
      </c>
      <c r="B191" s="113"/>
      <c r="C191" s="114"/>
      <c r="D191" s="114"/>
      <c r="E191" s="114"/>
      <c r="F191" s="114" t="s">
        <v>249</v>
      </c>
      <c r="G191" s="266" t="s">
        <v>782</v>
      </c>
      <c r="H191" s="117"/>
      <c r="I191" s="191" t="s">
        <v>783</v>
      </c>
      <c r="J191" s="117" t="s">
        <v>196</v>
      </c>
      <c r="K191" s="247" t="s">
        <v>190</v>
      </c>
      <c r="L191" s="117">
        <f t="shared" si="61"/>
        <v>1</v>
      </c>
      <c r="M191" s="117"/>
      <c r="N191" s="89"/>
      <c r="O191" s="89"/>
      <c r="P191" s="249" t="s">
        <v>784</v>
      </c>
      <c r="Q191" s="261" t="s">
        <v>785</v>
      </c>
      <c r="R191" s="89"/>
      <c r="S191" s="117" t="s">
        <v>196</v>
      </c>
      <c r="T191" s="247" t="s">
        <v>190</v>
      </c>
      <c r="U191" s="117">
        <f t="shared" si="62"/>
        <v>1</v>
      </c>
      <c r="V191" s="117"/>
      <c r="W191" s="251"/>
      <c r="X191" s="89"/>
      <c r="Y191" s="89"/>
      <c r="Z191" s="89"/>
    </row>
    <row r="192">
      <c r="A192" s="89">
        <v>198.0</v>
      </c>
      <c r="B192" s="257"/>
      <c r="C192" s="241"/>
      <c r="D192" s="241"/>
      <c r="E192" s="241" t="s">
        <v>14</v>
      </c>
      <c r="F192" s="32" t="s">
        <v>56</v>
      </c>
      <c r="G192" s="4"/>
      <c r="H192" s="242">
        <v>0.6</v>
      </c>
      <c r="I192" s="243"/>
      <c r="J192" s="242"/>
      <c r="K192" s="242"/>
      <c r="L192" s="242">
        <f>AVERAGE(L193:L196)*H192</f>
        <v>0.5505</v>
      </c>
      <c r="M192" s="242"/>
      <c r="N192" s="89"/>
      <c r="O192" s="1"/>
      <c r="P192" s="243"/>
      <c r="Q192" s="244"/>
      <c r="R192" s="89"/>
      <c r="S192" s="242"/>
      <c r="T192" s="242"/>
      <c r="U192" s="242">
        <f>AVERAGE(U193:U196)*H192</f>
        <v>0.5505</v>
      </c>
      <c r="V192" s="242"/>
      <c r="W192" s="245"/>
      <c r="X192" s="89"/>
      <c r="Y192" s="89"/>
      <c r="Z192" s="89"/>
    </row>
    <row r="193">
      <c r="A193" s="89">
        <v>199.0</v>
      </c>
      <c r="B193" s="113"/>
      <c r="C193" s="114"/>
      <c r="D193" s="114"/>
      <c r="E193" s="114"/>
      <c r="F193" s="114" t="s">
        <v>186</v>
      </c>
      <c r="G193" s="266" t="s">
        <v>786</v>
      </c>
      <c r="H193" s="117"/>
      <c r="I193" s="191" t="s">
        <v>787</v>
      </c>
      <c r="J193" s="117" t="s">
        <v>264</v>
      </c>
      <c r="K193" s="247" t="s">
        <v>190</v>
      </c>
      <c r="L193" s="117">
        <f t="shared" ref="L193:L196" si="63">IF(J193="Ya/Tidak",IF(K193="Ya",1,IF(K193="Tidak",0,"Blm Diisi")),IF(J193="A/B/C",IF(K193="A",1,IF(K193="B",0.5,IF(K193="C",0,"Blm Diisi"))),IF(J193="A/B/C/D",IF(K193="A",1,IF(K193="B",0.67,IF(K193="C",0.33,IF(K193="D",0,"Blm Diisi")))),IF(J193="A/B/C/D/E",IF(K193="A",1,IF(K193="B",0.75,IF(K193="C",0.5,IF(K193="D",0.25,IF(K193="E",0,"Blm Diisi"))))),IF(J193="%",IF(K193="","Blm Diisi",K193),IF(J193="Jumlah",IF(K193="","Blm Diisi",""),IF(J193="Rupiah",IF(K193="","Blm Diisi",""),IF(J193="","","-"))))))))</f>
        <v>1</v>
      </c>
      <c r="M193" s="117"/>
      <c r="N193" s="89"/>
      <c r="O193" s="89"/>
      <c r="P193" s="249" t="s">
        <v>788</v>
      </c>
      <c r="Q193" s="297" t="s">
        <v>789</v>
      </c>
      <c r="R193" s="89"/>
      <c r="S193" s="117" t="s">
        <v>264</v>
      </c>
      <c r="T193" s="247" t="s">
        <v>190</v>
      </c>
      <c r="U193" s="117">
        <f t="shared" ref="U193:U196" si="64">IF(S193="Ya/Tidak",IF(T193="Ya",1,IF(T193="Tidak",0,"Blm Diisi")),IF(S193="A/B/C",IF(T193="A",1,IF(T193="B",0.5,IF(T193="C",0,"Blm Diisi"))),IF(S193="A/B/C/D",IF(T193="A",1,IF(T193="B",0.67,IF(T193="C",0.33,IF(T193="D",0,"Blm Diisi")))),IF(S193="A/B/C/D/E",IF(T193="A",1,IF(T193="B",0.75,IF(T193="C",0.5,IF(T193="D",0.25,IF(T193="E",0,"Blm Diisi"))))),IF(S193="%",IF(T193="","Blm Diisi",T193),IF(S193="Jumlah",IF(T193="","Blm Diisi",""),IF(S193="Rupiah",IF(T193="","Blm Diisi",""),IF(S193="","","-"))))))))</f>
        <v>1</v>
      </c>
      <c r="V193" s="117"/>
      <c r="W193" s="251"/>
      <c r="X193" s="89"/>
      <c r="Y193" s="89"/>
      <c r="Z193" s="89"/>
    </row>
    <row r="194">
      <c r="A194" s="89">
        <v>200.0</v>
      </c>
      <c r="B194" s="113"/>
      <c r="C194" s="114"/>
      <c r="D194" s="114"/>
      <c r="E194" s="114"/>
      <c r="F194" s="114" t="s">
        <v>193</v>
      </c>
      <c r="G194" s="266" t="s">
        <v>790</v>
      </c>
      <c r="H194" s="117"/>
      <c r="I194" s="191" t="s">
        <v>791</v>
      </c>
      <c r="J194" s="117" t="s">
        <v>196</v>
      </c>
      <c r="K194" s="247" t="s">
        <v>190</v>
      </c>
      <c r="L194" s="117">
        <f t="shared" si="63"/>
        <v>1</v>
      </c>
      <c r="M194" s="117"/>
      <c r="N194" s="89"/>
      <c r="O194" s="89"/>
      <c r="P194" s="249" t="s">
        <v>792</v>
      </c>
      <c r="Q194" s="297" t="s">
        <v>793</v>
      </c>
      <c r="R194" s="89"/>
      <c r="S194" s="117" t="s">
        <v>196</v>
      </c>
      <c r="T194" s="247" t="s">
        <v>190</v>
      </c>
      <c r="U194" s="117">
        <f t="shared" si="64"/>
        <v>1</v>
      </c>
      <c r="V194" s="117"/>
      <c r="W194" s="251"/>
      <c r="X194" s="89"/>
      <c r="Y194" s="89"/>
      <c r="Z194" s="89"/>
    </row>
    <row r="195">
      <c r="A195" s="89">
        <v>201.0</v>
      </c>
      <c r="B195" s="113"/>
      <c r="C195" s="114"/>
      <c r="D195" s="114"/>
      <c r="E195" s="114"/>
      <c r="F195" s="114" t="s">
        <v>199</v>
      </c>
      <c r="G195" s="266" t="s">
        <v>794</v>
      </c>
      <c r="H195" s="117"/>
      <c r="I195" s="191" t="s">
        <v>795</v>
      </c>
      <c r="J195" s="117" t="s">
        <v>196</v>
      </c>
      <c r="K195" s="247" t="s">
        <v>227</v>
      </c>
      <c r="L195" s="117">
        <f t="shared" si="63"/>
        <v>0.67</v>
      </c>
      <c r="M195" s="117"/>
      <c r="N195" s="89"/>
      <c r="O195" s="89"/>
      <c r="P195" s="249" t="s">
        <v>796</v>
      </c>
      <c r="Q195" s="297" t="s">
        <v>797</v>
      </c>
      <c r="R195" s="89"/>
      <c r="S195" s="117" t="s">
        <v>196</v>
      </c>
      <c r="T195" s="247" t="s">
        <v>227</v>
      </c>
      <c r="U195" s="117">
        <f t="shared" si="64"/>
        <v>0.67</v>
      </c>
      <c r="V195" s="117"/>
      <c r="W195" s="251"/>
      <c r="X195" s="89"/>
      <c r="Y195" s="89"/>
      <c r="Z195" s="89"/>
    </row>
    <row r="196">
      <c r="A196" s="89">
        <v>202.0</v>
      </c>
      <c r="B196" s="113"/>
      <c r="C196" s="114"/>
      <c r="D196" s="114"/>
      <c r="E196" s="114"/>
      <c r="F196" s="114" t="s">
        <v>219</v>
      </c>
      <c r="G196" s="266" t="s">
        <v>798</v>
      </c>
      <c r="H196" s="117"/>
      <c r="I196" s="191" t="s">
        <v>799</v>
      </c>
      <c r="J196" s="117" t="s">
        <v>189</v>
      </c>
      <c r="K196" s="247" t="s">
        <v>190</v>
      </c>
      <c r="L196" s="117">
        <f t="shared" si="63"/>
        <v>1</v>
      </c>
      <c r="M196" s="117"/>
      <c r="N196" s="89"/>
      <c r="O196" s="89"/>
      <c r="P196" s="249" t="s">
        <v>800</v>
      </c>
      <c r="Q196" s="297" t="s">
        <v>801</v>
      </c>
      <c r="R196" s="89"/>
      <c r="S196" s="117" t="s">
        <v>189</v>
      </c>
      <c r="T196" s="247" t="s">
        <v>190</v>
      </c>
      <c r="U196" s="117">
        <f t="shared" si="64"/>
        <v>1</v>
      </c>
      <c r="V196" s="117"/>
      <c r="W196" s="251"/>
      <c r="X196" s="89"/>
      <c r="Y196" s="89"/>
      <c r="Z196" s="89"/>
    </row>
    <row r="197">
      <c r="A197" s="89">
        <v>203.0</v>
      </c>
      <c r="B197" s="257"/>
      <c r="C197" s="241"/>
      <c r="D197" s="241"/>
      <c r="E197" s="241" t="s">
        <v>16</v>
      </c>
      <c r="F197" s="32" t="s">
        <v>57</v>
      </c>
      <c r="G197" s="4"/>
      <c r="H197" s="242">
        <v>0.7</v>
      </c>
      <c r="I197" s="243"/>
      <c r="J197" s="242"/>
      <c r="K197" s="242"/>
      <c r="L197" s="242">
        <f>AVERAGE(L198:L200)*H197</f>
        <v>0.525</v>
      </c>
      <c r="M197" s="242"/>
      <c r="N197" s="89"/>
      <c r="O197" s="1"/>
      <c r="P197" s="243"/>
      <c r="Q197" s="244"/>
      <c r="R197" s="89"/>
      <c r="S197" s="242"/>
      <c r="T197" s="242"/>
      <c r="U197" s="242">
        <f>AVERAGE(U198:U200)*H197</f>
        <v>0.525</v>
      </c>
      <c r="V197" s="242"/>
      <c r="W197" s="245"/>
      <c r="X197" s="89"/>
      <c r="Y197" s="89"/>
      <c r="Z197" s="89"/>
    </row>
    <row r="198">
      <c r="A198" s="89">
        <v>204.0</v>
      </c>
      <c r="B198" s="113"/>
      <c r="C198" s="114"/>
      <c r="D198" s="114"/>
      <c r="E198" s="114"/>
      <c r="F198" s="114" t="s">
        <v>186</v>
      </c>
      <c r="G198" s="266" t="s">
        <v>802</v>
      </c>
      <c r="H198" s="117"/>
      <c r="I198" s="191" t="s">
        <v>803</v>
      </c>
      <c r="J198" s="117" t="s">
        <v>264</v>
      </c>
      <c r="K198" s="252" t="s">
        <v>804</v>
      </c>
      <c r="L198" s="117">
        <f t="shared" ref="L198:L200" si="65">IF(J198="Ya/Tidak",IF(K198="Ya",1,IF(K198="Tidak",0,"Blm Diisi")),IF(J198="A/B/C",IF(K198="A",1,IF(K198="B",0.5,IF(K198="C",0,"Blm Diisi"))),IF(J198="A/B/C/D",IF(K198="A",1,IF(K198="B",0.67,IF(K198="C",0.33,IF(K198="D",0,"Blm Diisi")))),IF(J198="A/B/C/D/E",IF(K198="A",1,IF(K198="B",0.75,IF(K198="C",0.5,IF(K198="D",0.25,IF(K198="E",0,"Blm Diisi"))))),IF(J198="%",IF(K198="","Blm Diisi",K198),IF(J198="Jumlah",IF(K198="","Blm Diisi",""),IF(J198="Rupiah",IF(K198="","Blm Diisi",""),IF(J198="","","-"))))))))</f>
        <v>0.25</v>
      </c>
      <c r="M198" s="117"/>
      <c r="N198" s="89"/>
      <c r="O198" s="89"/>
      <c r="P198" s="249" t="s">
        <v>805</v>
      </c>
      <c r="Q198" s="297" t="s">
        <v>806</v>
      </c>
      <c r="R198" s="89"/>
      <c r="S198" s="117" t="s">
        <v>264</v>
      </c>
      <c r="T198" s="252" t="s">
        <v>804</v>
      </c>
      <c r="U198" s="117">
        <f t="shared" ref="U198:U200" si="66">IF(S198="Ya/Tidak",IF(T198="Ya",1,IF(T198="Tidak",0,"Blm Diisi")),IF(S198="A/B/C",IF(T198="A",1,IF(T198="B",0.5,IF(T198="C",0,"Blm Diisi"))),IF(S198="A/B/C/D",IF(T198="A",1,IF(T198="B",0.67,IF(T198="C",0.33,IF(T198="D",0,"Blm Diisi")))),IF(S198="A/B/C/D/E",IF(T198="A",1,IF(T198="B",0.75,IF(T198="C",0.5,IF(T198="D",0.25,IF(T198="E",0,"Blm Diisi"))))),IF(S198="%",IF(T198="","Blm Diisi",T198),IF(S198="Jumlah",IF(T198="","Blm Diisi",""),IF(S198="Rupiah",IF(T198="","Blm Diisi",""),IF(S198="","","-"))))))))</f>
        <v>0.25</v>
      </c>
      <c r="V198" s="117"/>
      <c r="W198" s="251"/>
      <c r="X198" s="89"/>
      <c r="Y198" s="89"/>
      <c r="Z198" s="89"/>
    </row>
    <row r="199">
      <c r="A199" s="89">
        <v>205.0</v>
      </c>
      <c r="B199" s="113"/>
      <c r="C199" s="114"/>
      <c r="D199" s="114"/>
      <c r="E199" s="114"/>
      <c r="F199" s="114" t="s">
        <v>193</v>
      </c>
      <c r="G199" s="266" t="s">
        <v>807</v>
      </c>
      <c r="H199" s="117"/>
      <c r="I199" s="191" t="s">
        <v>808</v>
      </c>
      <c r="J199" s="324" t="s">
        <v>189</v>
      </c>
      <c r="K199" s="252" t="s">
        <v>190</v>
      </c>
      <c r="L199" s="117">
        <f t="shared" si="65"/>
        <v>1</v>
      </c>
      <c r="M199" s="117"/>
      <c r="N199" s="89"/>
      <c r="O199" s="89"/>
      <c r="P199" s="300" t="s">
        <v>809</v>
      </c>
      <c r="Q199" s="297" t="s">
        <v>810</v>
      </c>
      <c r="R199" s="89"/>
      <c r="S199" s="324" t="s">
        <v>189</v>
      </c>
      <c r="T199" s="252" t="s">
        <v>190</v>
      </c>
      <c r="U199" s="117">
        <f t="shared" si="66"/>
        <v>1</v>
      </c>
      <c r="V199" s="117"/>
      <c r="W199" s="251"/>
      <c r="X199" s="89"/>
      <c r="Y199" s="89"/>
      <c r="Z199" s="89"/>
    </row>
    <row r="200">
      <c r="A200" s="89">
        <v>206.0</v>
      </c>
      <c r="B200" s="113"/>
      <c r="C200" s="114"/>
      <c r="D200" s="114"/>
      <c r="E200" s="114"/>
      <c r="F200" s="114" t="s">
        <v>199</v>
      </c>
      <c r="G200" s="266" t="s">
        <v>811</v>
      </c>
      <c r="H200" s="117"/>
      <c r="I200" s="191" t="s">
        <v>812</v>
      </c>
      <c r="J200" s="117" t="s">
        <v>196</v>
      </c>
      <c r="K200" s="247" t="s">
        <v>190</v>
      </c>
      <c r="L200" s="117">
        <f t="shared" si="65"/>
        <v>1</v>
      </c>
      <c r="M200" s="117"/>
      <c r="N200" s="89"/>
      <c r="O200" s="89"/>
      <c r="P200" s="249" t="s">
        <v>813</v>
      </c>
      <c r="Q200" s="297" t="s">
        <v>814</v>
      </c>
      <c r="R200" s="89"/>
      <c r="S200" s="117" t="s">
        <v>196</v>
      </c>
      <c r="T200" s="247" t="s">
        <v>190</v>
      </c>
      <c r="U200" s="117">
        <f t="shared" si="66"/>
        <v>1</v>
      </c>
      <c r="V200" s="117"/>
      <c r="W200" s="251"/>
      <c r="X200" s="89"/>
      <c r="Y200" s="89"/>
      <c r="Z200" s="89"/>
    </row>
    <row r="201">
      <c r="A201" s="89">
        <v>207.0</v>
      </c>
      <c r="B201" s="257"/>
      <c r="C201" s="241"/>
      <c r="D201" s="241"/>
      <c r="E201" s="241" t="s">
        <v>34</v>
      </c>
      <c r="F201" s="32" t="s">
        <v>58</v>
      </c>
      <c r="G201" s="4"/>
      <c r="H201" s="242">
        <v>0.4</v>
      </c>
      <c r="I201" s="243"/>
      <c r="J201" s="242"/>
      <c r="K201" s="242"/>
      <c r="L201" s="242">
        <f>AVERAGE(L202:L203)*H201</f>
        <v>0.4</v>
      </c>
      <c r="M201" s="242"/>
      <c r="N201" s="89"/>
      <c r="O201" s="1"/>
      <c r="P201" s="243"/>
      <c r="Q201" s="244"/>
      <c r="R201" s="89"/>
      <c r="S201" s="242"/>
      <c r="T201" s="242"/>
      <c r="U201" s="242">
        <f>AVERAGE(U202:U203)*H201</f>
        <v>0.4</v>
      </c>
      <c r="V201" s="242"/>
      <c r="W201" s="245"/>
      <c r="X201" s="89"/>
      <c r="Y201" s="89"/>
      <c r="Z201" s="89"/>
    </row>
    <row r="202" ht="111.75" customHeight="1">
      <c r="A202" s="89">
        <v>208.0</v>
      </c>
      <c r="B202" s="113"/>
      <c r="C202" s="114"/>
      <c r="D202" s="325"/>
      <c r="E202" s="325"/>
      <c r="F202" s="114" t="s">
        <v>186</v>
      </c>
      <c r="G202" s="326" t="s">
        <v>815</v>
      </c>
      <c r="H202" s="117"/>
      <c r="I202" s="272" t="s">
        <v>816</v>
      </c>
      <c r="J202" s="117" t="s">
        <v>196</v>
      </c>
      <c r="K202" s="247" t="s">
        <v>190</v>
      </c>
      <c r="L202" s="117">
        <f t="shared" ref="L202:L203" si="67">IF(J202="Ya/Tidak",IF(K202="Ya",1,IF(K202="Tidak",0,"Blm Diisi")),IF(J202="A/B/C",IF(K202="A",1,IF(K202="B",0.5,IF(K202="C",0,"Blm Diisi"))),IF(J202="A/B/C/D",IF(K202="A",1,IF(K202="B",0.67,IF(K202="C",0.33,IF(K202="D",0,"Blm Diisi")))),IF(J202="A/B/C/D/E",IF(K202="A",1,IF(K202="B",0.75,IF(K202="C",0.5,IF(K202="D",0.25,IF(K202="E",0,"Blm Diisi"))))),IF(J202="%",IF(K202="","Blm Diisi",K202),IF(J202="Jumlah",IF(K202="","Blm Diisi",""),IF(J202="Rupiah",IF(K202="","Blm Diisi",""),IF(J202="","","-"))))))))</f>
        <v>1</v>
      </c>
      <c r="M202" s="117"/>
      <c r="N202" s="89"/>
      <c r="O202" s="89"/>
      <c r="P202" s="249" t="s">
        <v>817</v>
      </c>
      <c r="Q202" s="297" t="s">
        <v>818</v>
      </c>
      <c r="R202" s="89"/>
      <c r="S202" s="117" t="s">
        <v>196</v>
      </c>
      <c r="T202" s="247" t="s">
        <v>190</v>
      </c>
      <c r="U202" s="117">
        <f t="shared" ref="U202:U203" si="68">IF(S202="Ya/Tidak",IF(T202="Ya",1,IF(T202="Tidak",0,"Blm Diisi")),IF(S202="A/B/C",IF(T202="A",1,IF(T202="B",0.5,IF(T202="C",0,"Blm Diisi"))),IF(S202="A/B/C/D",IF(T202="A",1,IF(T202="B",0.67,IF(T202="C",0.33,IF(T202="D",0,"Blm Diisi")))),IF(S202="A/B/C/D/E",IF(T202="A",1,IF(T202="B",0.75,IF(T202="C",0.5,IF(T202="D",0.25,IF(T202="E",0,"Blm Diisi"))))),IF(S202="%",IF(T202="","Blm Diisi",T202),IF(S202="Jumlah",IF(T202="","Blm Diisi",""),IF(S202="Rupiah",IF(T202="","Blm Diisi",""),IF(S202="","","-"))))))))</f>
        <v>1</v>
      </c>
      <c r="V202" s="117"/>
      <c r="W202" s="251"/>
      <c r="X202" s="89"/>
      <c r="Y202" s="89"/>
      <c r="Z202" s="89"/>
    </row>
    <row r="203" ht="48.75" customHeight="1">
      <c r="A203" s="89">
        <v>209.0</v>
      </c>
      <c r="B203" s="113"/>
      <c r="C203" s="114"/>
      <c r="D203" s="325"/>
      <c r="E203" s="325"/>
      <c r="F203" s="114" t="s">
        <v>193</v>
      </c>
      <c r="G203" s="326" t="s">
        <v>819</v>
      </c>
      <c r="H203" s="117"/>
      <c r="I203" s="272" t="s">
        <v>820</v>
      </c>
      <c r="J203" s="324" t="s">
        <v>189</v>
      </c>
      <c r="K203" s="252" t="s">
        <v>190</v>
      </c>
      <c r="L203" s="117">
        <f t="shared" si="67"/>
        <v>1</v>
      </c>
      <c r="M203" s="324"/>
      <c r="N203" s="89"/>
      <c r="O203" s="89"/>
      <c r="P203" s="249" t="s">
        <v>821</v>
      </c>
      <c r="Q203" s="261" t="s">
        <v>822</v>
      </c>
      <c r="R203" s="89"/>
      <c r="S203" s="324" t="s">
        <v>189</v>
      </c>
      <c r="T203" s="252" t="s">
        <v>190</v>
      </c>
      <c r="U203" s="117">
        <f t="shared" si="68"/>
        <v>1</v>
      </c>
      <c r="V203" s="324"/>
      <c r="W203" s="251"/>
      <c r="X203" s="89"/>
      <c r="Y203" s="89"/>
      <c r="Z203" s="89"/>
    </row>
    <row r="204">
      <c r="A204" s="89">
        <v>210.0</v>
      </c>
      <c r="B204" s="108"/>
      <c r="C204" s="108" t="s">
        <v>59</v>
      </c>
      <c r="D204" s="16" t="s">
        <v>823</v>
      </c>
      <c r="E204" s="327"/>
      <c r="F204" s="327"/>
      <c r="G204" s="327"/>
      <c r="H204" s="110">
        <v>10.0</v>
      </c>
      <c r="I204" s="230"/>
      <c r="J204" s="231"/>
      <c r="K204" s="231"/>
      <c r="L204" s="231">
        <f>SUM(L205,L207,L209,L211,L213,L215,L217,L219,L221,L223)</f>
        <v>6.2923</v>
      </c>
      <c r="M204" s="231"/>
      <c r="N204" s="89"/>
      <c r="O204" s="1"/>
      <c r="P204" s="230"/>
      <c r="Q204" s="232"/>
      <c r="R204" s="89"/>
      <c r="S204" s="231"/>
      <c r="T204" s="231"/>
      <c r="U204" s="231">
        <f>SUM(U205,U207,U209,U211,U213,U215,U217,U219,U221,U223)</f>
        <v>6.2923</v>
      </c>
      <c r="V204" s="231"/>
      <c r="W204" s="233"/>
      <c r="X204" s="89"/>
      <c r="Y204" s="89"/>
      <c r="Z204" s="89"/>
    </row>
    <row r="205">
      <c r="A205" s="89">
        <v>211.0</v>
      </c>
      <c r="B205" s="257"/>
      <c r="C205" s="241"/>
      <c r="D205" s="241"/>
      <c r="E205" s="241" t="s">
        <v>10</v>
      </c>
      <c r="F205" s="32" t="s">
        <v>61</v>
      </c>
      <c r="G205" s="4"/>
      <c r="H205" s="242">
        <v>1.0</v>
      </c>
      <c r="I205" s="243"/>
      <c r="J205" s="242"/>
      <c r="K205" s="242"/>
      <c r="L205" s="242">
        <f>K206/100</f>
        <v>0.2295</v>
      </c>
      <c r="M205" s="242"/>
      <c r="N205" s="89"/>
      <c r="O205" s="1"/>
      <c r="P205" s="243"/>
      <c r="Q205" s="244"/>
      <c r="R205" s="89"/>
      <c r="S205" s="242"/>
      <c r="T205" s="242"/>
      <c r="U205" s="242">
        <f>T206/100</f>
        <v>0.2295</v>
      </c>
      <c r="V205" s="242"/>
      <c r="W205" s="245"/>
      <c r="X205" s="89"/>
      <c r="Y205" s="89"/>
      <c r="Z205" s="89"/>
    </row>
    <row r="206">
      <c r="A206" s="89">
        <v>212.0</v>
      </c>
      <c r="B206" s="113"/>
      <c r="C206" s="114"/>
      <c r="D206" s="114"/>
      <c r="E206" s="114"/>
      <c r="F206" s="328" t="s">
        <v>107</v>
      </c>
      <c r="G206" s="266" t="s">
        <v>824</v>
      </c>
      <c r="H206" s="117"/>
      <c r="I206" s="191" t="s">
        <v>825</v>
      </c>
      <c r="J206" s="117" t="s">
        <v>826</v>
      </c>
      <c r="K206" s="296">
        <v>22.95</v>
      </c>
      <c r="L206" s="117" t="str">
        <f>IF(J206="Ya/Tidak",IF(K206="Ya",1,IF(K206="Tidak",0,"Blm Diisi")),IF(J206="A/B/C",IF(K206="A",1,IF(K206="B",0.5,IF(K206="C",0,"Blm Diisi"))),IF(J206="A/B/C/D",IF(K206="A",1,IF(K206="B",0.67,IF(K206="C",0.33,IF(K206="D",0,"Blm Diisi")))),IF(J206="A/B/C/D/E",IF(K206="A",1,IF(K206="B",0.75,IF(K206="C",0.5,IF(K206="D",0.25,IF(K206="E",0,"Blm Diisi"))))),IF(J206="%",IF(K206="","Blm Diisi",K206),IF(J206="Jumlah",IF(K206="","Blm Diisi",""),IF(J206="Rupiah",IF(K206="","Blm Diisi",""),IF(J206="","","-"))))))))</f>
        <v>-</v>
      </c>
      <c r="M206" s="117"/>
      <c r="N206" s="89"/>
      <c r="O206" s="89"/>
      <c r="P206" s="121"/>
      <c r="Q206" s="258"/>
      <c r="R206" s="89"/>
      <c r="S206" s="117" t="s">
        <v>826</v>
      </c>
      <c r="T206" s="296">
        <v>22.95</v>
      </c>
      <c r="U206" s="117" t="str">
        <f>IF(S206="Ya/Tidak",IF(T206="Ya",1,IF(T206="Tidak",0,"Blm Diisi")),IF(S206="A/B/C",IF(T206="A",1,IF(T206="B",0.5,IF(T206="C",0,"Blm Diisi"))),IF(S206="A/B/C/D",IF(T206="A",1,IF(T206="B",0.67,IF(T206="C",0.33,IF(T206="D",0,"Blm Diisi")))),IF(S206="A/B/C/D/E",IF(T206="A",1,IF(T206="B",0.75,IF(T206="C",0.5,IF(T206="D",0.25,IF(T206="E",0,"Blm Diisi"))))),IF(S206="%",IF(T206="","Blm Diisi",T206),IF(S206="Jumlah",IF(T206="","Blm Diisi",""),IF(S206="Rupiah",IF(T206="","Blm Diisi",""),IF(S206="","","-"))))))))</f>
        <v>-</v>
      </c>
      <c r="V206" s="117"/>
      <c r="W206" s="251"/>
      <c r="X206" s="89"/>
      <c r="Y206" s="89"/>
      <c r="Z206" s="89"/>
    </row>
    <row r="207">
      <c r="A207" s="89">
        <v>213.0</v>
      </c>
      <c r="B207" s="257"/>
      <c r="C207" s="241"/>
      <c r="D207" s="241"/>
      <c r="E207" s="241" t="s">
        <v>12</v>
      </c>
      <c r="F207" s="32" t="s">
        <v>62</v>
      </c>
      <c r="G207" s="4"/>
      <c r="H207" s="242">
        <v>1.0</v>
      </c>
      <c r="I207" s="243"/>
      <c r="J207" s="242"/>
      <c r="K207" s="242"/>
      <c r="L207" s="242">
        <f>K208/100</f>
        <v>0.4658</v>
      </c>
      <c r="M207" s="242"/>
      <c r="N207" s="89"/>
      <c r="O207" s="1"/>
      <c r="P207" s="243"/>
      <c r="Q207" s="244"/>
      <c r="R207" s="89"/>
      <c r="S207" s="242"/>
      <c r="T207" s="242"/>
      <c r="U207" s="242">
        <f>T208/100</f>
        <v>0.4658</v>
      </c>
      <c r="V207" s="242"/>
      <c r="W207" s="245"/>
      <c r="X207" s="89"/>
      <c r="Y207" s="89"/>
      <c r="Z207" s="89"/>
    </row>
    <row r="208">
      <c r="A208" s="89">
        <v>214.0</v>
      </c>
      <c r="B208" s="113"/>
      <c r="C208" s="114"/>
      <c r="D208" s="114"/>
      <c r="E208" s="114"/>
      <c r="F208" s="328" t="s">
        <v>107</v>
      </c>
      <c r="G208" s="266" t="s">
        <v>827</v>
      </c>
      <c r="H208" s="117"/>
      <c r="I208" s="191" t="s">
        <v>828</v>
      </c>
      <c r="J208" s="117" t="s">
        <v>826</v>
      </c>
      <c r="K208" s="296">
        <v>46.58</v>
      </c>
      <c r="L208" s="117" t="str">
        <f>IF(J208="Ya/Tidak",IF(K208="Ya",1,IF(K208="Tidak",0,"Blm Diisi")),IF(J208="A/B/C",IF(K208="A",1,IF(K208="B",0.5,IF(K208="C",0,"Blm Diisi"))),IF(J208="A/B/C/D",IF(K208="A",1,IF(K208="B",0.67,IF(K208="C",0.33,IF(K208="D",0,"Blm Diisi")))),IF(J208="A/B/C/D/E",IF(K208="A",1,IF(K208="B",0.75,IF(K208="C",0.5,IF(K208="D",0.25,IF(K208="E",0,"Blm Diisi"))))),IF(J208="%",IF(K208="","Blm Diisi",K208),IF(J208="Jumlah",IF(K208="","Blm Diisi",""),IF(J208="Rupiah",IF(K208="","Blm Diisi",""),IF(J208="","","-"))))))))</f>
        <v>-</v>
      </c>
      <c r="M208" s="117"/>
      <c r="N208" s="89"/>
      <c r="O208" s="89"/>
      <c r="P208" s="121"/>
      <c r="Q208" s="258"/>
      <c r="R208" s="89"/>
      <c r="S208" s="117" t="s">
        <v>826</v>
      </c>
      <c r="T208" s="296">
        <v>46.58</v>
      </c>
      <c r="U208" s="117" t="str">
        <f>IF(S208="Ya/Tidak",IF(T208="Ya",1,IF(T208="Tidak",0,"Blm Diisi")),IF(S208="A/B/C",IF(T208="A",1,IF(T208="B",0.5,IF(T208="C",0,"Blm Diisi"))),IF(S208="A/B/C/D",IF(T208="A",1,IF(T208="B",0.67,IF(T208="C",0.33,IF(T208="D",0,"Blm Diisi")))),IF(S208="A/B/C/D/E",IF(T208="A",1,IF(T208="B",0.75,IF(T208="C",0.5,IF(T208="D",0.25,IF(T208="E",0,"Blm Diisi"))))),IF(S208="%",IF(T208="","Blm Diisi",T208),IF(S208="Jumlah",IF(T208="","Blm Diisi",""),IF(S208="Rupiah",IF(T208="","Blm Diisi",""),IF(S208="","","-"))))))))</f>
        <v>-</v>
      </c>
      <c r="V208" s="117"/>
      <c r="W208" s="251"/>
      <c r="X208" s="89"/>
      <c r="Y208" s="89"/>
      <c r="Z208" s="89"/>
    </row>
    <row r="209">
      <c r="A209" s="89">
        <v>215.0</v>
      </c>
      <c r="B209" s="257"/>
      <c r="C209" s="241"/>
      <c r="D209" s="241"/>
      <c r="E209" s="241" t="s">
        <v>14</v>
      </c>
      <c r="F209" s="32" t="s">
        <v>63</v>
      </c>
      <c r="G209" s="4"/>
      <c r="H209" s="242">
        <v>1.0</v>
      </c>
      <c r="I209" s="243"/>
      <c r="J209" s="242"/>
      <c r="K209" s="242"/>
      <c r="L209" s="242">
        <f>K210/100</f>
        <v>0.75</v>
      </c>
      <c r="M209" s="242"/>
      <c r="N209" s="89"/>
      <c r="O209" s="1"/>
      <c r="P209" s="243"/>
      <c r="Q209" s="244"/>
      <c r="R209" s="89"/>
      <c r="S209" s="242"/>
      <c r="T209" s="242"/>
      <c r="U209" s="242">
        <f>T210/100</f>
        <v>0.75</v>
      </c>
      <c r="V209" s="242"/>
      <c r="W209" s="245"/>
      <c r="X209" s="89"/>
      <c r="Y209" s="89"/>
      <c r="Z209" s="89"/>
    </row>
    <row r="210">
      <c r="A210" s="89">
        <v>216.0</v>
      </c>
      <c r="B210" s="113"/>
      <c r="C210" s="114"/>
      <c r="D210" s="114"/>
      <c r="E210" s="114"/>
      <c r="F210" s="328" t="s">
        <v>107</v>
      </c>
      <c r="G210" s="266" t="s">
        <v>829</v>
      </c>
      <c r="H210" s="117"/>
      <c r="I210" s="191" t="s">
        <v>830</v>
      </c>
      <c r="J210" s="117" t="s">
        <v>826</v>
      </c>
      <c r="K210" s="296">
        <v>75.0</v>
      </c>
      <c r="L210" s="117" t="str">
        <f>IF(J210="Ya/Tidak",IF(K210="Ya",1,IF(K210="Tidak",0,"Blm Diisi")),IF(J210="A/B/C",IF(K210="A",1,IF(K210="B",0.5,IF(K210="C",0,"Blm Diisi"))),IF(J210="A/B/C/D",IF(K210="A",1,IF(K210="B",0.67,IF(K210="C",0.33,IF(K210="D",0,"Blm Diisi")))),IF(J210="A/B/C/D/E",IF(K210="A",1,IF(K210="B",0.75,IF(K210="C",0.5,IF(K210="D",0.25,IF(K210="E",0,"Blm Diisi"))))),IF(J210="%",IF(K210="","Blm Diisi",K210),IF(J210="Jumlah",IF(K210="","Blm Diisi",""),IF(J210="Rupiah",IF(K210="","Blm Diisi",""),IF(J210="","","-"))))))))</f>
        <v>-</v>
      </c>
      <c r="M210" s="117"/>
      <c r="N210" s="89"/>
      <c r="O210" s="89"/>
      <c r="P210" s="121"/>
      <c r="Q210" s="258"/>
      <c r="R210" s="89"/>
      <c r="S210" s="117" t="s">
        <v>826</v>
      </c>
      <c r="T210" s="296">
        <v>75.0</v>
      </c>
      <c r="U210" s="117" t="str">
        <f>IF(S210="Ya/Tidak",IF(T210="Ya",1,IF(T210="Tidak",0,"Blm Diisi")),IF(S210="A/B/C",IF(T210="A",1,IF(T210="B",0.5,IF(T210="C",0,"Blm Diisi"))),IF(S210="A/B/C/D",IF(T210="A",1,IF(T210="B",0.67,IF(T210="C",0.33,IF(T210="D",0,"Blm Diisi")))),IF(S210="A/B/C/D/E",IF(T210="A",1,IF(T210="B",0.75,IF(T210="C",0.5,IF(T210="D",0.25,IF(T210="E",0,"Blm Diisi"))))),IF(S210="%",IF(T210="","Blm Diisi",T210),IF(S210="Jumlah",IF(T210="","Blm Diisi",""),IF(S210="Rupiah",IF(T210="","Blm Diisi",""),IF(S210="","","-"))))))))</f>
        <v>-</v>
      </c>
      <c r="V210" s="117"/>
      <c r="W210" s="251"/>
      <c r="X210" s="89"/>
      <c r="Y210" s="89"/>
      <c r="Z210" s="89"/>
    </row>
    <row r="211">
      <c r="A211" s="89">
        <v>217.0</v>
      </c>
      <c r="B211" s="257"/>
      <c r="C211" s="241"/>
      <c r="D211" s="241"/>
      <c r="E211" s="241" t="s">
        <v>16</v>
      </c>
      <c r="F211" s="32" t="s">
        <v>64</v>
      </c>
      <c r="G211" s="4"/>
      <c r="H211" s="242">
        <v>1.0</v>
      </c>
      <c r="I211" s="243"/>
      <c r="J211" s="242"/>
      <c r="K211" s="242"/>
      <c r="L211" s="242">
        <f>K212/100</f>
        <v>0.75</v>
      </c>
      <c r="M211" s="242"/>
      <c r="N211" s="89"/>
      <c r="O211" s="1"/>
      <c r="P211" s="243"/>
      <c r="Q211" s="244"/>
      <c r="R211" s="89"/>
      <c r="S211" s="242"/>
      <c r="T211" s="242"/>
      <c r="U211" s="242">
        <f>T212/100</f>
        <v>0.75</v>
      </c>
      <c r="V211" s="242"/>
      <c r="W211" s="245"/>
      <c r="X211" s="89"/>
      <c r="Y211" s="89"/>
      <c r="Z211" s="89"/>
    </row>
    <row r="212">
      <c r="A212" s="89">
        <v>218.0</v>
      </c>
      <c r="B212" s="113"/>
      <c r="C212" s="114"/>
      <c r="D212" s="114"/>
      <c r="E212" s="114"/>
      <c r="F212" s="114" t="s">
        <v>107</v>
      </c>
      <c r="G212" s="266" t="s">
        <v>831</v>
      </c>
      <c r="H212" s="117"/>
      <c r="I212" s="191" t="s">
        <v>832</v>
      </c>
      <c r="J212" s="117" t="s">
        <v>826</v>
      </c>
      <c r="K212" s="296">
        <v>75.0</v>
      </c>
      <c r="L212" s="117" t="str">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v>
      </c>
      <c r="M212" s="117"/>
      <c r="N212" s="89"/>
      <c r="O212" s="89"/>
      <c r="P212" s="121"/>
      <c r="Q212" s="258"/>
      <c r="R212" s="89"/>
      <c r="S212" s="117" t="s">
        <v>826</v>
      </c>
      <c r="T212" s="296">
        <v>75.0</v>
      </c>
      <c r="U212" s="117" t="str">
        <f>IF(S212="Ya/Tidak",IF(T212="Ya",1,IF(T212="Tidak",0,"Blm Diisi")),IF(S212="A/B/C",IF(T212="A",1,IF(T212="B",0.5,IF(T212="C",0,"Blm Diisi"))),IF(S212="A/B/C/D",IF(T212="A",1,IF(T212="B",0.67,IF(T212="C",0.33,IF(T212="D",0,"Blm Diisi")))),IF(S212="A/B/C/D/E",IF(T212="A",1,IF(T212="B",0.75,IF(T212="C",0.5,IF(T212="D",0.25,IF(T212="E",0,"Blm Diisi"))))),IF(S212="%",IF(T212="","Blm Diisi",T212),IF(S212="Jumlah",IF(T212="","Blm Diisi",""),IF(S212="Rupiah",IF(T212="","Blm Diisi",""),IF(S212="","","-"))))))))</f>
        <v>-</v>
      </c>
      <c r="V212" s="117"/>
      <c r="W212" s="251"/>
      <c r="X212" s="89"/>
      <c r="Y212" s="89"/>
      <c r="Z212" s="89"/>
    </row>
    <row r="213">
      <c r="A213" s="89">
        <v>219.0</v>
      </c>
      <c r="B213" s="257"/>
      <c r="C213" s="241"/>
      <c r="D213" s="241"/>
      <c r="E213" s="241" t="s">
        <v>34</v>
      </c>
      <c r="F213" s="32" t="s">
        <v>833</v>
      </c>
      <c r="G213" s="4"/>
      <c r="H213" s="242">
        <v>1.0</v>
      </c>
      <c r="I213" s="243"/>
      <c r="J213" s="242"/>
      <c r="K213" s="242"/>
      <c r="L213" s="242">
        <f>K214/100</f>
        <v>0.6244</v>
      </c>
      <c r="M213" s="242"/>
      <c r="N213" s="89"/>
      <c r="O213" s="1"/>
      <c r="P213" s="243"/>
      <c r="Q213" s="244"/>
      <c r="R213" s="89"/>
      <c r="S213" s="242"/>
      <c r="T213" s="242"/>
      <c r="U213" s="242">
        <f>T214/100</f>
        <v>0.6244</v>
      </c>
      <c r="V213" s="242"/>
      <c r="W213" s="245"/>
      <c r="X213" s="89"/>
      <c r="Y213" s="89"/>
      <c r="Z213" s="89"/>
    </row>
    <row r="214">
      <c r="A214" s="89">
        <v>220.0</v>
      </c>
      <c r="B214" s="113"/>
      <c r="C214" s="114"/>
      <c r="D214" s="114"/>
      <c r="E214" s="114"/>
      <c r="F214" s="328" t="s">
        <v>107</v>
      </c>
      <c r="G214" s="266" t="s">
        <v>834</v>
      </c>
      <c r="H214" s="117"/>
      <c r="I214" s="191" t="s">
        <v>835</v>
      </c>
      <c r="J214" s="117" t="s">
        <v>826</v>
      </c>
      <c r="K214" s="296">
        <v>62.44</v>
      </c>
      <c r="L214" s="117"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v>
      </c>
      <c r="M214" s="117"/>
      <c r="N214" s="89"/>
      <c r="O214" s="89"/>
      <c r="P214" s="249" t="s">
        <v>836</v>
      </c>
      <c r="Q214" s="261" t="s">
        <v>837</v>
      </c>
      <c r="R214" s="89"/>
      <c r="S214" s="117" t="s">
        <v>826</v>
      </c>
      <c r="T214" s="296">
        <v>62.44</v>
      </c>
      <c r="U214" s="117" t="str">
        <f>IF(S214="Ya/Tidak",IF(T214="Ya",1,IF(T214="Tidak",0,"Blm Diisi")),IF(S214="A/B/C",IF(T214="A",1,IF(T214="B",0.5,IF(T214="C",0,"Blm Diisi"))),IF(S214="A/B/C/D",IF(T214="A",1,IF(T214="B",0.67,IF(T214="C",0.33,IF(T214="D",0,"Blm Diisi")))),IF(S214="A/B/C/D/E",IF(T214="A",1,IF(T214="B",0.75,IF(T214="C",0.5,IF(T214="D",0.25,IF(T214="E",0,"Blm Diisi"))))),IF(S214="%",IF(T214="","Blm Diisi",T214),IF(S214="Jumlah",IF(T214="","Blm Diisi",""),IF(S214="Rupiah",IF(T214="","Blm Diisi",""),IF(S214="","","-"))))))))</f>
        <v>-</v>
      </c>
      <c r="V214" s="117"/>
      <c r="W214" s="251"/>
      <c r="X214" s="89"/>
      <c r="Y214" s="89"/>
      <c r="Z214" s="89"/>
    </row>
    <row r="215">
      <c r="A215" s="89">
        <v>221.0</v>
      </c>
      <c r="B215" s="257"/>
      <c r="C215" s="241"/>
      <c r="D215" s="241"/>
      <c r="E215" s="241" t="s">
        <v>36</v>
      </c>
      <c r="F215" s="32" t="s">
        <v>66</v>
      </c>
      <c r="G215" s="4"/>
      <c r="H215" s="242">
        <v>1.0</v>
      </c>
      <c r="I215" s="243"/>
      <c r="J215" s="329"/>
      <c r="K215" s="329"/>
      <c r="L215" s="242">
        <f>K216/100</f>
        <v>0.5301</v>
      </c>
      <c r="M215" s="329"/>
      <c r="N215" s="89"/>
      <c r="O215" s="1"/>
      <c r="P215" s="243"/>
      <c r="Q215" s="244"/>
      <c r="R215" s="89"/>
      <c r="S215" s="329"/>
      <c r="T215" s="329"/>
      <c r="U215" s="242">
        <f>T216/100</f>
        <v>0.5301</v>
      </c>
      <c r="V215" s="329"/>
      <c r="W215" s="245"/>
      <c r="X215" s="89"/>
      <c r="Y215" s="89"/>
      <c r="Z215" s="89"/>
    </row>
    <row r="216">
      <c r="A216" s="89">
        <v>222.0</v>
      </c>
      <c r="B216" s="113"/>
      <c r="C216" s="114"/>
      <c r="D216" s="114"/>
      <c r="E216" s="114"/>
      <c r="F216" s="328" t="s">
        <v>107</v>
      </c>
      <c r="G216" s="266" t="s">
        <v>838</v>
      </c>
      <c r="H216" s="117"/>
      <c r="I216" s="330" t="s">
        <v>839</v>
      </c>
      <c r="J216" s="324" t="s">
        <v>826</v>
      </c>
      <c r="K216" s="124">
        <v>53.01</v>
      </c>
      <c r="L216" s="117" t="str">
        <f>IF(J216="Ya/Tidak",IF(K216="Ya",1,IF(K216="Tidak",0,"Blm Diisi")),IF(J216="A/B/C",IF(K216="A",1,IF(K216="B",0.5,IF(K216="C",0,"Blm Diisi"))),IF(J216="A/B/C/D",IF(K216="A",1,IF(K216="B",0.67,IF(K216="C",0.33,IF(K216="D",0,"Blm Diisi")))),IF(J216="A/B/C/D/E",IF(K216="A",1,IF(K216="B",0.75,IF(K216="C",0.5,IF(K216="D",0.25,IF(K216="E",0,"Blm Diisi"))))),IF(J216="%",IF(K216="","Blm Diisi",K216),IF(J216="Jumlah",IF(K216="","Blm Diisi",""),IF(J216="Rupiah",IF(K216="","Blm Diisi",""),IF(J216="","","-"))))))))</f>
        <v>-</v>
      </c>
      <c r="M216" s="324"/>
      <c r="N216" s="89"/>
      <c r="O216" s="89"/>
      <c r="P216" s="300" t="s">
        <v>840</v>
      </c>
      <c r="Q216" s="261" t="s">
        <v>841</v>
      </c>
      <c r="R216" s="89"/>
      <c r="S216" s="324" t="s">
        <v>826</v>
      </c>
      <c r="T216" s="124">
        <v>53.01</v>
      </c>
      <c r="U216" s="117" t="str">
        <f>IF(S216="Ya/Tidak",IF(T216="Ya",1,IF(T216="Tidak",0,"Blm Diisi")),IF(S216="A/B/C",IF(T216="A",1,IF(T216="B",0.5,IF(T216="C",0,"Blm Diisi"))),IF(S216="A/B/C/D",IF(T216="A",1,IF(T216="B",0.67,IF(T216="C",0.33,IF(T216="D",0,"Blm Diisi")))),IF(S216="A/B/C/D/E",IF(T216="A",1,IF(T216="B",0.75,IF(T216="C",0.5,IF(T216="D",0.25,IF(T216="E",0,"Blm Diisi"))))),IF(S216="%",IF(T216="","Blm Diisi",T216),IF(S216="Jumlah",IF(T216="","Blm Diisi",""),IF(S216="Rupiah",IF(T216="","Blm Diisi",""),IF(S216="","","-"))))))))</f>
        <v>-</v>
      </c>
      <c r="V216" s="324"/>
      <c r="W216" s="251"/>
      <c r="X216" s="89"/>
      <c r="Y216" s="89"/>
      <c r="Z216" s="89"/>
    </row>
    <row r="217">
      <c r="A217" s="89">
        <v>223.0</v>
      </c>
      <c r="B217" s="257"/>
      <c r="C217" s="241"/>
      <c r="D217" s="241"/>
      <c r="E217" s="331" t="s">
        <v>38</v>
      </c>
      <c r="F217" s="32" t="s">
        <v>67</v>
      </c>
      <c r="G217" s="4"/>
      <c r="H217" s="242">
        <v>1.0</v>
      </c>
      <c r="I217" s="243"/>
      <c r="J217" s="329"/>
      <c r="K217" s="329"/>
      <c r="L217" s="242">
        <f>K218/100</f>
        <v>0.75</v>
      </c>
      <c r="M217" s="329"/>
      <c r="N217" s="89"/>
      <c r="O217" s="1"/>
      <c r="P217" s="243"/>
      <c r="Q217" s="244"/>
      <c r="R217" s="89"/>
      <c r="S217" s="329"/>
      <c r="T217" s="329"/>
      <c r="U217" s="242">
        <f>T218/100</f>
        <v>0.75</v>
      </c>
      <c r="V217" s="329"/>
      <c r="W217" s="245"/>
      <c r="X217" s="89"/>
      <c r="Y217" s="89"/>
      <c r="Z217" s="89"/>
    </row>
    <row r="218">
      <c r="A218" s="89">
        <v>224.0</v>
      </c>
      <c r="B218" s="113"/>
      <c r="C218" s="114"/>
      <c r="D218" s="114"/>
      <c r="E218" s="114"/>
      <c r="F218" s="328" t="s">
        <v>107</v>
      </c>
      <c r="G218" s="266" t="s">
        <v>842</v>
      </c>
      <c r="H218" s="117"/>
      <c r="I218" s="330" t="s">
        <v>843</v>
      </c>
      <c r="J218" s="324" t="s">
        <v>826</v>
      </c>
      <c r="K218" s="296">
        <v>75.0</v>
      </c>
      <c r="L218" s="117" t="str">
        <f>IF(J218="Ya/Tidak",IF(K218="Ya",1,IF(K218="Tidak",0,"Blm Diisi")),IF(J218="A/B/C",IF(K218="A",1,IF(K218="B",0.5,IF(K218="C",0,"Blm Diisi"))),IF(J218="A/B/C/D",IF(K218="A",1,IF(K218="B",0.67,IF(K218="C",0.33,IF(K218="D",0,"Blm Diisi")))),IF(J218="A/B/C/D/E",IF(K218="A",1,IF(K218="B",0.75,IF(K218="C",0.5,IF(K218="D",0.25,IF(K218="E",0,"Blm Diisi"))))),IF(J218="%",IF(K218="","Blm Diisi",K218),IF(J218="Jumlah",IF(K218="","Blm Diisi",""),IF(J218="Rupiah",IF(K218="","Blm Diisi",""),IF(J218="","","-"))))))))</f>
        <v>-</v>
      </c>
      <c r="M218" s="324"/>
      <c r="N218" s="89"/>
      <c r="O218" s="89"/>
      <c r="P218" s="121"/>
      <c r="Q218" s="258"/>
      <c r="R218" s="89"/>
      <c r="S218" s="324" t="s">
        <v>826</v>
      </c>
      <c r="T218" s="296">
        <v>75.0</v>
      </c>
      <c r="U218" s="117" t="str">
        <f>IF(S218="Ya/Tidak",IF(T218="Ya",1,IF(T218="Tidak",0,"Blm Diisi")),IF(S218="A/B/C",IF(T218="A",1,IF(T218="B",0.5,IF(T218="C",0,"Blm Diisi"))),IF(S218="A/B/C/D",IF(T218="A",1,IF(T218="B",0.67,IF(T218="C",0.33,IF(T218="D",0,"Blm Diisi")))),IF(S218="A/B/C/D/E",IF(T218="A",1,IF(T218="B",0.75,IF(T218="C",0.5,IF(T218="D",0.25,IF(T218="E",0,"Blm Diisi"))))),IF(S218="%",IF(T218="","Blm Diisi",T218),IF(S218="Jumlah",IF(T218="","Blm Diisi",""),IF(S218="Rupiah",IF(T218="","Blm Diisi",""),IF(S218="","","-"))))))))</f>
        <v>-</v>
      </c>
      <c r="V218" s="324"/>
      <c r="W218" s="251"/>
      <c r="X218" s="89"/>
      <c r="Y218" s="89"/>
      <c r="Z218" s="89"/>
    </row>
    <row r="219">
      <c r="A219" s="89">
        <v>225.0</v>
      </c>
      <c r="B219" s="257"/>
      <c r="C219" s="241"/>
      <c r="D219" s="241"/>
      <c r="E219" s="241" t="s">
        <v>40</v>
      </c>
      <c r="F219" s="32" t="s">
        <v>68</v>
      </c>
      <c r="G219" s="4"/>
      <c r="H219" s="242">
        <v>1.0</v>
      </c>
      <c r="I219" s="243"/>
      <c r="J219" s="329"/>
      <c r="K219" s="329"/>
      <c r="L219" s="242">
        <f>K220/5</f>
        <v>0.6</v>
      </c>
      <c r="M219" s="329"/>
      <c r="N219" s="89"/>
      <c r="O219" s="1"/>
      <c r="P219" s="243"/>
      <c r="Q219" s="244"/>
      <c r="R219" s="89"/>
      <c r="S219" s="329"/>
      <c r="T219" s="329"/>
      <c r="U219" s="242">
        <f>T220/5</f>
        <v>0.6</v>
      </c>
      <c r="V219" s="329"/>
      <c r="W219" s="245"/>
      <c r="X219" s="89"/>
      <c r="Y219" s="89"/>
      <c r="Z219" s="89"/>
    </row>
    <row r="220">
      <c r="A220" s="89">
        <v>226.0</v>
      </c>
      <c r="B220" s="113"/>
      <c r="C220" s="114"/>
      <c r="D220" s="114"/>
      <c r="E220" s="114"/>
      <c r="F220" s="328" t="s">
        <v>107</v>
      </c>
      <c r="G220" s="266" t="s">
        <v>844</v>
      </c>
      <c r="H220" s="117"/>
      <c r="I220" s="330" t="s">
        <v>845</v>
      </c>
      <c r="J220" s="324" t="s">
        <v>846</v>
      </c>
      <c r="K220" s="332">
        <v>3.0</v>
      </c>
      <c r="L220" s="117" t="s">
        <v>847</v>
      </c>
      <c r="M220" s="324"/>
      <c r="N220" s="89"/>
      <c r="O220" s="89"/>
      <c r="P220" s="249" t="s">
        <v>848</v>
      </c>
      <c r="Q220" s="261" t="s">
        <v>849</v>
      </c>
      <c r="R220" s="89"/>
      <c r="S220" s="324" t="s">
        <v>846</v>
      </c>
      <c r="T220" s="332">
        <v>3.0</v>
      </c>
      <c r="U220" s="117" t="s">
        <v>847</v>
      </c>
      <c r="V220" s="324"/>
      <c r="W220" s="251"/>
      <c r="X220" s="89"/>
      <c r="Y220" s="89"/>
      <c r="Z220" s="89"/>
    </row>
    <row r="221">
      <c r="A221" s="89">
        <v>227.0</v>
      </c>
      <c r="B221" s="257"/>
      <c r="C221" s="241"/>
      <c r="D221" s="241"/>
      <c r="E221" s="241" t="s">
        <v>69</v>
      </c>
      <c r="F221" s="32" t="s">
        <v>70</v>
      </c>
      <c r="G221" s="4"/>
      <c r="H221" s="242">
        <v>1.0</v>
      </c>
      <c r="I221" s="243"/>
      <c r="J221" s="329"/>
      <c r="K221" s="329"/>
      <c r="L221" s="242">
        <f>K222/5</f>
        <v>0.6</v>
      </c>
      <c r="M221" s="329"/>
      <c r="N221" s="89"/>
      <c r="O221" s="1"/>
      <c r="P221" s="243"/>
      <c r="Q221" s="244"/>
      <c r="R221" s="89"/>
      <c r="S221" s="329"/>
      <c r="T221" s="329"/>
      <c r="U221" s="242">
        <f>T222/5</f>
        <v>0.6</v>
      </c>
      <c r="V221" s="329"/>
      <c r="W221" s="245"/>
      <c r="X221" s="89"/>
      <c r="Y221" s="89"/>
      <c r="Z221" s="89"/>
    </row>
    <row r="222">
      <c r="A222" s="89">
        <v>228.0</v>
      </c>
      <c r="B222" s="113"/>
      <c r="C222" s="114"/>
      <c r="D222" s="114"/>
      <c r="E222" s="114"/>
      <c r="F222" s="328" t="s">
        <v>107</v>
      </c>
      <c r="G222" s="266" t="s">
        <v>850</v>
      </c>
      <c r="H222" s="117" t="s">
        <v>176</v>
      </c>
      <c r="I222" s="330" t="s">
        <v>851</v>
      </c>
      <c r="J222" s="324" t="s">
        <v>846</v>
      </c>
      <c r="K222" s="332">
        <v>3.0</v>
      </c>
      <c r="L222" s="117">
        <v>3.0</v>
      </c>
      <c r="M222" s="324"/>
      <c r="N222" s="89"/>
      <c r="O222" s="89"/>
      <c r="P222" s="249" t="s">
        <v>852</v>
      </c>
      <c r="Q222" s="274" t="s">
        <v>853</v>
      </c>
      <c r="R222" s="89"/>
      <c r="S222" s="324" t="s">
        <v>846</v>
      </c>
      <c r="T222" s="332">
        <v>3.0</v>
      </c>
      <c r="U222" s="117">
        <v>3.0</v>
      </c>
      <c r="V222" s="324"/>
      <c r="W222" s="251"/>
      <c r="X222" s="89"/>
      <c r="Y222" s="89"/>
      <c r="Z222" s="89"/>
    </row>
    <row r="223">
      <c r="A223" s="89">
        <v>229.0</v>
      </c>
      <c r="B223" s="257"/>
      <c r="C223" s="241"/>
      <c r="D223" s="241"/>
      <c r="E223" s="241" t="s">
        <v>71</v>
      </c>
      <c r="F223" s="28" t="s">
        <v>854</v>
      </c>
      <c r="G223" s="4"/>
      <c r="H223" s="242">
        <v>1.0</v>
      </c>
      <c r="I223" s="243"/>
      <c r="J223" s="329"/>
      <c r="K223" s="329"/>
      <c r="L223" s="242">
        <f>K224/100</f>
        <v>0.9925</v>
      </c>
      <c r="M223" s="329"/>
      <c r="N223" s="89"/>
      <c r="O223" s="1"/>
      <c r="P223" s="243"/>
      <c r="Q223" s="244"/>
      <c r="R223" s="89"/>
      <c r="S223" s="329"/>
      <c r="T223" s="329"/>
      <c r="U223" s="242">
        <f>T224/100</f>
        <v>0.9925</v>
      </c>
      <c r="V223" s="329"/>
      <c r="W223" s="245"/>
      <c r="X223" s="89"/>
      <c r="Y223" s="89"/>
      <c r="Z223" s="89"/>
    </row>
    <row r="224">
      <c r="A224" s="89">
        <v>230.0</v>
      </c>
      <c r="B224" s="113"/>
      <c r="C224" s="114"/>
      <c r="D224" s="114"/>
      <c r="E224" s="114"/>
      <c r="F224" s="328" t="s">
        <v>107</v>
      </c>
      <c r="G224" s="266" t="s">
        <v>855</v>
      </c>
      <c r="H224" s="117"/>
      <c r="I224" s="333" t="s">
        <v>856</v>
      </c>
      <c r="J224" s="324" t="s">
        <v>826</v>
      </c>
      <c r="K224" s="334">
        <v>99.25</v>
      </c>
      <c r="L224" s="117" t="str">
        <f>IF(J224="Ya/Tidak",IF(K224="Ya",1,IF(K224="Tidak",0,"Blm Diisi")),IF(J224="A/B/C",IF(K224="A",1,IF(K224="B",0.5,IF(K224="C",0,"Blm Diisi"))),IF(J224="A/B/C/D",IF(K224="A",1,IF(K224="B",0.67,IF(K224="C",0.33,IF(K224="D",0,"Blm Diisi")))),IF(J224="A/B/C/D/E",IF(K224="A",1,IF(K224="B",0.75,IF(K224="C",0.5,IF(K224="D",0.25,IF(K224="E",0,"Blm Diisi"))))),IF(J224="%",IF(K224="","Blm Diisi",K224),IF(J224="Jumlah",IF(K224="","Blm Diisi",""),IF(J224="Rupiah",IF(K224="","Blm Diisi",""),IF(J224="","","-"))))))))</f>
        <v>-</v>
      </c>
      <c r="M224" s="324"/>
      <c r="N224" s="89"/>
      <c r="O224" s="89"/>
      <c r="P224" s="249" t="s">
        <v>857</v>
      </c>
      <c r="Q224" s="261" t="s">
        <v>858</v>
      </c>
      <c r="R224" s="89"/>
      <c r="S224" s="324" t="s">
        <v>826</v>
      </c>
      <c r="T224" s="334">
        <v>99.25</v>
      </c>
      <c r="U224" s="117" t="str">
        <f>IF(S224="Ya/Tidak",IF(T224="Ya",1,IF(T224="Tidak",0,"Blm Diisi")),IF(S224="A/B/C",IF(T224="A",1,IF(T224="B",0.5,IF(T224="C",0,"Blm Diisi"))),IF(S224="A/B/C/D",IF(T224="A",1,IF(T224="B",0.67,IF(T224="C",0.33,IF(T224="D",0,"Blm Diisi")))),IF(S224="A/B/C/D/E",IF(T224="A",1,IF(T224="B",0.75,IF(T224="C",0.5,IF(T224="D",0.25,IF(T224="E",0,"Blm Diisi"))))),IF(S224="%",IF(T224="","Blm Diisi",T224),IF(S224="Jumlah",IF(T224="","Blm Diisi",""),IF(S224="Rupiah",IF(T224="","Blm Diisi",""),IF(S224="","","-"))))))))</f>
        <v>-</v>
      </c>
      <c r="V224" s="324"/>
      <c r="W224" s="251"/>
      <c r="X224" s="89"/>
      <c r="Y224" s="89"/>
      <c r="Z224" s="89"/>
    </row>
    <row r="225">
      <c r="A225" s="89">
        <v>231.0</v>
      </c>
      <c r="B225" s="108"/>
      <c r="C225" s="108" t="s">
        <v>122</v>
      </c>
      <c r="D225" s="109" t="s">
        <v>73</v>
      </c>
      <c r="E225" s="3"/>
      <c r="F225" s="3"/>
      <c r="G225" s="62"/>
      <c r="H225" s="110">
        <v>30.0</v>
      </c>
      <c r="I225" s="335"/>
      <c r="J225" s="231"/>
      <c r="K225" s="231"/>
      <c r="L225" s="231">
        <f>SUM(L226,L244,L273,L283,L293,L322,L343,L380)</f>
        <v>23.49440155</v>
      </c>
      <c r="M225" s="231"/>
      <c r="N225" s="89"/>
      <c r="O225" s="1"/>
      <c r="P225" s="230"/>
      <c r="Q225" s="232"/>
      <c r="R225" s="89"/>
      <c r="S225" s="231"/>
      <c r="T225" s="231"/>
      <c r="U225" s="231">
        <f>SUM(U226,U244,U273,U283,U293,U322,U343,U380)</f>
        <v>23.49440155</v>
      </c>
      <c r="V225" s="231"/>
      <c r="W225" s="336"/>
      <c r="X225" s="89"/>
      <c r="Y225" s="89"/>
      <c r="Z225" s="89"/>
    </row>
    <row r="226">
      <c r="A226" s="89">
        <v>232.0</v>
      </c>
      <c r="B226" s="138"/>
      <c r="C226" s="139"/>
      <c r="D226" s="337">
        <v>1.0</v>
      </c>
      <c r="E226" s="141" t="s">
        <v>9</v>
      </c>
      <c r="F226" s="3"/>
      <c r="G226" s="4"/>
      <c r="H226" s="37">
        <v>3.0</v>
      </c>
      <c r="I226" s="262"/>
      <c r="J226" s="37"/>
      <c r="K226" s="37"/>
      <c r="L226" s="37">
        <f>SUM(L227,L237,L242)</f>
        <v>2.25</v>
      </c>
      <c r="M226" s="37"/>
      <c r="N226" s="89"/>
      <c r="O226" s="1"/>
      <c r="P226" s="262"/>
      <c r="Q226" s="236"/>
      <c r="R226" s="89"/>
      <c r="S226" s="37"/>
      <c r="T226" s="37"/>
      <c r="U226" s="37">
        <f>SUM(U227,U237,U242)</f>
        <v>2.25</v>
      </c>
      <c r="V226" s="37"/>
      <c r="W226" s="338"/>
      <c r="X226" s="89"/>
      <c r="Y226" s="89"/>
      <c r="Z226" s="89"/>
    </row>
    <row r="227">
      <c r="A227" s="89">
        <v>233.0</v>
      </c>
      <c r="B227" s="257"/>
      <c r="C227" s="241"/>
      <c r="D227" s="241"/>
      <c r="E227" s="241" t="s">
        <v>10</v>
      </c>
      <c r="F227" s="28" t="s">
        <v>74</v>
      </c>
      <c r="G227" s="4"/>
      <c r="H227" s="242">
        <v>1.5</v>
      </c>
      <c r="I227" s="243"/>
      <c r="J227" s="242"/>
      <c r="K227" s="242"/>
      <c r="L227" s="242">
        <f>AVERAGE(L228:L236)*H227</f>
        <v>1.25</v>
      </c>
      <c r="M227" s="242"/>
      <c r="N227" s="89"/>
      <c r="O227" s="1"/>
      <c r="P227" s="243"/>
      <c r="Q227" s="244"/>
      <c r="R227" s="89"/>
      <c r="S227" s="242"/>
      <c r="T227" s="242"/>
      <c r="U227" s="242">
        <f>AVERAGE(U228:U236)*H227</f>
        <v>1.25</v>
      </c>
      <c r="V227" s="242"/>
      <c r="W227" s="245"/>
      <c r="X227" s="89"/>
      <c r="Y227" s="89"/>
      <c r="Z227" s="89"/>
    </row>
    <row r="228">
      <c r="A228" s="89">
        <v>234.0</v>
      </c>
      <c r="B228" s="113"/>
      <c r="C228" s="114"/>
      <c r="D228" s="114"/>
      <c r="E228" s="114"/>
      <c r="F228" s="246" t="s">
        <v>186</v>
      </c>
      <c r="G228" s="125" t="s">
        <v>859</v>
      </c>
      <c r="H228" s="117" t="s">
        <v>176</v>
      </c>
      <c r="I228" s="191" t="s">
        <v>860</v>
      </c>
      <c r="J228" s="117" t="s">
        <v>861</v>
      </c>
      <c r="K228" s="339">
        <f>IF(OR(K229="",K230=""),"Blm Diisi",IF(K229=0,0,IF(K230/K229&gt;1,1,K230/K229)))</f>
        <v>0.5</v>
      </c>
      <c r="L228" s="117">
        <f t="shared" ref="L228:L236" si="69">IF(J228="Ya/Tidak",IF(K228="Ya",1,IF(K228="Tidak",0,"Blm Diisi")),IF(J228="A/B/C",IF(K228="A",1,IF(K228="B",0.5,IF(K228="C",0,"Blm Diisi"))),IF(J228="A/B/C/D",IF(K228="A",1,IF(K228="B",0.67,IF(K228="C",0.33,IF(K228="D",0,"Blm Diisi")))),IF(J228="A/B/C/D/E",IF(K228="A",1,IF(K228="B",0.75,IF(K228="C",0.5,IF(K228="D",0.25,IF(K228="E",0,"Blm Diisi"))))),IF(J228="%",IF(K228="","Blm Diisi",K228),IF(J228="Jumlah",IF(K228="","Blm Diisi",""),IF(J228="Rupiah",IF(K228="","Blm Diisi",""),IF(J228="","","-"))))))))</f>
        <v>0.5</v>
      </c>
      <c r="M228" s="117"/>
      <c r="N228" s="89"/>
      <c r="O228" s="89"/>
      <c r="P228" s="249" t="s">
        <v>862</v>
      </c>
      <c r="Q228" s="261" t="s">
        <v>863</v>
      </c>
      <c r="R228" s="89"/>
      <c r="S228" s="117" t="s">
        <v>861</v>
      </c>
      <c r="T228" s="340">
        <v>0.5</v>
      </c>
      <c r="U228" s="117">
        <f t="shared" ref="U228:U236" si="70">IF(S228="Ya/Tidak",IF(T228="Ya",1,IF(T228="Tidak",0,"Blm Diisi")),IF(S228="A/B/C",IF(T228="A",1,IF(T228="B",0.5,IF(T228="C",0,"Blm Diisi"))),IF(S228="A/B/C/D",IF(T228="A",1,IF(T228="B",0.67,IF(T228="C",0.33,IF(T228="D",0,"Blm Diisi")))),IF(S228="A/B/C/D/E",IF(T228="A",1,IF(T228="B",0.75,IF(T228="C",0.5,IF(T228="D",0.25,IF(T228="E",0,"Blm Diisi"))))),IF(S228="%",IF(T228="","Blm Diisi",T228),IF(S228="Jumlah",IF(T228="","Blm Diisi",""),IF(S228="Rupiah",IF(T228="","Blm Diisi",""),IF(S228="","","-"))))))))</f>
        <v>0.5</v>
      </c>
      <c r="V228" s="117"/>
      <c r="W228" s="251"/>
      <c r="X228" s="89"/>
      <c r="Y228" s="89"/>
      <c r="Z228" s="89"/>
    </row>
    <row r="229">
      <c r="A229" s="89">
        <v>235.0</v>
      </c>
      <c r="B229" s="113"/>
      <c r="C229" s="114"/>
      <c r="D229" s="114"/>
      <c r="E229" s="114"/>
      <c r="F229" s="246" t="s">
        <v>176</v>
      </c>
      <c r="G229" s="341" t="s">
        <v>864</v>
      </c>
      <c r="H229" s="117" t="s">
        <v>176</v>
      </c>
      <c r="I229" s="191" t="s">
        <v>176</v>
      </c>
      <c r="J229" s="117" t="s">
        <v>865</v>
      </c>
      <c r="K229" s="342">
        <v>102.0</v>
      </c>
      <c r="L229" s="117" t="str">
        <f t="shared" si="69"/>
        <v/>
      </c>
      <c r="M229" s="117"/>
      <c r="N229" s="89"/>
      <c r="O229" s="89"/>
      <c r="P229" s="121"/>
      <c r="Q229" s="258"/>
      <c r="R229" s="89"/>
      <c r="S229" s="117" t="s">
        <v>865</v>
      </c>
      <c r="T229" s="296">
        <v>102.0</v>
      </c>
      <c r="U229" s="117" t="str">
        <f t="shared" si="70"/>
        <v/>
      </c>
      <c r="V229" s="117"/>
      <c r="W229" s="343"/>
      <c r="X229" s="89"/>
      <c r="Y229" s="89"/>
      <c r="Z229" s="89"/>
    </row>
    <row r="230">
      <c r="A230" s="89">
        <v>236.0</v>
      </c>
      <c r="B230" s="113"/>
      <c r="C230" s="114"/>
      <c r="D230" s="114"/>
      <c r="E230" s="114"/>
      <c r="F230" s="246" t="s">
        <v>176</v>
      </c>
      <c r="G230" s="341" t="s">
        <v>866</v>
      </c>
      <c r="H230" s="117" t="s">
        <v>176</v>
      </c>
      <c r="I230" s="191" t="s">
        <v>176</v>
      </c>
      <c r="J230" s="117" t="s">
        <v>865</v>
      </c>
      <c r="K230" s="342">
        <v>51.0</v>
      </c>
      <c r="L230" s="117" t="str">
        <f t="shared" si="69"/>
        <v/>
      </c>
      <c r="M230" s="117"/>
      <c r="N230" s="89"/>
      <c r="O230" s="89"/>
      <c r="P230" s="121"/>
      <c r="Q230" s="258"/>
      <c r="R230" s="89"/>
      <c r="S230" s="117" t="s">
        <v>865</v>
      </c>
      <c r="T230" s="296">
        <v>51.0</v>
      </c>
      <c r="U230" s="117" t="str">
        <f t="shared" si="70"/>
        <v/>
      </c>
      <c r="V230" s="117"/>
      <c r="W230" s="263"/>
      <c r="X230" s="89"/>
      <c r="Y230" s="89"/>
      <c r="Z230" s="89"/>
    </row>
    <row r="231">
      <c r="A231" s="89">
        <v>237.0</v>
      </c>
      <c r="B231" s="113"/>
      <c r="C231" s="114"/>
      <c r="D231" s="114"/>
      <c r="E231" s="114"/>
      <c r="F231" s="246" t="s">
        <v>193</v>
      </c>
      <c r="G231" s="125" t="s">
        <v>867</v>
      </c>
      <c r="H231" s="117"/>
      <c r="I231" s="191" t="s">
        <v>868</v>
      </c>
      <c r="J231" s="117" t="s">
        <v>861</v>
      </c>
      <c r="K231" s="340">
        <f>IF(OR(K232="",K233=""),"Blm Diisi",IF(K232=0,0,IF(K233/K232&gt;1,1,K233/K232)))</f>
        <v>1</v>
      </c>
      <c r="L231" s="117">
        <f t="shared" si="69"/>
        <v>1</v>
      </c>
      <c r="M231" s="117"/>
      <c r="N231" s="89"/>
      <c r="O231" s="89"/>
      <c r="P231" s="249" t="s">
        <v>869</v>
      </c>
      <c r="Q231" s="261" t="s">
        <v>870</v>
      </c>
      <c r="R231" s="89"/>
      <c r="S231" s="117" t="s">
        <v>861</v>
      </c>
      <c r="T231" s="340">
        <v>1.0</v>
      </c>
      <c r="U231" s="117">
        <f t="shared" si="70"/>
        <v>1</v>
      </c>
      <c r="V231" s="117"/>
      <c r="W231" s="344"/>
      <c r="X231" s="89"/>
      <c r="Y231" s="89"/>
      <c r="Z231" s="89"/>
    </row>
    <row r="232">
      <c r="A232" s="89">
        <v>238.0</v>
      </c>
      <c r="B232" s="113"/>
      <c r="C232" s="114"/>
      <c r="D232" s="114"/>
      <c r="E232" s="114"/>
      <c r="F232" s="246"/>
      <c r="G232" s="341" t="s">
        <v>866</v>
      </c>
      <c r="H232" s="117"/>
      <c r="I232" s="191"/>
      <c r="J232" s="117" t="s">
        <v>865</v>
      </c>
      <c r="K232" s="342">
        <v>51.0</v>
      </c>
      <c r="L232" s="117" t="str">
        <f t="shared" si="69"/>
        <v/>
      </c>
      <c r="M232" s="117"/>
      <c r="N232" s="89"/>
      <c r="O232" s="89"/>
      <c r="P232" s="121"/>
      <c r="Q232" s="258"/>
      <c r="R232" s="89"/>
      <c r="S232" s="117" t="s">
        <v>865</v>
      </c>
      <c r="T232" s="296">
        <v>51.0</v>
      </c>
      <c r="U232" s="117" t="str">
        <f t="shared" si="70"/>
        <v/>
      </c>
      <c r="V232" s="117"/>
      <c r="W232" s="251"/>
      <c r="X232" s="89"/>
      <c r="Y232" s="89"/>
      <c r="Z232" s="89"/>
    </row>
    <row r="233">
      <c r="A233" s="89">
        <v>239.0</v>
      </c>
      <c r="B233" s="113"/>
      <c r="C233" s="114"/>
      <c r="D233" s="114"/>
      <c r="E233" s="114"/>
      <c r="F233" s="246"/>
      <c r="G233" s="341" t="s">
        <v>871</v>
      </c>
      <c r="H233" s="117"/>
      <c r="I233" s="191"/>
      <c r="J233" s="117" t="s">
        <v>865</v>
      </c>
      <c r="K233" s="342">
        <v>51.0</v>
      </c>
      <c r="L233" s="117" t="str">
        <f t="shared" si="69"/>
        <v/>
      </c>
      <c r="M233" s="117"/>
      <c r="N233" s="89"/>
      <c r="O233" s="89"/>
      <c r="P233" s="121"/>
      <c r="Q233" s="258"/>
      <c r="R233" s="89"/>
      <c r="S233" s="117" t="s">
        <v>865</v>
      </c>
      <c r="T233" s="296">
        <v>51.0</v>
      </c>
      <c r="U233" s="117" t="str">
        <f t="shared" si="70"/>
        <v/>
      </c>
      <c r="V233" s="117"/>
      <c r="W233" s="251"/>
      <c r="X233" s="89"/>
      <c r="Y233" s="89"/>
      <c r="Z233" s="89"/>
    </row>
    <row r="234">
      <c r="A234" s="89">
        <v>240.0</v>
      </c>
      <c r="B234" s="113"/>
      <c r="C234" s="114"/>
      <c r="D234" s="114"/>
      <c r="E234" s="114"/>
      <c r="F234" s="246" t="s">
        <v>199</v>
      </c>
      <c r="G234" s="125" t="s">
        <v>872</v>
      </c>
      <c r="H234" s="117"/>
      <c r="I234" s="191" t="s">
        <v>873</v>
      </c>
      <c r="J234" s="117" t="s">
        <v>861</v>
      </c>
      <c r="K234" s="340">
        <f>IF(OR(K235="",K236=""),"Blm Diisi",IF(K235=0,0,IF(K236/K235&gt;1,1,K236/K235)))</f>
        <v>1</v>
      </c>
      <c r="L234" s="117">
        <f t="shared" si="69"/>
        <v>1</v>
      </c>
      <c r="M234" s="117"/>
      <c r="N234" s="89"/>
      <c r="O234" s="89"/>
      <c r="P234" s="121"/>
      <c r="Q234" s="258"/>
      <c r="R234" s="89"/>
      <c r="S234" s="117" t="s">
        <v>861</v>
      </c>
      <c r="T234" s="340">
        <v>1.0</v>
      </c>
      <c r="U234" s="117">
        <f t="shared" si="70"/>
        <v>1</v>
      </c>
      <c r="V234" s="117"/>
      <c r="W234" s="251"/>
      <c r="X234" s="89"/>
      <c r="Y234" s="89"/>
      <c r="Z234" s="89"/>
    </row>
    <row r="235">
      <c r="A235" s="89">
        <v>241.0</v>
      </c>
      <c r="B235" s="113"/>
      <c r="C235" s="114"/>
      <c r="D235" s="114"/>
      <c r="E235" s="114"/>
      <c r="F235" s="246"/>
      <c r="G235" s="341" t="s">
        <v>874</v>
      </c>
      <c r="H235" s="117"/>
      <c r="I235" s="191"/>
      <c r="J235" s="117" t="s">
        <v>865</v>
      </c>
      <c r="K235" s="345">
        <v>36.0</v>
      </c>
      <c r="L235" s="117" t="str">
        <f t="shared" si="69"/>
        <v/>
      </c>
      <c r="M235" s="117"/>
      <c r="N235" s="89"/>
      <c r="O235" s="89"/>
      <c r="P235" s="121"/>
      <c r="Q235" s="258"/>
      <c r="R235" s="89"/>
      <c r="S235" s="117" t="s">
        <v>865</v>
      </c>
      <c r="T235" s="124">
        <v>36.0</v>
      </c>
      <c r="U235" s="117" t="str">
        <f t="shared" si="70"/>
        <v/>
      </c>
      <c r="V235" s="117"/>
      <c r="W235" s="251"/>
      <c r="X235" s="89"/>
      <c r="Y235" s="89"/>
      <c r="Z235" s="89"/>
    </row>
    <row r="236">
      <c r="A236" s="89">
        <v>242.0</v>
      </c>
      <c r="B236" s="113"/>
      <c r="C236" s="114"/>
      <c r="D236" s="114"/>
      <c r="E236" s="114"/>
      <c r="F236" s="246"/>
      <c r="G236" s="341" t="s">
        <v>875</v>
      </c>
      <c r="H236" s="117"/>
      <c r="I236" s="191"/>
      <c r="J236" s="117" t="s">
        <v>865</v>
      </c>
      <c r="K236" s="345">
        <v>36.0</v>
      </c>
      <c r="L236" s="117" t="str">
        <f t="shared" si="69"/>
        <v/>
      </c>
      <c r="M236" s="117"/>
      <c r="N236" s="89"/>
      <c r="O236" s="89"/>
      <c r="P236" s="121"/>
      <c r="Q236" s="258"/>
      <c r="R236" s="89"/>
      <c r="S236" s="117" t="s">
        <v>865</v>
      </c>
      <c r="T236" s="124">
        <v>36.0</v>
      </c>
      <c r="U236" s="117" t="str">
        <f t="shared" si="70"/>
        <v/>
      </c>
      <c r="V236" s="117"/>
      <c r="W236" s="251"/>
      <c r="X236" s="89"/>
      <c r="Y236" s="89"/>
      <c r="Z236" s="89"/>
    </row>
    <row r="237">
      <c r="A237" s="89">
        <v>243.0</v>
      </c>
      <c r="B237" s="257"/>
      <c r="C237" s="241"/>
      <c r="D237" s="241"/>
      <c r="E237" s="241" t="s">
        <v>12</v>
      </c>
      <c r="F237" s="28" t="s">
        <v>75</v>
      </c>
      <c r="G237" s="4"/>
      <c r="H237" s="242">
        <v>1.0</v>
      </c>
      <c r="I237" s="243"/>
      <c r="J237" s="242"/>
      <c r="K237" s="242"/>
      <c r="L237" s="242">
        <f>AVERAGE(L238:L241)*H237</f>
        <v>0.5</v>
      </c>
      <c r="M237" s="242"/>
      <c r="N237" s="89"/>
      <c r="O237" s="1"/>
      <c r="P237" s="243"/>
      <c r="Q237" s="258"/>
      <c r="R237" s="89"/>
      <c r="S237" s="242"/>
      <c r="T237" s="242"/>
      <c r="U237" s="242">
        <f>AVERAGE(U238:U241)*H237</f>
        <v>0.5</v>
      </c>
      <c r="V237" s="242"/>
      <c r="W237" s="251"/>
      <c r="X237" s="89"/>
      <c r="Y237" s="89"/>
      <c r="Z237" s="89"/>
    </row>
    <row r="238">
      <c r="A238" s="89">
        <v>244.0</v>
      </c>
      <c r="B238" s="113"/>
      <c r="C238" s="114"/>
      <c r="D238" s="114"/>
      <c r="E238" s="114"/>
      <c r="F238" s="246" t="s">
        <v>186</v>
      </c>
      <c r="G238" s="125" t="s">
        <v>876</v>
      </c>
      <c r="H238" s="117"/>
      <c r="I238" s="191" t="s">
        <v>877</v>
      </c>
      <c r="J238" s="117" t="s">
        <v>264</v>
      </c>
      <c r="K238" s="252" t="s">
        <v>190</v>
      </c>
      <c r="L238" s="117">
        <f t="shared" ref="L238:L241" si="71">IF(J238="Ya/Tidak",IF(K238="Ya",1,IF(K238="Tidak",0,"Blm Diisi")),IF(J238="A/B/C",IF(K238="A",1,IF(K238="B",0.5,IF(K238="C",0,"Blm Diisi"))),IF(J238="A/B/C/D",IF(K238="A",1,IF(K238="B",0.67,IF(K238="C",0.33,IF(K238="D",0,"Blm Diisi")))),IF(J238="A/B/C/D/E",IF(K238="A",1,IF(K238="B",0.75,IF(K238="C",0.5,IF(K238="D",0.25,IF(K238="E",0,"Blm Diisi"))))),IF(J238="%",IF(K238="","Blm Diisi",K238),IF(J238="Jumlah",IF(K238="","Blm Diisi",""),IF(J238="Rupiah",IF(K238="","Blm Diisi",""),IF(J238="","","-"))))))))</f>
        <v>1</v>
      </c>
      <c r="M238" s="117"/>
      <c r="N238" s="89"/>
      <c r="O238" s="89"/>
      <c r="P238" s="249" t="s">
        <v>878</v>
      </c>
      <c r="Q238" s="261" t="s">
        <v>879</v>
      </c>
      <c r="R238" s="89"/>
      <c r="S238" s="117" t="s">
        <v>264</v>
      </c>
      <c r="T238" s="252" t="s">
        <v>190</v>
      </c>
      <c r="U238" s="117">
        <f t="shared" ref="U238:U241" si="72">IF(S238="Ya/Tidak",IF(T238="Ya",1,IF(T238="Tidak",0,"Blm Diisi")),IF(S238="A/B/C",IF(T238="A",1,IF(T238="B",0.5,IF(T238="C",0,"Blm Diisi"))),IF(S238="A/B/C/D",IF(T238="A",1,IF(T238="B",0.67,IF(T238="C",0.33,IF(T238="D",0,"Blm Diisi")))),IF(S238="A/B/C/D/E",IF(T238="A",1,IF(T238="B",0.75,IF(T238="C",0.5,IF(T238="D",0.25,IF(T238="E",0,"Blm Diisi"))))),IF(S238="%",IF(T238="","Blm Diisi",T238),IF(S238="Jumlah",IF(T238="","Blm Diisi",""),IF(S238="Rupiah",IF(T238="","Blm Diisi",""),IF(S238="","","-"))))))))</f>
        <v>1</v>
      </c>
      <c r="V238" s="117"/>
      <c r="W238" s="251"/>
      <c r="X238" s="89"/>
      <c r="Y238" s="89"/>
      <c r="Z238" s="89"/>
    </row>
    <row r="239">
      <c r="A239" s="89">
        <v>245.0</v>
      </c>
      <c r="B239" s="113"/>
      <c r="C239" s="114"/>
      <c r="D239" s="114"/>
      <c r="E239" s="114"/>
      <c r="F239" s="246" t="s">
        <v>193</v>
      </c>
      <c r="G239" s="125" t="s">
        <v>880</v>
      </c>
      <c r="H239" s="117"/>
      <c r="I239" s="191"/>
      <c r="J239" s="117" t="s">
        <v>861</v>
      </c>
      <c r="K239" s="340">
        <f>IF(OR(K240="",K241=""),"Blm Diisi",IF(K240=0,0,IF(K241/K240&gt;1,1,K241/K240)))</f>
        <v>0</v>
      </c>
      <c r="L239" s="117">
        <f t="shared" si="71"/>
        <v>0</v>
      </c>
      <c r="M239" s="117"/>
      <c r="N239" s="89"/>
      <c r="O239" s="89"/>
      <c r="P239" s="121"/>
      <c r="Q239" s="258"/>
      <c r="R239" s="89"/>
      <c r="S239" s="117" t="s">
        <v>861</v>
      </c>
      <c r="T239" s="340">
        <v>0.0</v>
      </c>
      <c r="U239" s="117">
        <f t="shared" si="72"/>
        <v>0</v>
      </c>
      <c r="V239" s="117"/>
      <c r="W239" s="251"/>
      <c r="X239" s="89"/>
      <c r="Y239" s="89"/>
      <c r="Z239" s="89"/>
    </row>
    <row r="240">
      <c r="A240" s="89">
        <v>246.0</v>
      </c>
      <c r="B240" s="113"/>
      <c r="C240" s="114"/>
      <c r="D240" s="114"/>
      <c r="E240" s="114"/>
      <c r="F240" s="246"/>
      <c r="G240" s="341" t="s">
        <v>881</v>
      </c>
      <c r="H240" s="117"/>
      <c r="I240" s="191" t="s">
        <v>882</v>
      </c>
      <c r="J240" s="117" t="s">
        <v>865</v>
      </c>
      <c r="K240" s="124">
        <v>3.0</v>
      </c>
      <c r="L240" s="117" t="str">
        <f t="shared" si="71"/>
        <v/>
      </c>
      <c r="M240" s="117"/>
      <c r="N240" s="89"/>
      <c r="O240" s="89"/>
      <c r="P240" s="121" t="s">
        <v>883</v>
      </c>
      <c r="Q240" s="258"/>
      <c r="R240" s="89"/>
      <c r="S240" s="117" t="s">
        <v>865</v>
      </c>
      <c r="T240" s="124">
        <v>3.0</v>
      </c>
      <c r="U240" s="117" t="str">
        <f t="shared" si="72"/>
        <v/>
      </c>
      <c r="V240" s="117"/>
      <c r="W240" s="251"/>
      <c r="X240" s="89"/>
      <c r="Y240" s="89"/>
      <c r="Z240" s="89"/>
    </row>
    <row r="241">
      <c r="A241" s="89">
        <v>247.0</v>
      </c>
      <c r="B241" s="113"/>
      <c r="C241" s="114"/>
      <c r="D241" s="114"/>
      <c r="E241" s="114"/>
      <c r="F241" s="246"/>
      <c r="G241" s="341" t="s">
        <v>884</v>
      </c>
      <c r="H241" s="117"/>
      <c r="I241" s="191" t="s">
        <v>885</v>
      </c>
      <c r="J241" s="117" t="s">
        <v>865</v>
      </c>
      <c r="K241" s="124">
        <v>0.0</v>
      </c>
      <c r="L241" s="117" t="str">
        <f t="shared" si="71"/>
        <v/>
      </c>
      <c r="M241" s="117"/>
      <c r="N241" s="89"/>
      <c r="O241" s="89"/>
      <c r="P241" s="121" t="s">
        <v>886</v>
      </c>
      <c r="Q241" s="258"/>
      <c r="R241" s="89"/>
      <c r="S241" s="117" t="s">
        <v>865</v>
      </c>
      <c r="T241" s="124">
        <v>0.0</v>
      </c>
      <c r="U241" s="117" t="str">
        <f t="shared" si="72"/>
        <v/>
      </c>
      <c r="V241" s="117"/>
      <c r="W241" s="245"/>
      <c r="X241" s="89"/>
      <c r="Y241" s="89"/>
      <c r="Z241" s="89"/>
    </row>
    <row r="242">
      <c r="A242" s="89">
        <v>248.0</v>
      </c>
      <c r="B242" s="257"/>
      <c r="C242" s="241"/>
      <c r="D242" s="241"/>
      <c r="E242" s="241" t="s">
        <v>14</v>
      </c>
      <c r="F242" s="28" t="s">
        <v>76</v>
      </c>
      <c r="G242" s="4"/>
      <c r="H242" s="242">
        <v>0.5</v>
      </c>
      <c r="I242" s="243"/>
      <c r="J242" s="242"/>
      <c r="K242" s="242"/>
      <c r="L242" s="242">
        <f>AVERAGE(L243)*H242</f>
        <v>0.5</v>
      </c>
      <c r="M242" s="242"/>
      <c r="N242" s="89"/>
      <c r="O242" s="1"/>
      <c r="P242" s="243"/>
      <c r="Q242" s="258"/>
      <c r="R242" s="89"/>
      <c r="S242" s="242"/>
      <c r="T242" s="242"/>
      <c r="U242" s="242">
        <f>AVERAGE(U243)*H242</f>
        <v>0.5</v>
      </c>
      <c r="V242" s="242"/>
      <c r="W242" s="251"/>
      <c r="X242" s="89"/>
      <c r="Y242" s="89"/>
      <c r="Z242" s="89"/>
    </row>
    <row r="243">
      <c r="A243" s="89">
        <v>249.0</v>
      </c>
      <c r="B243" s="113"/>
      <c r="C243" s="114"/>
      <c r="D243" s="114"/>
      <c r="E243" s="246"/>
      <c r="F243" s="328" t="s">
        <v>107</v>
      </c>
      <c r="G243" s="266" t="s">
        <v>887</v>
      </c>
      <c r="H243" s="117"/>
      <c r="I243" s="191" t="s">
        <v>888</v>
      </c>
      <c r="J243" s="117" t="s">
        <v>196</v>
      </c>
      <c r="K243" s="252" t="s">
        <v>190</v>
      </c>
      <c r="L243" s="117">
        <f>IF(J243="Ya/Tidak",IF(K243="Ya",1,IF(K243="Tidak",0,"Blm Diisi")),IF(J243="A/B/C",IF(K243="A",1,IF(K243="B",0.5,IF(K243="C",0,"Blm Diisi"))),IF(J243="A/B/C/D",IF(K243="A",1,IF(K243="B",0.67,IF(K243="C",0.33,IF(K243="D",0,"Blm Diisi")))),IF(J243="A/B/C/D/E",IF(K243="A",1,IF(K243="B",0.75,IF(K243="C",0.5,IF(K243="D",0.25,IF(K243="E",0,"Blm Diisi"))))),IF(J243="%",IF(K243="","Blm Diisi",K243),IF(J243="Jumlah",IF(K243="","Blm Diisi",""),IF(J243="Rupiah",IF(K243="","Blm Diisi",""),IF(J243="","","-"))))))))</f>
        <v>1</v>
      </c>
      <c r="M243" s="117"/>
      <c r="N243" s="89"/>
      <c r="O243" s="89"/>
      <c r="P243" s="249" t="s">
        <v>889</v>
      </c>
      <c r="Q243" s="259" t="s">
        <v>890</v>
      </c>
      <c r="R243" s="89"/>
      <c r="S243" s="117" t="s">
        <v>196</v>
      </c>
      <c r="T243" s="252" t="s">
        <v>190</v>
      </c>
      <c r="U243" s="117">
        <f>IF(S243="Ya/Tidak",IF(T243="Ya",1,IF(T243="Tidak",0,"Blm Diisi")),IF(S243="A/B/C",IF(T243="A",1,IF(T243="B",0.5,IF(T243="C",0,"Blm Diisi"))),IF(S243="A/B/C/D",IF(T243="A",1,IF(T243="B",0.67,IF(T243="C",0.33,IF(T243="D",0,"Blm Diisi")))),IF(S243="A/B/C/D/E",IF(T243="A",1,IF(T243="B",0.75,IF(T243="C",0.5,IF(T243="D",0.25,IF(T243="E",0,"Blm Diisi"))))),IF(S243="%",IF(T243="","Blm Diisi",T243),IF(S243="Jumlah",IF(T243="","Blm Diisi",""),IF(S243="Rupiah",IF(T243="","Blm Diisi",""),IF(S243="","","-"))))))))</f>
        <v>1</v>
      </c>
      <c r="V243" s="117"/>
      <c r="W243" s="251"/>
      <c r="X243" s="89"/>
      <c r="Y243" s="89"/>
      <c r="Z243" s="89"/>
    </row>
    <row r="244">
      <c r="A244" s="89">
        <v>250.0</v>
      </c>
      <c r="B244" s="138"/>
      <c r="C244" s="139"/>
      <c r="D244" s="139">
        <v>2.0</v>
      </c>
      <c r="E244" s="141" t="s">
        <v>18</v>
      </c>
      <c r="F244" s="3"/>
      <c r="G244" s="4"/>
      <c r="H244" s="37">
        <v>3.0</v>
      </c>
      <c r="I244" s="262"/>
      <c r="J244" s="37"/>
      <c r="K244" s="37"/>
      <c r="L244" s="37">
        <f>SUM(L245,L250)</f>
        <v>3</v>
      </c>
      <c r="M244" s="37"/>
      <c r="N244" s="89"/>
      <c r="O244" s="1"/>
      <c r="P244" s="262"/>
      <c r="Q244" s="258"/>
      <c r="R244" s="89"/>
      <c r="S244" s="37"/>
      <c r="T244" s="37"/>
      <c r="U244" s="37">
        <f>SUM(U245,U250)</f>
        <v>3</v>
      </c>
      <c r="V244" s="37"/>
      <c r="W244" s="251"/>
      <c r="X244" s="89"/>
      <c r="Y244" s="89"/>
      <c r="Z244" s="89"/>
    </row>
    <row r="245">
      <c r="A245" s="89">
        <v>251.0</v>
      </c>
      <c r="B245" s="257"/>
      <c r="C245" s="241"/>
      <c r="D245" s="241"/>
      <c r="E245" s="241" t="s">
        <v>10</v>
      </c>
      <c r="F245" s="28" t="s">
        <v>77</v>
      </c>
      <c r="G245" s="4"/>
      <c r="H245" s="242">
        <v>2.0</v>
      </c>
      <c r="I245" s="243"/>
      <c r="J245" s="242"/>
      <c r="K245" s="242"/>
      <c r="L245" s="242">
        <f>AVERAGE(L246:L247)*H245</f>
        <v>2</v>
      </c>
      <c r="M245" s="242"/>
      <c r="N245" s="89"/>
      <c r="O245" s="1"/>
      <c r="P245" s="243"/>
      <c r="Q245" s="258"/>
      <c r="R245" s="89"/>
      <c r="S245" s="242"/>
      <c r="T245" s="242"/>
      <c r="U245" s="242">
        <f>AVERAGE(U246:U247)*H245</f>
        <v>2</v>
      </c>
      <c r="V245" s="242"/>
      <c r="W245" s="251"/>
      <c r="X245" s="89"/>
      <c r="Y245" s="89"/>
      <c r="Z245" s="89"/>
    </row>
    <row r="246">
      <c r="A246" s="89">
        <v>252.0</v>
      </c>
      <c r="B246" s="113"/>
      <c r="C246" s="114"/>
      <c r="D246" s="114"/>
      <c r="E246" s="114"/>
      <c r="F246" s="114" t="s">
        <v>186</v>
      </c>
      <c r="G246" s="266" t="s">
        <v>891</v>
      </c>
      <c r="H246" s="117"/>
      <c r="I246" s="191" t="s">
        <v>892</v>
      </c>
      <c r="J246" s="117" t="s">
        <v>189</v>
      </c>
      <c r="K246" s="252" t="s">
        <v>190</v>
      </c>
      <c r="L246" s="117">
        <f t="shared" ref="L246:L249" si="73">IF(J246="Ya/Tidak",IF(K246="Ya",1,IF(K246="Tidak",0,"Blm Diisi")),IF(J246="A/B/C",IF(K246="A",1,IF(K246="B",0.5,IF(K246="C",0,"Blm Diisi"))),IF(J246="A/B/C/D",IF(K246="A",1,IF(K246="B",0.67,IF(K246="C",0.33,IF(K246="D",0,"Blm Diisi")))),IF(J246="A/B/C/D/E",IF(K246="A",1,IF(K246="B",0.75,IF(K246="C",0.5,IF(K246="D",0.25,IF(K246="E",0,"Blm Diisi"))))),IF(J246="%",IF(K246="","Blm Diisi",K246),IF(J246="Jumlah",IF(K246="","Blm Diisi",""),IF(J246="Rupiah",IF(K246="","Blm Diisi",""),IF(J246="","","-"))))))))</f>
        <v>1</v>
      </c>
      <c r="M246" s="117"/>
      <c r="N246" s="89"/>
      <c r="O246" s="89"/>
      <c r="P246" s="121"/>
      <c r="Q246" s="258"/>
      <c r="R246" s="89"/>
      <c r="S246" s="117" t="s">
        <v>189</v>
      </c>
      <c r="T246" s="252" t="s">
        <v>190</v>
      </c>
      <c r="U246" s="117">
        <f t="shared" ref="U246:U249" si="74">IF(S246="Ya/Tidak",IF(T246="Ya",1,IF(T246="Tidak",0,"Blm Diisi")),IF(S246="A/B/C",IF(T246="A",1,IF(T246="B",0.5,IF(T246="C",0,"Blm Diisi"))),IF(S246="A/B/C/D",IF(T246="A",1,IF(T246="B",0.67,IF(T246="C",0.33,IF(T246="D",0,"Blm Diisi")))),IF(S246="A/B/C/D/E",IF(T246="A",1,IF(T246="B",0.75,IF(T246="C",0.5,IF(T246="D",0.25,IF(T246="E",0,"Blm Diisi"))))),IF(S246="%",IF(T246="","Blm Diisi",T246),IF(S246="Jumlah",IF(T246="","Blm Diisi",""),IF(S246="Rupiah",IF(T246="","Blm Diisi",""),IF(S246="","","-"))))))))</f>
        <v>1</v>
      </c>
      <c r="V246" s="117"/>
      <c r="W246" s="245"/>
      <c r="X246" s="89"/>
      <c r="Y246" s="89"/>
      <c r="Z246" s="89"/>
    </row>
    <row r="247">
      <c r="A247" s="89">
        <v>253.0</v>
      </c>
      <c r="B247" s="113"/>
      <c r="C247" s="114"/>
      <c r="D247" s="114"/>
      <c r="E247" s="114"/>
      <c r="F247" s="114" t="s">
        <v>193</v>
      </c>
      <c r="G247" s="266" t="s">
        <v>893</v>
      </c>
      <c r="H247" s="117"/>
      <c r="I247" s="191" t="s">
        <v>894</v>
      </c>
      <c r="J247" s="117" t="s">
        <v>861</v>
      </c>
      <c r="K247" s="339">
        <f>IF(OR(K248="",K249=""),"Blm Diisi",IF(K248=0,0,IF(K249/K248&gt;1,1,K249/K248)))</f>
        <v>1</v>
      </c>
      <c r="L247" s="117">
        <f t="shared" si="73"/>
        <v>1</v>
      </c>
      <c r="M247" s="117"/>
      <c r="N247" s="89"/>
      <c r="O247" s="89"/>
      <c r="P247" s="121"/>
      <c r="Q247" s="258"/>
      <c r="R247" s="89"/>
      <c r="S247" s="117" t="s">
        <v>861</v>
      </c>
      <c r="T247" s="340">
        <v>1.0</v>
      </c>
      <c r="U247" s="117">
        <f t="shared" si="74"/>
        <v>1</v>
      </c>
      <c r="V247" s="117"/>
      <c r="W247" s="251"/>
      <c r="X247" s="89"/>
      <c r="Y247" s="89"/>
      <c r="Z247" s="89"/>
    </row>
    <row r="248">
      <c r="A248" s="89">
        <v>254.0</v>
      </c>
      <c r="B248" s="113"/>
      <c r="C248" s="114"/>
      <c r="D248" s="114"/>
      <c r="E248" s="114"/>
      <c r="F248" s="114" t="s">
        <v>176</v>
      </c>
      <c r="G248" s="346" t="s">
        <v>895</v>
      </c>
      <c r="H248" s="117"/>
      <c r="I248" s="191"/>
      <c r="J248" s="117" t="s">
        <v>865</v>
      </c>
      <c r="K248" s="342">
        <v>2.0</v>
      </c>
      <c r="L248" s="117" t="str">
        <f t="shared" si="73"/>
        <v/>
      </c>
      <c r="M248" s="117"/>
      <c r="N248" s="89"/>
      <c r="O248" s="89"/>
      <c r="P248" s="277" t="s">
        <v>896</v>
      </c>
      <c r="Q248" s="261" t="s">
        <v>897</v>
      </c>
      <c r="R248" s="89"/>
      <c r="S248" s="117" t="s">
        <v>865</v>
      </c>
      <c r="T248" s="124">
        <v>1.0</v>
      </c>
      <c r="U248" s="117" t="str">
        <f t="shared" si="74"/>
        <v/>
      </c>
      <c r="V248" s="117"/>
      <c r="W248" s="263"/>
      <c r="X248" s="89"/>
      <c r="Y248" s="89"/>
      <c r="Z248" s="89"/>
    </row>
    <row r="249">
      <c r="A249" s="89">
        <v>255.0</v>
      </c>
      <c r="B249" s="113"/>
      <c r="C249" s="114"/>
      <c r="D249" s="114"/>
      <c r="E249" s="114"/>
      <c r="F249" s="114" t="s">
        <v>176</v>
      </c>
      <c r="G249" s="346" t="s">
        <v>898</v>
      </c>
      <c r="H249" s="117"/>
      <c r="I249" s="191"/>
      <c r="J249" s="117" t="s">
        <v>865</v>
      </c>
      <c r="K249" s="342">
        <v>2.0</v>
      </c>
      <c r="L249" s="117" t="str">
        <f t="shared" si="73"/>
        <v/>
      </c>
      <c r="M249" s="117"/>
      <c r="N249" s="89"/>
      <c r="O249" s="89"/>
      <c r="P249" s="277" t="s">
        <v>896</v>
      </c>
      <c r="Q249" s="261" t="s">
        <v>899</v>
      </c>
      <c r="R249" s="89"/>
      <c r="S249" s="117" t="s">
        <v>865</v>
      </c>
      <c r="T249" s="124">
        <v>1.0</v>
      </c>
      <c r="U249" s="117" t="str">
        <f t="shared" si="74"/>
        <v/>
      </c>
      <c r="V249" s="117"/>
      <c r="W249" s="245"/>
      <c r="X249" s="89"/>
      <c r="Y249" s="89"/>
      <c r="Z249" s="89"/>
    </row>
    <row r="250">
      <c r="A250" s="89">
        <v>256.0</v>
      </c>
      <c r="B250" s="257"/>
      <c r="C250" s="241"/>
      <c r="D250" s="241"/>
      <c r="E250" s="241" t="s">
        <v>12</v>
      </c>
      <c r="F250" s="28" t="s">
        <v>78</v>
      </c>
      <c r="G250" s="4"/>
      <c r="H250" s="242">
        <v>1.0</v>
      </c>
      <c r="I250" s="243"/>
      <c r="J250" s="242"/>
      <c r="K250" s="242"/>
      <c r="L250" s="242">
        <f>AVERAGE(L251)*H250</f>
        <v>1</v>
      </c>
      <c r="M250" s="242"/>
      <c r="N250" s="89"/>
      <c r="O250" s="1"/>
      <c r="P250" s="243"/>
      <c r="Q250" s="258"/>
      <c r="R250" s="89"/>
      <c r="S250" s="242"/>
      <c r="T250" s="242"/>
      <c r="U250" s="242">
        <f>AVERAGE(U251)*H250</f>
        <v>1</v>
      </c>
      <c r="V250" s="242"/>
      <c r="W250" s="251"/>
      <c r="X250" s="89"/>
      <c r="Y250" s="89"/>
      <c r="Z250" s="89"/>
    </row>
    <row r="251">
      <c r="A251" s="89">
        <v>257.0</v>
      </c>
      <c r="B251" s="113"/>
      <c r="C251" s="114"/>
      <c r="D251" s="347"/>
      <c r="E251" s="246"/>
      <c r="F251" s="328" t="s">
        <v>107</v>
      </c>
      <c r="G251" s="266" t="s">
        <v>900</v>
      </c>
      <c r="H251" s="117"/>
      <c r="I251" s="191" t="s">
        <v>901</v>
      </c>
      <c r="J251" s="117" t="s">
        <v>861</v>
      </c>
      <c r="K251" s="339">
        <f>IF(OR(K252="",K259="",K266="Blm Diisi"),"Blm Diisi",IF(K252=0,0,IF(K259/K252&gt;1,1,K259/K252)))</f>
        <v>1</v>
      </c>
      <c r="L251" s="117">
        <f t="shared" ref="L251:L272" si="75">IF(J251="Ya/Tidak",IF(K251="Ya",1,IF(K251="Tidak",0,"Blm Diisi")),IF(J251="A/B/C",IF(K251="A",1,IF(K251="B",0.5,IF(K251="C",0,"Blm Diisi"))),IF(J251="A/B/C/D",IF(K251="A",1,IF(K251="B",0.67,IF(K251="C",0.33,IF(K251="D",0,"Blm Diisi")))),IF(J251="A/B/C/D/E",IF(K251="A",1,IF(K251="B",0.75,IF(K251="C",0.5,IF(K251="D",0.25,IF(K251="E",0,"Blm Diisi"))))),IF(J251="%",IF(K251="","Blm Diisi",K251),IF(J251="Jumlah",IF(K251="","Blm Diisi",""),IF(J251="Rupiah",IF(K251="","Blm Diisi",""),IF(J251="","","-"))))))))</f>
        <v>1</v>
      </c>
      <c r="M251" s="117"/>
      <c r="N251" s="89"/>
      <c r="O251" s="89"/>
      <c r="P251" s="121"/>
      <c r="Q251" s="258"/>
      <c r="R251" s="89"/>
      <c r="S251" s="117" t="s">
        <v>861</v>
      </c>
      <c r="T251" s="340">
        <v>1.0</v>
      </c>
      <c r="U251" s="117">
        <f t="shared" ref="U251:U272" si="76">IF(S251="Ya/Tidak",IF(T251="Ya",1,IF(T251="Tidak",0,"Blm Diisi")),IF(S251="A/B/C",IF(T251="A",1,IF(T251="B",0.5,IF(T251="C",0,"Blm Diisi"))),IF(S251="A/B/C/D",IF(T251="A",1,IF(T251="B",0.67,IF(T251="C",0.33,IF(T251="D",0,"Blm Diisi")))),IF(S251="A/B/C/D/E",IF(T251="A",1,IF(T251="B",0.75,IF(T251="C",0.5,IF(T251="D",0.25,IF(T251="E",0,"Blm Diisi"))))),IF(S251="%",IF(T251="","Blm Diisi",T251),IF(S251="Jumlah",IF(T251="","Blm Diisi",""),IF(S251="Rupiah",IF(T251="","Blm Diisi",""),IF(S251="","","-"))))))))</f>
        <v>1</v>
      </c>
      <c r="V251" s="117"/>
      <c r="W251" s="251"/>
      <c r="X251" s="89"/>
      <c r="Y251" s="89"/>
      <c r="Z251" s="89"/>
    </row>
    <row r="252">
      <c r="A252" s="89">
        <v>258.0</v>
      </c>
      <c r="B252" s="113"/>
      <c r="C252" s="114"/>
      <c r="D252" s="347"/>
      <c r="E252" s="246"/>
      <c r="F252" s="348" t="s">
        <v>107</v>
      </c>
      <c r="G252" s="266" t="s">
        <v>902</v>
      </c>
      <c r="H252" s="117"/>
      <c r="I252" s="191"/>
      <c r="J252" s="117" t="s">
        <v>865</v>
      </c>
      <c r="K252" s="271">
        <f>IF(OR(K253="",K254="",K255="",K256="",K257="",K258=""),"Blm Diisi",SUM(K253:K258))</f>
        <v>38</v>
      </c>
      <c r="L252" s="117" t="str">
        <f t="shared" si="75"/>
        <v/>
      </c>
      <c r="M252" s="117"/>
      <c r="N252" s="89"/>
      <c r="O252" s="89"/>
      <c r="P252" s="121"/>
      <c r="Q252" s="258"/>
      <c r="R252" s="89"/>
      <c r="S252" s="117" t="s">
        <v>865</v>
      </c>
      <c r="T252" s="117">
        <v>51.0</v>
      </c>
      <c r="U252" s="117" t="str">
        <f t="shared" si="76"/>
        <v/>
      </c>
      <c r="V252" s="117"/>
      <c r="W252" s="251"/>
      <c r="X252" s="89"/>
      <c r="Y252" s="89"/>
      <c r="Z252" s="89"/>
    </row>
    <row r="253">
      <c r="A253" s="89">
        <v>259.0</v>
      </c>
      <c r="B253" s="113"/>
      <c r="C253" s="114"/>
      <c r="D253" s="347"/>
      <c r="E253" s="246"/>
      <c r="F253" s="348"/>
      <c r="G253" s="346" t="s">
        <v>903</v>
      </c>
      <c r="H253" s="117"/>
      <c r="I253" s="191"/>
      <c r="J253" s="117" t="s">
        <v>865</v>
      </c>
      <c r="K253" s="342">
        <v>0.0</v>
      </c>
      <c r="L253" s="117" t="str">
        <f t="shared" si="75"/>
        <v/>
      </c>
      <c r="M253" s="117"/>
      <c r="N253" s="89"/>
      <c r="O253" s="89"/>
      <c r="P253" s="121"/>
      <c r="Q253" s="258"/>
      <c r="R253" s="89"/>
      <c r="S253" s="117" t="s">
        <v>865</v>
      </c>
      <c r="T253" s="296">
        <v>0.0</v>
      </c>
      <c r="U253" s="117" t="str">
        <f t="shared" si="76"/>
        <v/>
      </c>
      <c r="V253" s="117"/>
      <c r="W253" s="251"/>
      <c r="X253" s="89"/>
      <c r="Y253" s="89"/>
      <c r="Z253" s="89"/>
    </row>
    <row r="254">
      <c r="A254" s="89">
        <v>260.0</v>
      </c>
      <c r="B254" s="113"/>
      <c r="C254" s="114"/>
      <c r="D254" s="347"/>
      <c r="E254" s="246"/>
      <c r="F254" s="348"/>
      <c r="G254" s="346" t="s">
        <v>904</v>
      </c>
      <c r="H254" s="117"/>
      <c r="I254" s="191"/>
      <c r="J254" s="117" t="s">
        <v>865</v>
      </c>
      <c r="K254" s="342">
        <v>0.0</v>
      </c>
      <c r="L254" s="117" t="str">
        <f t="shared" si="75"/>
        <v/>
      </c>
      <c r="M254" s="117"/>
      <c r="N254" s="89"/>
      <c r="O254" s="89"/>
      <c r="P254" s="121"/>
      <c r="Q254" s="258"/>
      <c r="R254" s="89"/>
      <c r="S254" s="117" t="s">
        <v>865</v>
      </c>
      <c r="T254" s="296">
        <v>0.0</v>
      </c>
      <c r="U254" s="117" t="str">
        <f t="shared" si="76"/>
        <v/>
      </c>
      <c r="V254" s="117"/>
      <c r="W254" s="245"/>
      <c r="X254" s="89"/>
      <c r="Y254" s="89"/>
      <c r="Z254" s="89"/>
    </row>
    <row r="255">
      <c r="A255" s="89">
        <v>261.0</v>
      </c>
      <c r="B255" s="113"/>
      <c r="C255" s="114"/>
      <c r="D255" s="347"/>
      <c r="E255" s="246"/>
      <c r="F255" s="348"/>
      <c r="G255" s="346" t="s">
        <v>905</v>
      </c>
      <c r="H255" s="117"/>
      <c r="I255" s="191"/>
      <c r="J255" s="117" t="s">
        <v>865</v>
      </c>
      <c r="K255" s="342">
        <v>0.0</v>
      </c>
      <c r="L255" s="117" t="str">
        <f t="shared" si="75"/>
        <v/>
      </c>
      <c r="M255" s="117"/>
      <c r="N255" s="89"/>
      <c r="O255" s="89"/>
      <c r="P255" s="121"/>
      <c r="Q255" s="258"/>
      <c r="R255" s="89"/>
      <c r="S255" s="117" t="s">
        <v>865</v>
      </c>
      <c r="T255" s="296">
        <v>0.0</v>
      </c>
      <c r="U255" s="117" t="str">
        <f t="shared" si="76"/>
        <v/>
      </c>
      <c r="V255" s="117"/>
      <c r="W255" s="251"/>
      <c r="X255" s="89"/>
      <c r="Y255" s="89"/>
      <c r="Z255" s="89"/>
    </row>
    <row r="256">
      <c r="A256" s="89">
        <v>262.0</v>
      </c>
      <c r="B256" s="113"/>
      <c r="C256" s="114"/>
      <c r="D256" s="347"/>
      <c r="E256" s="246"/>
      <c r="F256" s="348"/>
      <c r="G256" s="346" t="s">
        <v>906</v>
      </c>
      <c r="H256" s="117"/>
      <c r="I256" s="191"/>
      <c r="J256" s="117" t="s">
        <v>865</v>
      </c>
      <c r="K256" s="342">
        <v>0.0</v>
      </c>
      <c r="L256" s="117" t="str">
        <f t="shared" si="75"/>
        <v/>
      </c>
      <c r="M256" s="117"/>
      <c r="N256" s="89"/>
      <c r="O256" s="89"/>
      <c r="P256" s="121"/>
      <c r="Q256" s="258"/>
      <c r="R256" s="89"/>
      <c r="S256" s="117" t="s">
        <v>865</v>
      </c>
      <c r="T256" s="296">
        <v>0.0</v>
      </c>
      <c r="U256" s="117" t="str">
        <f t="shared" si="76"/>
        <v/>
      </c>
      <c r="V256" s="117"/>
      <c r="W256" s="251"/>
      <c r="X256" s="89"/>
      <c r="Y256" s="89"/>
      <c r="Z256" s="89"/>
    </row>
    <row r="257">
      <c r="A257" s="89">
        <v>263.0</v>
      </c>
      <c r="B257" s="113"/>
      <c r="C257" s="114"/>
      <c r="D257" s="347"/>
      <c r="E257" s="246"/>
      <c r="F257" s="348"/>
      <c r="G257" s="346" t="s">
        <v>907</v>
      </c>
      <c r="H257" s="117"/>
      <c r="I257" s="191"/>
      <c r="J257" s="117" t="s">
        <v>865</v>
      </c>
      <c r="K257" s="349">
        <v>7.0</v>
      </c>
      <c r="L257" s="117" t="str">
        <f t="shared" si="75"/>
        <v/>
      </c>
      <c r="M257" s="117"/>
      <c r="N257" s="89"/>
      <c r="O257" s="89"/>
      <c r="P257" s="249" t="s">
        <v>908</v>
      </c>
      <c r="Q257" s="274" t="s">
        <v>909</v>
      </c>
      <c r="R257" s="89"/>
      <c r="S257" s="117" t="s">
        <v>865</v>
      </c>
      <c r="T257" s="350">
        <v>10.0</v>
      </c>
      <c r="U257" s="117" t="str">
        <f t="shared" si="76"/>
        <v/>
      </c>
      <c r="V257" s="117"/>
      <c r="W257" s="251"/>
      <c r="X257" s="89"/>
      <c r="Y257" s="89"/>
      <c r="Z257" s="89"/>
    </row>
    <row r="258">
      <c r="A258" s="89">
        <v>264.0</v>
      </c>
      <c r="B258" s="113"/>
      <c r="C258" s="114"/>
      <c r="D258" s="347"/>
      <c r="E258" s="246"/>
      <c r="F258" s="348"/>
      <c r="G258" s="346" t="s">
        <v>910</v>
      </c>
      <c r="H258" s="117"/>
      <c r="I258" s="191"/>
      <c r="J258" s="117" t="s">
        <v>865</v>
      </c>
      <c r="K258" s="342">
        <v>31.0</v>
      </c>
      <c r="L258" s="117" t="str">
        <f t="shared" si="75"/>
        <v/>
      </c>
      <c r="M258" s="117"/>
      <c r="N258" s="89"/>
      <c r="O258" s="89"/>
      <c r="P258" s="249" t="s">
        <v>911</v>
      </c>
      <c r="Q258" s="274" t="s">
        <v>912</v>
      </c>
      <c r="R258" s="89"/>
      <c r="S258" s="117" t="s">
        <v>865</v>
      </c>
      <c r="T258" s="124">
        <v>41.0</v>
      </c>
      <c r="U258" s="117" t="str">
        <f t="shared" si="76"/>
        <v/>
      </c>
      <c r="V258" s="117"/>
      <c r="W258" s="251"/>
      <c r="X258" s="89"/>
      <c r="Y258" s="89"/>
      <c r="Z258" s="89"/>
    </row>
    <row r="259">
      <c r="A259" s="89">
        <v>265.0</v>
      </c>
      <c r="B259" s="113"/>
      <c r="C259" s="114"/>
      <c r="D259" s="347"/>
      <c r="E259" s="246"/>
      <c r="F259" s="348" t="s">
        <v>107</v>
      </c>
      <c r="G259" s="266" t="s">
        <v>913</v>
      </c>
      <c r="H259" s="117"/>
      <c r="I259" s="191"/>
      <c r="J259" s="117" t="s">
        <v>865</v>
      </c>
      <c r="K259" s="271">
        <f>IF(OR(K260="",K261="",K262="",K263="",K264="",K265=""),"Blm Diisi",SUM(K260:K265))</f>
        <v>38</v>
      </c>
      <c r="L259" s="117" t="str">
        <f t="shared" si="75"/>
        <v/>
      </c>
      <c r="M259" s="117"/>
      <c r="N259" s="89"/>
      <c r="O259" s="89"/>
      <c r="P259" s="121" t="s">
        <v>914</v>
      </c>
      <c r="Q259" s="258"/>
      <c r="R259" s="89"/>
      <c r="S259" s="117" t="s">
        <v>865</v>
      </c>
      <c r="T259" s="117">
        <v>51.0</v>
      </c>
      <c r="U259" s="117" t="str">
        <f t="shared" si="76"/>
        <v/>
      </c>
      <c r="V259" s="117"/>
      <c r="W259" s="251"/>
      <c r="X259" s="89"/>
      <c r="Y259" s="89"/>
      <c r="Z259" s="89"/>
    </row>
    <row r="260">
      <c r="A260" s="89">
        <v>266.0</v>
      </c>
      <c r="B260" s="113"/>
      <c r="C260" s="114"/>
      <c r="D260" s="347"/>
      <c r="E260" s="246"/>
      <c r="F260" s="348"/>
      <c r="G260" s="346" t="s">
        <v>903</v>
      </c>
      <c r="H260" s="117"/>
      <c r="I260" s="191"/>
      <c r="J260" s="117" t="s">
        <v>865</v>
      </c>
      <c r="K260" s="342">
        <v>0.0</v>
      </c>
      <c r="L260" s="117" t="str">
        <f t="shared" si="75"/>
        <v/>
      </c>
      <c r="M260" s="117"/>
      <c r="N260" s="89"/>
      <c r="O260" s="89"/>
      <c r="P260" s="121"/>
      <c r="Q260" s="258"/>
      <c r="R260" s="89"/>
      <c r="S260" s="117" t="s">
        <v>865</v>
      </c>
      <c r="T260" s="296">
        <v>0.0</v>
      </c>
      <c r="U260" s="117" t="str">
        <f t="shared" si="76"/>
        <v/>
      </c>
      <c r="V260" s="117"/>
      <c r="W260" s="251"/>
      <c r="X260" s="89"/>
      <c r="Y260" s="89"/>
      <c r="Z260" s="89"/>
    </row>
    <row r="261">
      <c r="A261" s="89">
        <v>267.0</v>
      </c>
      <c r="B261" s="113"/>
      <c r="C261" s="114"/>
      <c r="D261" s="347"/>
      <c r="E261" s="246"/>
      <c r="F261" s="348"/>
      <c r="G261" s="346" t="s">
        <v>904</v>
      </c>
      <c r="H261" s="117"/>
      <c r="I261" s="191"/>
      <c r="J261" s="117" t="s">
        <v>865</v>
      </c>
      <c r="K261" s="342">
        <v>0.0</v>
      </c>
      <c r="L261" s="117" t="str">
        <f t="shared" si="75"/>
        <v/>
      </c>
      <c r="M261" s="117"/>
      <c r="N261" s="89"/>
      <c r="O261" s="89"/>
      <c r="P261" s="121"/>
      <c r="Q261" s="258"/>
      <c r="R261" s="89"/>
      <c r="S261" s="117" t="s">
        <v>865</v>
      </c>
      <c r="T261" s="296">
        <v>0.0</v>
      </c>
      <c r="U261" s="117" t="str">
        <f t="shared" si="76"/>
        <v/>
      </c>
      <c r="V261" s="117"/>
      <c r="W261" s="251"/>
      <c r="X261" s="89"/>
      <c r="Y261" s="89"/>
      <c r="Z261" s="89"/>
    </row>
    <row r="262">
      <c r="A262" s="89">
        <v>268.0</v>
      </c>
      <c r="B262" s="113"/>
      <c r="C262" s="114"/>
      <c r="D262" s="347"/>
      <c r="E262" s="246"/>
      <c r="F262" s="348"/>
      <c r="G262" s="346" t="s">
        <v>905</v>
      </c>
      <c r="H262" s="117"/>
      <c r="I262" s="191"/>
      <c r="J262" s="117" t="s">
        <v>865</v>
      </c>
      <c r="K262" s="342">
        <v>0.0</v>
      </c>
      <c r="L262" s="117" t="str">
        <f t="shared" si="75"/>
        <v/>
      </c>
      <c r="M262" s="117"/>
      <c r="N262" s="89"/>
      <c r="O262" s="89"/>
      <c r="P262" s="121"/>
      <c r="Q262" s="258"/>
      <c r="R262" s="89"/>
      <c r="S262" s="117" t="s">
        <v>865</v>
      </c>
      <c r="T262" s="296">
        <v>0.0</v>
      </c>
      <c r="U262" s="117" t="str">
        <f t="shared" si="76"/>
        <v/>
      </c>
      <c r="V262" s="117"/>
      <c r="W262" s="251"/>
      <c r="X262" s="89"/>
      <c r="Y262" s="89"/>
      <c r="Z262" s="89"/>
    </row>
    <row r="263">
      <c r="A263" s="89">
        <v>269.0</v>
      </c>
      <c r="B263" s="113"/>
      <c r="C263" s="114"/>
      <c r="D263" s="347"/>
      <c r="E263" s="246"/>
      <c r="F263" s="348"/>
      <c r="G263" s="346" t="s">
        <v>906</v>
      </c>
      <c r="H263" s="117"/>
      <c r="I263" s="191"/>
      <c r="J263" s="117" t="s">
        <v>865</v>
      </c>
      <c r="K263" s="342">
        <v>0.0</v>
      </c>
      <c r="L263" s="117" t="str">
        <f t="shared" si="75"/>
        <v/>
      </c>
      <c r="M263" s="117"/>
      <c r="N263" s="89"/>
      <c r="O263" s="89"/>
      <c r="P263" s="121"/>
      <c r="Q263" s="258"/>
      <c r="R263" s="89"/>
      <c r="S263" s="117" t="s">
        <v>865</v>
      </c>
      <c r="T263" s="296">
        <v>0.0</v>
      </c>
      <c r="U263" s="117" t="str">
        <f t="shared" si="76"/>
        <v/>
      </c>
      <c r="V263" s="117"/>
      <c r="W263" s="251"/>
      <c r="X263" s="89"/>
      <c r="Y263" s="89"/>
      <c r="Z263" s="89"/>
    </row>
    <row r="264">
      <c r="A264" s="89">
        <v>270.0</v>
      </c>
      <c r="B264" s="113"/>
      <c r="C264" s="114"/>
      <c r="D264" s="347"/>
      <c r="E264" s="246"/>
      <c r="F264" s="348"/>
      <c r="G264" s="346" t="s">
        <v>907</v>
      </c>
      <c r="H264" s="117"/>
      <c r="I264" s="191"/>
      <c r="J264" s="117" t="s">
        <v>865</v>
      </c>
      <c r="K264" s="342">
        <v>7.0</v>
      </c>
      <c r="L264" s="117" t="str">
        <f t="shared" si="75"/>
        <v/>
      </c>
      <c r="M264" s="117"/>
      <c r="N264" s="89"/>
      <c r="O264" s="89"/>
      <c r="P264" s="249" t="s">
        <v>915</v>
      </c>
      <c r="Q264" s="274" t="s">
        <v>916</v>
      </c>
      <c r="R264" s="89"/>
      <c r="S264" s="117" t="s">
        <v>865</v>
      </c>
      <c r="T264" s="351">
        <v>10.0</v>
      </c>
      <c r="U264" s="117" t="str">
        <f t="shared" si="76"/>
        <v/>
      </c>
      <c r="V264" s="117"/>
      <c r="W264" s="251"/>
      <c r="X264" s="89"/>
      <c r="Y264" s="89"/>
      <c r="Z264" s="89"/>
    </row>
    <row r="265">
      <c r="A265" s="89">
        <v>271.0</v>
      </c>
      <c r="B265" s="113"/>
      <c r="C265" s="114"/>
      <c r="D265" s="347"/>
      <c r="E265" s="246"/>
      <c r="F265" s="348"/>
      <c r="G265" s="346" t="s">
        <v>910</v>
      </c>
      <c r="H265" s="117"/>
      <c r="I265" s="191"/>
      <c r="J265" s="117" t="s">
        <v>865</v>
      </c>
      <c r="K265" s="342">
        <v>31.0</v>
      </c>
      <c r="L265" s="117" t="str">
        <f t="shared" si="75"/>
        <v/>
      </c>
      <c r="M265" s="117"/>
      <c r="N265" s="89"/>
      <c r="O265" s="89"/>
      <c r="P265" s="249" t="s">
        <v>917</v>
      </c>
      <c r="Q265" s="274" t="s">
        <v>918</v>
      </c>
      <c r="R265" s="89"/>
      <c r="S265" s="117" t="s">
        <v>865</v>
      </c>
      <c r="T265" s="351">
        <v>41.0</v>
      </c>
      <c r="U265" s="117" t="str">
        <f t="shared" si="76"/>
        <v/>
      </c>
      <c r="V265" s="117"/>
      <c r="W265" s="251"/>
      <c r="X265" s="89"/>
      <c r="Y265" s="89"/>
      <c r="Z265" s="89"/>
    </row>
    <row r="266">
      <c r="A266" s="89">
        <v>272.0</v>
      </c>
      <c r="B266" s="113"/>
      <c r="C266" s="114"/>
      <c r="D266" s="347"/>
      <c r="E266" s="246"/>
      <c r="F266" s="348" t="s">
        <v>107</v>
      </c>
      <c r="G266" s="266" t="s">
        <v>919</v>
      </c>
      <c r="H266" s="117"/>
      <c r="I266" s="191"/>
      <c r="J266" s="117" t="s">
        <v>865</v>
      </c>
      <c r="K266" s="271">
        <f>IF(OR(K267="",K268="",K269="",K270="",K271="",K272=""),"Blm Diisi",SUM(K267:K272))</f>
        <v>0</v>
      </c>
      <c r="L266" s="117" t="str">
        <f t="shared" si="75"/>
        <v/>
      </c>
      <c r="M266" s="117"/>
      <c r="N266" s="89"/>
      <c r="O266" s="89"/>
      <c r="P266" s="121"/>
      <c r="Q266" s="258"/>
      <c r="R266" s="89"/>
      <c r="S266" s="117" t="s">
        <v>865</v>
      </c>
      <c r="T266" s="117">
        <v>51.0</v>
      </c>
      <c r="U266" s="117" t="str">
        <f t="shared" si="76"/>
        <v/>
      </c>
      <c r="V266" s="117"/>
      <c r="W266" s="251"/>
      <c r="X266" s="89"/>
      <c r="Y266" s="89"/>
      <c r="Z266" s="89"/>
    </row>
    <row r="267">
      <c r="A267" s="89">
        <v>273.0</v>
      </c>
      <c r="B267" s="113"/>
      <c r="C267" s="114"/>
      <c r="D267" s="347"/>
      <c r="E267" s="246"/>
      <c r="F267" s="114"/>
      <c r="G267" s="346" t="s">
        <v>903</v>
      </c>
      <c r="H267" s="117"/>
      <c r="I267" s="191"/>
      <c r="J267" s="117" t="s">
        <v>865</v>
      </c>
      <c r="K267" s="342">
        <v>0.0</v>
      </c>
      <c r="L267" s="117" t="str">
        <f t="shared" si="75"/>
        <v/>
      </c>
      <c r="M267" s="117"/>
      <c r="N267" s="89"/>
      <c r="O267" s="89"/>
      <c r="P267" s="121"/>
      <c r="Q267" s="258"/>
      <c r="R267" s="89"/>
      <c r="S267" s="117" t="s">
        <v>865</v>
      </c>
      <c r="T267" s="296">
        <v>0.0</v>
      </c>
      <c r="U267" s="117" t="str">
        <f t="shared" si="76"/>
        <v/>
      </c>
      <c r="V267" s="117"/>
      <c r="W267" s="251"/>
      <c r="X267" s="89"/>
      <c r="Y267" s="89"/>
      <c r="Z267" s="89"/>
    </row>
    <row r="268">
      <c r="A268" s="89">
        <v>274.0</v>
      </c>
      <c r="B268" s="113"/>
      <c r="C268" s="114"/>
      <c r="D268" s="347"/>
      <c r="E268" s="246"/>
      <c r="F268" s="114"/>
      <c r="G268" s="346" t="s">
        <v>904</v>
      </c>
      <c r="H268" s="117"/>
      <c r="I268" s="191"/>
      <c r="J268" s="117" t="s">
        <v>865</v>
      </c>
      <c r="K268" s="342">
        <v>0.0</v>
      </c>
      <c r="L268" s="117" t="str">
        <f t="shared" si="75"/>
        <v/>
      </c>
      <c r="M268" s="117"/>
      <c r="N268" s="89"/>
      <c r="O268" s="89"/>
      <c r="P268" s="121"/>
      <c r="Q268" s="258"/>
      <c r="R268" s="89"/>
      <c r="S268" s="117" t="s">
        <v>865</v>
      </c>
      <c r="T268" s="296">
        <v>0.0</v>
      </c>
      <c r="U268" s="117" t="str">
        <f t="shared" si="76"/>
        <v/>
      </c>
      <c r="V268" s="117"/>
      <c r="W268" s="251"/>
      <c r="X268" s="89"/>
      <c r="Y268" s="89"/>
      <c r="Z268" s="89"/>
    </row>
    <row r="269">
      <c r="A269" s="89">
        <v>275.0</v>
      </c>
      <c r="B269" s="113"/>
      <c r="C269" s="114"/>
      <c r="D269" s="347"/>
      <c r="E269" s="246"/>
      <c r="F269" s="114"/>
      <c r="G269" s="346" t="s">
        <v>905</v>
      </c>
      <c r="H269" s="117"/>
      <c r="I269" s="191"/>
      <c r="J269" s="117" t="s">
        <v>865</v>
      </c>
      <c r="K269" s="342">
        <v>0.0</v>
      </c>
      <c r="L269" s="117" t="str">
        <f t="shared" si="75"/>
        <v/>
      </c>
      <c r="M269" s="117"/>
      <c r="N269" s="89"/>
      <c r="O269" s="89"/>
      <c r="P269" s="121"/>
      <c r="Q269" s="258"/>
      <c r="R269" s="89"/>
      <c r="S269" s="117" t="s">
        <v>865</v>
      </c>
      <c r="T269" s="296">
        <v>0.0</v>
      </c>
      <c r="U269" s="117" t="str">
        <f t="shared" si="76"/>
        <v/>
      </c>
      <c r="V269" s="117"/>
      <c r="W269" s="251"/>
      <c r="X269" s="89"/>
      <c r="Y269" s="89"/>
      <c r="Z269" s="89"/>
    </row>
    <row r="270">
      <c r="A270" s="89">
        <v>276.0</v>
      </c>
      <c r="B270" s="113"/>
      <c r="C270" s="114"/>
      <c r="D270" s="347"/>
      <c r="E270" s="246"/>
      <c r="F270" s="114"/>
      <c r="G270" s="346" t="s">
        <v>906</v>
      </c>
      <c r="H270" s="117"/>
      <c r="I270" s="191"/>
      <c r="J270" s="117" t="s">
        <v>865</v>
      </c>
      <c r="K270" s="342">
        <v>0.0</v>
      </c>
      <c r="L270" s="117" t="str">
        <f t="shared" si="75"/>
        <v/>
      </c>
      <c r="M270" s="117"/>
      <c r="N270" s="89"/>
      <c r="O270" s="89"/>
      <c r="P270" s="121"/>
      <c r="Q270" s="258"/>
      <c r="R270" s="89"/>
      <c r="S270" s="117" t="s">
        <v>865</v>
      </c>
      <c r="T270" s="296">
        <v>0.0</v>
      </c>
      <c r="U270" s="117" t="str">
        <f t="shared" si="76"/>
        <v/>
      </c>
      <c r="V270" s="117"/>
      <c r="W270" s="251"/>
      <c r="X270" s="89"/>
      <c r="Y270" s="89"/>
      <c r="Z270" s="89"/>
    </row>
    <row r="271">
      <c r="A271" s="89">
        <v>277.0</v>
      </c>
      <c r="B271" s="113"/>
      <c r="C271" s="114"/>
      <c r="D271" s="347"/>
      <c r="E271" s="246"/>
      <c r="F271" s="114"/>
      <c r="G271" s="346" t="s">
        <v>907</v>
      </c>
      <c r="H271" s="117"/>
      <c r="I271" s="191"/>
      <c r="J271" s="117" t="s">
        <v>865</v>
      </c>
      <c r="K271" s="342">
        <v>0.0</v>
      </c>
      <c r="L271" s="117" t="str">
        <f t="shared" si="75"/>
        <v/>
      </c>
      <c r="M271" s="117"/>
      <c r="N271" s="89"/>
      <c r="O271" s="89"/>
      <c r="P271" s="121"/>
      <c r="Q271" s="258"/>
      <c r="R271" s="89"/>
      <c r="S271" s="117" t="s">
        <v>865</v>
      </c>
      <c r="T271" s="296">
        <v>10.0</v>
      </c>
      <c r="U271" s="117" t="str">
        <f t="shared" si="76"/>
        <v/>
      </c>
      <c r="V271" s="117"/>
      <c r="W271" s="251"/>
      <c r="X271" s="89"/>
      <c r="Y271" s="89"/>
      <c r="Z271" s="89"/>
    </row>
    <row r="272">
      <c r="A272" s="89">
        <v>278.0</v>
      </c>
      <c r="B272" s="113"/>
      <c r="C272" s="114"/>
      <c r="D272" s="347"/>
      <c r="E272" s="246"/>
      <c r="F272" s="114"/>
      <c r="G272" s="346" t="s">
        <v>910</v>
      </c>
      <c r="H272" s="117"/>
      <c r="I272" s="191"/>
      <c r="J272" s="117" t="s">
        <v>865</v>
      </c>
      <c r="K272" s="342">
        <v>0.0</v>
      </c>
      <c r="L272" s="117" t="str">
        <f t="shared" si="75"/>
        <v/>
      </c>
      <c r="M272" s="117"/>
      <c r="N272" s="89"/>
      <c r="O272" s="89"/>
      <c r="P272" s="121"/>
      <c r="Q272" s="258"/>
      <c r="R272" s="89"/>
      <c r="S272" s="117" t="s">
        <v>865</v>
      </c>
      <c r="T272" s="296">
        <v>41.0</v>
      </c>
      <c r="U272" s="117" t="str">
        <f t="shared" si="76"/>
        <v/>
      </c>
      <c r="V272" s="117"/>
      <c r="W272" s="251"/>
      <c r="X272" s="89"/>
      <c r="Y272" s="89"/>
      <c r="Z272" s="89"/>
    </row>
    <row r="273">
      <c r="A273" s="89">
        <v>279.0</v>
      </c>
      <c r="B273" s="138"/>
      <c r="C273" s="138"/>
      <c r="D273" s="337">
        <v>3.0</v>
      </c>
      <c r="E273" s="141" t="s">
        <v>21</v>
      </c>
      <c r="F273" s="3"/>
      <c r="G273" s="4"/>
      <c r="H273" s="37">
        <v>4.5</v>
      </c>
      <c r="I273" s="262"/>
      <c r="J273" s="37"/>
      <c r="K273" s="37"/>
      <c r="L273" s="37">
        <f>SUM(L274,L276,L281)</f>
        <v>2.625</v>
      </c>
      <c r="M273" s="37"/>
      <c r="N273" s="89"/>
      <c r="O273" s="1"/>
      <c r="P273" s="262"/>
      <c r="Q273" s="258"/>
      <c r="R273" s="89"/>
      <c r="S273" s="37"/>
      <c r="T273" s="37"/>
      <c r="U273" s="37">
        <f>SUM(U274,U276,U281)</f>
        <v>2.625</v>
      </c>
      <c r="V273" s="37"/>
      <c r="W273" s="251"/>
      <c r="X273" s="89"/>
      <c r="Y273" s="89"/>
      <c r="Z273" s="89"/>
    </row>
    <row r="274">
      <c r="A274" s="89">
        <v>280.0</v>
      </c>
      <c r="B274" s="257"/>
      <c r="C274" s="241"/>
      <c r="D274" s="241"/>
      <c r="E274" s="241" t="s">
        <v>10</v>
      </c>
      <c r="F274" s="28" t="s">
        <v>79</v>
      </c>
      <c r="G274" s="4"/>
      <c r="H274" s="242">
        <v>1.5</v>
      </c>
      <c r="I274" s="243"/>
      <c r="J274" s="242"/>
      <c r="K274" s="242"/>
      <c r="L274" s="242">
        <f>AVERAGE(L275)*H274</f>
        <v>1.5</v>
      </c>
      <c r="M274" s="242"/>
      <c r="N274" s="89"/>
      <c r="O274" s="1"/>
      <c r="P274" s="243"/>
      <c r="Q274" s="244"/>
      <c r="R274" s="89"/>
      <c r="S274" s="242"/>
      <c r="T274" s="242"/>
      <c r="U274" s="242">
        <f>AVERAGE(U275)*H274</f>
        <v>1.5</v>
      </c>
      <c r="V274" s="242"/>
      <c r="W274" s="251"/>
      <c r="X274" s="89"/>
      <c r="Y274" s="89"/>
      <c r="Z274" s="89"/>
    </row>
    <row r="275">
      <c r="A275" s="89">
        <v>281.0</v>
      </c>
      <c r="B275" s="113"/>
      <c r="C275" s="114"/>
      <c r="D275" s="114"/>
      <c r="E275" s="114"/>
      <c r="F275" s="328" t="s">
        <v>107</v>
      </c>
      <c r="G275" s="266" t="s">
        <v>920</v>
      </c>
      <c r="H275" s="117"/>
      <c r="I275" s="191" t="s">
        <v>921</v>
      </c>
      <c r="J275" s="117" t="s">
        <v>196</v>
      </c>
      <c r="K275" s="252" t="s">
        <v>190</v>
      </c>
      <c r="L275" s="117">
        <f>IF(J275="Ya/Tidak",IF(K275="Ya",1,IF(K275="Tidak",0,"Blm Diisi")),IF(J275="A/B/C",IF(K275="A",1,IF(K275="B",0.5,IF(K275="C",0,"Blm Diisi"))),IF(J275="A/B/C/D",IF(K275="A",1,IF(K275="B",0.67,IF(K275="C",0.33,IF(K275="D",0,"Blm Diisi")))),IF(J275="A/B/C/D/E",IF(K275="A",1,IF(K275="B",0.75,IF(K275="C",0.5,IF(K275="D",0.25,IF(K275="E",0,"Blm Diisi"))))),IF(J275="%",IF(K275="","Blm Diisi",K275),IF(J275="Jumlah",IF(K275="","Blm Diisi",""),IF(J275="Rupiah",IF(K275="","Blm Diisi",""),IF(J275="","","-"))))))))</f>
        <v>1</v>
      </c>
      <c r="M275" s="117"/>
      <c r="N275" s="89"/>
      <c r="O275" s="89"/>
      <c r="P275" s="249" t="s">
        <v>922</v>
      </c>
      <c r="Q275" s="259" t="s">
        <v>923</v>
      </c>
      <c r="R275" s="89"/>
      <c r="S275" s="117" t="s">
        <v>196</v>
      </c>
      <c r="T275" s="252" t="s">
        <v>190</v>
      </c>
      <c r="U275" s="117">
        <f>IF(S275="Ya/Tidak",IF(T275="Ya",1,IF(T275="Tidak",0,"Blm Diisi")),IF(S275="A/B/C",IF(T275="A",1,IF(T275="B",0.5,IF(T275="C",0,"Blm Diisi"))),IF(S275="A/B/C/D",IF(T275="A",1,IF(T275="B",0.67,IF(T275="C",0.33,IF(T275="D",0,"Blm Diisi")))),IF(S275="A/B/C/D/E",IF(T275="A",1,IF(T275="B",0.75,IF(T275="C",0.5,IF(T275="D",0.25,IF(T275="E",0,"Blm Diisi"))))),IF(S275="%",IF(T275="","Blm Diisi",T275),IF(S275="Jumlah",IF(T275="","Blm Diisi",""),IF(S275="Rupiah",IF(T275="","Blm Diisi",""),IF(S275="","","-"))))))))</f>
        <v>1</v>
      </c>
      <c r="V275" s="117"/>
      <c r="W275" s="251"/>
      <c r="X275" s="89"/>
      <c r="Y275" s="89"/>
      <c r="Z275" s="89"/>
    </row>
    <row r="276">
      <c r="A276" s="89">
        <v>282.0</v>
      </c>
      <c r="B276" s="257"/>
      <c r="C276" s="241"/>
      <c r="D276" s="241"/>
      <c r="E276" s="241" t="s">
        <v>12</v>
      </c>
      <c r="F276" s="28" t="s">
        <v>80</v>
      </c>
      <c r="G276" s="4"/>
      <c r="H276" s="242">
        <v>1.5</v>
      </c>
      <c r="I276" s="243"/>
      <c r="J276" s="242"/>
      <c r="K276" s="242"/>
      <c r="L276" s="242">
        <f>AVERAGE(L277)*H276</f>
        <v>0</v>
      </c>
      <c r="M276" s="242"/>
      <c r="N276" s="89"/>
      <c r="O276" s="1"/>
      <c r="P276" s="243"/>
      <c r="Q276" s="244"/>
      <c r="R276" s="89"/>
      <c r="S276" s="242"/>
      <c r="T276" s="242"/>
      <c r="U276" s="242">
        <f>AVERAGE(U277)*H276</f>
        <v>0</v>
      </c>
      <c r="V276" s="242"/>
      <c r="W276" s="251"/>
      <c r="X276" s="89"/>
      <c r="Y276" s="89"/>
      <c r="Z276" s="89"/>
    </row>
    <row r="277">
      <c r="A277" s="89">
        <v>283.0</v>
      </c>
      <c r="B277" s="113"/>
      <c r="C277" s="114"/>
      <c r="D277" s="114"/>
      <c r="E277" s="114"/>
      <c r="F277" s="328" t="s">
        <v>107</v>
      </c>
      <c r="G277" s="266" t="s">
        <v>924</v>
      </c>
      <c r="H277" s="117"/>
      <c r="I277" s="191" t="s">
        <v>925</v>
      </c>
      <c r="J277" s="117" t="s">
        <v>861</v>
      </c>
      <c r="K277" s="340">
        <f>IF(OR(K278="",K279="",K280=""),"Blm Diisi",IF(K279=0,0,IF(K280/K279&gt;1,1,K280/K279)))</f>
        <v>0</v>
      </c>
      <c r="L277" s="117">
        <f t="shared" ref="L277:L280" si="77">IF(J277="Ya/Tidak",IF(K277="Ya",1,IF(K277="Tidak",0,"Blm Diisi")),IF(J277="A/B/C",IF(K277="A",1,IF(K277="B",0.5,IF(K277="C",0,"Blm Diisi"))),IF(J277="A/B/C/D",IF(K277="A",1,IF(K277="B",0.67,IF(K277="C",0.33,IF(K277="D",0,"Blm Diisi")))),IF(J277="A/B/C/D/E",IF(K277="A",1,IF(K277="B",0.75,IF(K277="C",0.5,IF(K277="D",0.25,IF(K277="E",0,"Blm Diisi"))))),IF(J277="%",IF(K277="","Blm Diisi",K277),IF(J277="Jumlah",IF(K277="","Blm Diisi",""),IF(J277="Rupiah",IF(K277="","Blm Diisi",""),IF(J277="","","-"))))))))</f>
        <v>0</v>
      </c>
      <c r="M277" s="117"/>
      <c r="N277" s="89"/>
      <c r="O277" s="89"/>
      <c r="P277" s="352" t="s">
        <v>926</v>
      </c>
      <c r="Q277" s="259" t="s">
        <v>927</v>
      </c>
      <c r="R277" s="89"/>
      <c r="S277" s="117" t="s">
        <v>861</v>
      </c>
      <c r="T277" s="340">
        <v>0.0</v>
      </c>
      <c r="U277" s="117">
        <f t="shared" ref="U277:U280" si="78">IF(S277="Ya/Tidak",IF(T277="Ya",1,IF(T277="Tidak",0,"Blm Diisi")),IF(S277="A/B/C",IF(T277="A",1,IF(T277="B",0.5,IF(T277="C",0,"Blm Diisi"))),IF(S277="A/B/C/D",IF(T277="A",1,IF(T277="B",0.67,IF(T277="C",0.33,IF(T277="D",0,"Blm Diisi")))),IF(S277="A/B/C/D/E",IF(T277="A",1,IF(T277="B",0.75,IF(T277="C",0.5,IF(T277="D",0.25,IF(T277="E",0,"Blm Diisi"))))),IF(S277="%",IF(T277="","Blm Diisi",T277),IF(S277="Jumlah",IF(T277="","Blm Diisi",""),IF(S277="Rupiah",IF(T277="","Blm Diisi",""),IF(S277="","","-"))))))))</f>
        <v>0</v>
      </c>
      <c r="V277" s="117"/>
      <c r="W277" s="263"/>
      <c r="X277" s="89"/>
      <c r="Y277" s="89"/>
      <c r="Z277" s="89"/>
    </row>
    <row r="278">
      <c r="A278" s="89">
        <v>284.0</v>
      </c>
      <c r="B278" s="113"/>
      <c r="C278" s="114"/>
      <c r="D278" s="114"/>
      <c r="E278" s="114"/>
      <c r="F278" s="114"/>
      <c r="G278" s="346" t="s">
        <v>928</v>
      </c>
      <c r="H278" s="117"/>
      <c r="I278" s="191"/>
      <c r="J278" s="117" t="s">
        <v>865</v>
      </c>
      <c r="K278" s="296">
        <v>10.0</v>
      </c>
      <c r="L278" s="117" t="str">
        <f t="shared" si="77"/>
        <v/>
      </c>
      <c r="M278" s="117"/>
      <c r="N278" s="89"/>
      <c r="O278" s="89"/>
      <c r="P278" s="121"/>
      <c r="Q278" s="258"/>
      <c r="R278" s="89"/>
      <c r="S278" s="117" t="s">
        <v>865</v>
      </c>
      <c r="T278" s="296">
        <v>10.0</v>
      </c>
      <c r="U278" s="117" t="str">
        <f t="shared" si="78"/>
        <v/>
      </c>
      <c r="V278" s="117"/>
      <c r="W278" s="245"/>
      <c r="X278" s="89"/>
      <c r="Y278" s="89"/>
      <c r="Z278" s="89"/>
    </row>
    <row r="279">
      <c r="A279" s="89">
        <v>285.0</v>
      </c>
      <c r="B279" s="113"/>
      <c r="C279" s="114"/>
      <c r="D279" s="114"/>
      <c r="E279" s="114"/>
      <c r="F279" s="114"/>
      <c r="G279" s="346" t="s">
        <v>929</v>
      </c>
      <c r="H279" s="117"/>
      <c r="I279" s="191"/>
      <c r="J279" s="117" t="s">
        <v>865</v>
      </c>
      <c r="K279" s="296">
        <v>10.0</v>
      </c>
      <c r="L279" s="117" t="str">
        <f t="shared" si="77"/>
        <v/>
      </c>
      <c r="M279" s="117"/>
      <c r="N279" s="89"/>
      <c r="O279" s="89"/>
      <c r="P279" s="121"/>
      <c r="Q279" s="258"/>
      <c r="R279" s="89"/>
      <c r="S279" s="117" t="s">
        <v>865</v>
      </c>
      <c r="T279" s="296">
        <v>10.0</v>
      </c>
      <c r="U279" s="117" t="str">
        <f t="shared" si="78"/>
        <v/>
      </c>
      <c r="V279" s="117"/>
      <c r="W279" s="251"/>
      <c r="X279" s="89"/>
      <c r="Y279" s="89"/>
      <c r="Z279" s="89"/>
    </row>
    <row r="280">
      <c r="A280" s="89">
        <v>286.0</v>
      </c>
      <c r="B280" s="113"/>
      <c r="C280" s="114"/>
      <c r="D280" s="114"/>
      <c r="E280" s="114"/>
      <c r="F280" s="114"/>
      <c r="G280" s="346" t="s">
        <v>930</v>
      </c>
      <c r="H280" s="117"/>
      <c r="I280" s="191" t="s">
        <v>176</v>
      </c>
      <c r="J280" s="117" t="s">
        <v>865</v>
      </c>
      <c r="K280" s="296">
        <v>0.0</v>
      </c>
      <c r="L280" s="117" t="str">
        <f t="shared" si="77"/>
        <v/>
      </c>
      <c r="M280" s="117"/>
      <c r="N280" s="89"/>
      <c r="O280" s="89"/>
      <c r="P280" s="121"/>
      <c r="Q280" s="258"/>
      <c r="R280" s="89"/>
      <c r="S280" s="117" t="s">
        <v>865</v>
      </c>
      <c r="T280" s="296">
        <v>0.0</v>
      </c>
      <c r="U280" s="117" t="str">
        <f t="shared" si="78"/>
        <v/>
      </c>
      <c r="V280" s="117"/>
      <c r="W280" s="245"/>
      <c r="X280" s="89"/>
      <c r="Y280" s="89"/>
      <c r="Z280" s="89"/>
    </row>
    <row r="281">
      <c r="A281" s="89">
        <v>287.0</v>
      </c>
      <c r="B281" s="257"/>
      <c r="C281" s="241"/>
      <c r="D281" s="241"/>
      <c r="E281" s="241" t="s">
        <v>14</v>
      </c>
      <c r="F281" s="28" t="s">
        <v>81</v>
      </c>
      <c r="G281" s="4"/>
      <c r="H281" s="242">
        <v>1.5</v>
      </c>
      <c r="I281" s="243"/>
      <c r="J281" s="242"/>
      <c r="K281" s="242"/>
      <c r="L281" s="242">
        <f>AVERAGE(L282)*H281</f>
        <v>1.125</v>
      </c>
      <c r="M281" s="242"/>
      <c r="N281" s="89"/>
      <c r="O281" s="1"/>
      <c r="P281" s="243"/>
      <c r="Q281" s="244"/>
      <c r="R281" s="89"/>
      <c r="S281" s="242"/>
      <c r="T281" s="242"/>
      <c r="U281" s="242">
        <f>AVERAGE(U282)*H281</f>
        <v>1.125</v>
      </c>
      <c r="V281" s="242"/>
      <c r="W281" s="251"/>
      <c r="X281" s="89"/>
      <c r="Y281" s="89"/>
      <c r="Z281" s="89"/>
    </row>
    <row r="282">
      <c r="A282" s="89">
        <v>288.0</v>
      </c>
      <c r="B282" s="113"/>
      <c r="C282" s="114"/>
      <c r="D282" s="114"/>
      <c r="E282" s="246"/>
      <c r="F282" s="328" t="s">
        <v>107</v>
      </c>
      <c r="G282" s="266" t="s">
        <v>81</v>
      </c>
      <c r="H282" s="117"/>
      <c r="I282" s="191" t="s">
        <v>931</v>
      </c>
      <c r="J282" s="117" t="s">
        <v>264</v>
      </c>
      <c r="K282" s="252" t="s">
        <v>227</v>
      </c>
      <c r="L282" s="117">
        <f>IF(J282="Ya/Tidak",IF(K282="Ya",1,IF(K282="Tidak",0,"Blm Diisi")),IF(J282="A/B/C",IF(K282="A",1,IF(K282="B",0.5,IF(K282="C",0,"Blm Diisi"))),IF(J282="A/B/C/D",IF(K282="A",1,IF(K282="B",0.67,IF(K282="C",0.33,IF(K282="D",0,"Blm Diisi")))),IF(J282="A/B/C/D/E",IF(K282="A",1,IF(K282="B",0.75,IF(K282="C",0.5,IF(K282="D",0.25,IF(K282="E",0,"Blm Diisi"))))),IF(J282="%",IF(K282="","Blm Diisi",K282),IF(J282="Jumlah",IF(K282="","Blm Diisi",""),IF(J282="Rupiah",IF(K282="","Blm Diisi",""),IF(J282="","","-"))))))))</f>
        <v>0.75</v>
      </c>
      <c r="M282" s="117"/>
      <c r="N282" s="89"/>
      <c r="O282" s="89"/>
      <c r="P282" s="121" t="s">
        <v>932</v>
      </c>
      <c r="Q282" s="274" t="s">
        <v>933</v>
      </c>
      <c r="R282" s="89"/>
      <c r="S282" s="117" t="s">
        <v>264</v>
      </c>
      <c r="T282" s="252" t="s">
        <v>227</v>
      </c>
      <c r="U282" s="117">
        <f>IF(S282="Ya/Tidak",IF(T282="Ya",1,IF(T282="Tidak",0,"Blm Diisi")),IF(S282="A/B/C",IF(T282="A",1,IF(T282="B",0.5,IF(T282="C",0,"Blm Diisi"))),IF(S282="A/B/C/D",IF(T282="A",1,IF(T282="B",0.67,IF(T282="C",0.33,IF(T282="D",0,"Blm Diisi")))),IF(S282="A/B/C/D/E",IF(T282="A",1,IF(T282="B",0.75,IF(T282="C",0.5,IF(T282="D",0.25,IF(T282="E",0,"Blm Diisi"))))),IF(S282="%",IF(T282="","Blm Diisi",T282),IF(S282="Jumlah",IF(T282="","Blm Diisi",""),IF(S282="Rupiah",IF(T282="","Blm Diisi",""),IF(S282="","","-"))))))))</f>
        <v>0.75</v>
      </c>
      <c r="V282" s="117"/>
      <c r="W282" s="251"/>
      <c r="X282" s="89"/>
      <c r="Y282" s="89"/>
      <c r="Z282" s="89"/>
    </row>
    <row r="283">
      <c r="A283" s="89">
        <v>298.0</v>
      </c>
      <c r="B283" s="138"/>
      <c r="C283" s="138"/>
      <c r="D283" s="139">
        <v>4.0</v>
      </c>
      <c r="E283" s="141" t="s">
        <v>25</v>
      </c>
      <c r="F283" s="3"/>
      <c r="G283" s="4"/>
      <c r="H283" s="37">
        <v>3.75</v>
      </c>
      <c r="I283" s="262"/>
      <c r="J283" s="37"/>
      <c r="K283" s="37"/>
      <c r="L283" s="37">
        <f>SUM(L284,L286,L289)</f>
        <v>3.75</v>
      </c>
      <c r="M283" s="37"/>
      <c r="N283" s="89"/>
      <c r="O283" s="1"/>
      <c r="P283" s="262"/>
      <c r="Q283" s="258"/>
      <c r="R283" s="89"/>
      <c r="S283" s="37"/>
      <c r="T283" s="37"/>
      <c r="U283" s="37">
        <f>SUM(U284,U286,U289)</f>
        <v>3.75</v>
      </c>
      <c r="V283" s="37"/>
      <c r="W283" s="251"/>
      <c r="X283" s="89"/>
      <c r="Y283" s="89"/>
      <c r="Z283" s="89"/>
    </row>
    <row r="284">
      <c r="A284" s="89">
        <v>299.0</v>
      </c>
      <c r="B284" s="257"/>
      <c r="C284" s="241"/>
      <c r="D284" s="241"/>
      <c r="E284" s="241" t="s">
        <v>10</v>
      </c>
      <c r="F284" s="28" t="s">
        <v>82</v>
      </c>
      <c r="G284" s="4"/>
      <c r="H284" s="242">
        <v>0.5</v>
      </c>
      <c r="I284" s="243"/>
      <c r="J284" s="242"/>
      <c r="K284" s="242"/>
      <c r="L284" s="242">
        <f>AVERAGE(L285)*H284</f>
        <v>0.5</v>
      </c>
      <c r="M284" s="242"/>
      <c r="N284" s="89"/>
      <c r="O284" s="1"/>
      <c r="P284" s="243"/>
      <c r="Q284" s="244"/>
      <c r="R284" s="89"/>
      <c r="S284" s="242"/>
      <c r="T284" s="242"/>
      <c r="U284" s="242">
        <f>AVERAGE(U285)*H284</f>
        <v>0.5</v>
      </c>
      <c r="V284" s="242"/>
      <c r="W284" s="251"/>
      <c r="X284" s="89"/>
      <c r="Y284" s="89"/>
      <c r="Z284" s="89"/>
    </row>
    <row r="285">
      <c r="A285" s="89">
        <v>300.0</v>
      </c>
      <c r="B285" s="113"/>
      <c r="C285" s="114"/>
      <c r="D285" s="114"/>
      <c r="E285" s="114"/>
      <c r="F285" s="328" t="s">
        <v>107</v>
      </c>
      <c r="G285" s="266" t="s">
        <v>934</v>
      </c>
      <c r="H285" s="117"/>
      <c r="I285" s="191" t="s">
        <v>935</v>
      </c>
      <c r="J285" s="117" t="s">
        <v>196</v>
      </c>
      <c r="K285" s="252" t="s">
        <v>190</v>
      </c>
      <c r="L285" s="117">
        <f>IF(J285="Ya/Tidak",IF(K285="Ya",1,IF(K285="Tidak",0,"Blm Diisi")),IF(J285="A/B/C",IF(K285="A",1,IF(K285="B",0.5,IF(K285="C",0,"Blm Diisi"))),IF(J285="A/B/C/D",IF(K285="A",1,IF(K285="B",0.67,IF(K285="C",0.33,IF(K285="D",0,"Blm Diisi")))),IF(J285="A/B/C/D/E",IF(K285="A",1,IF(K285="B",0.75,IF(K285="C",0.5,IF(K285="D",0.25,IF(K285="E",0,"Blm Diisi"))))),IF(J285="%",IF(K285="","Blm Diisi",K285),IF(J285="Jumlah",IF(K285="","Blm Diisi",""),IF(J285="Rupiah",IF(K285="","Blm Diisi",""),IF(J285="","","-"))))))))</f>
        <v>1</v>
      </c>
      <c r="M285" s="117"/>
      <c r="N285" s="89"/>
      <c r="O285" s="89"/>
      <c r="P285" s="352" t="s">
        <v>926</v>
      </c>
      <c r="Q285" s="259" t="s">
        <v>936</v>
      </c>
      <c r="R285" s="89"/>
      <c r="S285" s="117" t="s">
        <v>196</v>
      </c>
      <c r="T285" s="252" t="s">
        <v>190</v>
      </c>
      <c r="U285" s="117">
        <f>IF(S285="Ya/Tidak",IF(T285="Ya",1,IF(T285="Tidak",0,"Blm Diisi")),IF(S285="A/B/C",IF(T285="A",1,IF(T285="B",0.5,IF(T285="C",0,"Blm Diisi"))),IF(S285="A/B/C/D",IF(T285="A",1,IF(T285="B",0.67,IF(T285="C",0.33,IF(T285="D",0,"Blm Diisi")))),IF(S285="A/B/C/D/E",IF(T285="A",1,IF(T285="B",0.75,IF(T285="C",0.5,IF(T285="D",0.25,IF(T285="E",0,"Blm Diisi"))))),IF(S285="%",IF(T285="","Blm Diisi",T285),IF(S285="Jumlah",IF(T285="","Blm Diisi",""),IF(S285="Rupiah",IF(T285="","Blm Diisi",""),IF(S285="","","-"))))))))</f>
        <v>1</v>
      </c>
      <c r="V285" s="117"/>
      <c r="W285" s="344"/>
      <c r="X285" s="89"/>
      <c r="Y285" s="89"/>
      <c r="Z285" s="89"/>
    </row>
    <row r="286">
      <c r="A286" s="89">
        <v>301.0</v>
      </c>
      <c r="B286" s="257"/>
      <c r="C286" s="241"/>
      <c r="D286" s="241"/>
      <c r="E286" s="241" t="s">
        <v>12</v>
      </c>
      <c r="F286" s="28" t="s">
        <v>83</v>
      </c>
      <c r="G286" s="4"/>
      <c r="H286" s="242">
        <v>1.25</v>
      </c>
      <c r="I286" s="243"/>
      <c r="J286" s="242"/>
      <c r="K286" s="242"/>
      <c r="L286" s="242">
        <f>AVERAGE(L287:L288)*H286</f>
        <v>1.25</v>
      </c>
      <c r="M286" s="242"/>
      <c r="N286" s="89"/>
      <c r="O286" s="1"/>
      <c r="P286" s="243"/>
      <c r="Q286" s="244"/>
      <c r="R286" s="89"/>
      <c r="S286" s="242"/>
      <c r="T286" s="242"/>
      <c r="U286" s="242">
        <f>AVERAGE(U287:U288)*H286</f>
        <v>1.25</v>
      </c>
      <c r="V286" s="242"/>
      <c r="W286" s="251"/>
      <c r="X286" s="89"/>
      <c r="Y286" s="89"/>
      <c r="Z286" s="89"/>
    </row>
    <row r="287">
      <c r="A287" s="89">
        <v>302.0</v>
      </c>
      <c r="B287" s="113"/>
      <c r="C287" s="114"/>
      <c r="D287" s="114"/>
      <c r="E287" s="114"/>
      <c r="F287" s="114" t="s">
        <v>186</v>
      </c>
      <c r="G287" s="266" t="s">
        <v>937</v>
      </c>
      <c r="H287" s="117"/>
      <c r="I287" s="191" t="s">
        <v>938</v>
      </c>
      <c r="J287" s="117" t="s">
        <v>189</v>
      </c>
      <c r="K287" s="252" t="s">
        <v>190</v>
      </c>
      <c r="L287" s="117">
        <f t="shared" ref="L287:L288" si="79">IF(J287="Ya/Tidak",IF(K287="Ya",1,IF(K287="Tidak",0,"Blm Diisi")),IF(J287="A/B/C",IF(K287="A",1,IF(K287="B",0.5,IF(K287="C",0,"Blm Diisi"))),IF(J287="A/B/C/D",IF(K287="A",1,IF(K287="B",0.67,IF(K287="C",0.33,IF(K287="D",0,"Blm Diisi")))),IF(J287="A/B/C/D/E",IF(K287="A",1,IF(K287="B",0.75,IF(K287="C",0.5,IF(K287="D",0.25,IF(K287="E",0,"Blm Diisi"))))),IF(J287="%",IF(K287="","Blm Diisi",K287),IF(J287="Jumlah",IF(K287="","Blm Diisi",""),IF(J287="Rupiah",IF(K287="","Blm Diisi",""),IF(J287="","","-"))))))))</f>
        <v>1</v>
      </c>
      <c r="M287" s="117"/>
      <c r="N287" s="89"/>
      <c r="O287" s="89"/>
      <c r="P287" s="353" t="s">
        <v>939</v>
      </c>
      <c r="Q287" s="354" t="s">
        <v>940</v>
      </c>
      <c r="R287" s="89"/>
      <c r="S287" s="117" t="s">
        <v>189</v>
      </c>
      <c r="T287" s="252" t="s">
        <v>190</v>
      </c>
      <c r="U287" s="117">
        <f t="shared" ref="U287:U288" si="80">IF(S287="Ya/Tidak",IF(T287="Ya",1,IF(T287="Tidak",0,"Blm Diisi")),IF(S287="A/B/C",IF(T287="A",1,IF(T287="B",0.5,IF(T287="C",0,"Blm Diisi"))),IF(S287="A/B/C/D",IF(T287="A",1,IF(T287="B",0.67,IF(T287="C",0.33,IF(T287="D",0,"Blm Diisi")))),IF(S287="A/B/C/D/E",IF(T287="A",1,IF(T287="B",0.75,IF(T287="C",0.5,IF(T287="D",0.25,IF(T287="E",0,"Blm Diisi"))))),IF(S287="%",IF(T287="","Blm Diisi",T287),IF(S287="Jumlah",IF(T287="","Blm Diisi",""),IF(S287="Rupiah",IF(T287="","Blm Diisi",""),IF(S287="","","-"))))))))</f>
        <v>1</v>
      </c>
      <c r="V287" s="117"/>
      <c r="W287" s="355"/>
      <c r="X287" s="89"/>
      <c r="Y287" s="89"/>
      <c r="Z287" s="89"/>
    </row>
    <row r="288">
      <c r="A288" s="89">
        <v>303.0</v>
      </c>
      <c r="B288" s="113"/>
      <c r="C288" s="114"/>
      <c r="D288" s="114"/>
      <c r="E288" s="114"/>
      <c r="F288" s="114" t="s">
        <v>193</v>
      </c>
      <c r="G288" s="266" t="s">
        <v>941</v>
      </c>
      <c r="H288" s="117"/>
      <c r="I288" s="191" t="s">
        <v>942</v>
      </c>
      <c r="J288" s="117" t="s">
        <v>189</v>
      </c>
      <c r="K288" s="252" t="s">
        <v>190</v>
      </c>
      <c r="L288" s="117">
        <f t="shared" si="79"/>
        <v>1</v>
      </c>
      <c r="M288" s="117"/>
      <c r="N288" s="89"/>
      <c r="O288" s="89"/>
      <c r="P288" s="294" t="s">
        <v>943</v>
      </c>
      <c r="Q288" s="356" t="s">
        <v>944</v>
      </c>
      <c r="R288" s="89"/>
      <c r="S288" s="117" t="s">
        <v>189</v>
      </c>
      <c r="T288" s="252" t="s">
        <v>190</v>
      </c>
      <c r="U288" s="117">
        <f t="shared" si="80"/>
        <v>1</v>
      </c>
      <c r="V288" s="117"/>
      <c r="W288" s="357"/>
      <c r="X288" s="89"/>
      <c r="Y288" s="89"/>
      <c r="Z288" s="89"/>
    </row>
    <row r="289">
      <c r="A289" s="89">
        <v>304.0</v>
      </c>
      <c r="B289" s="257"/>
      <c r="C289" s="241"/>
      <c r="D289" s="241"/>
      <c r="E289" s="241" t="s">
        <v>14</v>
      </c>
      <c r="F289" s="28" t="s">
        <v>84</v>
      </c>
      <c r="G289" s="4"/>
      <c r="H289" s="242">
        <v>2.0</v>
      </c>
      <c r="I289" s="243"/>
      <c r="J289" s="242"/>
      <c r="K289" s="242"/>
      <c r="L289" s="242">
        <f>AVERAGE(L290:L292)*H289</f>
        <v>2</v>
      </c>
      <c r="M289" s="242"/>
      <c r="N289" s="89"/>
      <c r="O289" s="1"/>
      <c r="P289" s="243"/>
      <c r="Q289" s="244"/>
      <c r="R289" s="89"/>
      <c r="S289" s="242"/>
      <c r="T289" s="242"/>
      <c r="U289" s="242">
        <f>AVERAGE(U290:U292)*H289</f>
        <v>2</v>
      </c>
      <c r="V289" s="242"/>
      <c r="W289" s="251"/>
      <c r="X289" s="89"/>
      <c r="Y289" s="89"/>
      <c r="Z289" s="89"/>
    </row>
    <row r="290">
      <c r="A290" s="89">
        <v>305.0</v>
      </c>
      <c r="B290" s="113"/>
      <c r="C290" s="114"/>
      <c r="D290" s="347"/>
      <c r="E290" s="246"/>
      <c r="F290" s="114" t="s">
        <v>186</v>
      </c>
      <c r="G290" s="266" t="s">
        <v>945</v>
      </c>
      <c r="H290" s="117"/>
      <c r="I290" s="191" t="s">
        <v>946</v>
      </c>
      <c r="J290" s="117" t="s">
        <v>264</v>
      </c>
      <c r="K290" s="252" t="s">
        <v>190</v>
      </c>
      <c r="L290" s="117">
        <f t="shared" ref="L290:L292" si="81">IF(J290="Ya/Tidak",IF(K290="Ya",1,IF(K290="Tidak",0,"Blm Diisi")),IF(J290="A/B/C",IF(K290="A",1,IF(K290="B",0.5,IF(K290="C",0,"Blm Diisi"))),IF(J290="A/B/C/D",IF(K290="A",1,IF(K290="B",0.67,IF(K290="C",0.33,IF(K290="D",0,"Blm Diisi")))),IF(J290="A/B/C/D/E",IF(K290="A",1,IF(K290="B",0.75,IF(K290="C",0.5,IF(K290="D",0.25,IF(K290="E",0,"Blm Diisi"))))),IF(J290="%",IF(K290="","Blm Diisi",K290),IF(J290="Jumlah",IF(K290="","Blm Diisi",""),IF(J290="Rupiah",IF(K290="","Blm Diisi",""),IF(J290="","","-"))))))))</f>
        <v>1</v>
      </c>
      <c r="M290" s="117"/>
      <c r="N290" s="89"/>
      <c r="O290" s="89"/>
      <c r="P290" s="294" t="s">
        <v>947</v>
      </c>
      <c r="Q290" s="261" t="s">
        <v>948</v>
      </c>
      <c r="R290" s="89"/>
      <c r="S290" s="117" t="s">
        <v>264</v>
      </c>
      <c r="T290" s="252" t="s">
        <v>190</v>
      </c>
      <c r="U290" s="117">
        <f t="shared" ref="U290:U292" si="82">IF(S290="Ya/Tidak",IF(T290="Ya",1,IF(T290="Tidak",0,"Blm Diisi")),IF(S290="A/B/C",IF(T290="A",1,IF(T290="B",0.5,IF(T290="C",0,"Blm Diisi"))),IF(S290="A/B/C/D",IF(T290="A",1,IF(T290="B",0.67,IF(T290="C",0.33,IF(T290="D",0,"Blm Diisi")))),IF(S290="A/B/C/D/E",IF(T290="A",1,IF(T290="B",0.75,IF(T290="C",0.5,IF(T290="D",0.25,IF(T290="E",0,"Blm Diisi"))))),IF(S290="%",IF(T290="","Blm Diisi",T290),IF(S290="Jumlah",IF(T290="","Blm Diisi",""),IF(S290="Rupiah",IF(T290="","Blm Diisi",""),IF(S290="","","-"))))))))</f>
        <v>1</v>
      </c>
      <c r="V290" s="117"/>
      <c r="W290" s="357"/>
      <c r="X290" s="89"/>
      <c r="Y290" s="89"/>
      <c r="Z290" s="89"/>
    </row>
    <row r="291">
      <c r="A291" s="89">
        <v>306.0</v>
      </c>
      <c r="B291" s="113"/>
      <c r="C291" s="114"/>
      <c r="D291" s="347"/>
      <c r="E291" s="246"/>
      <c r="F291" s="114" t="s">
        <v>193</v>
      </c>
      <c r="G291" s="266" t="s">
        <v>949</v>
      </c>
      <c r="H291" s="117"/>
      <c r="I291" s="191" t="s">
        <v>950</v>
      </c>
      <c r="J291" s="117" t="s">
        <v>264</v>
      </c>
      <c r="K291" s="252" t="s">
        <v>190</v>
      </c>
      <c r="L291" s="117">
        <f t="shared" si="81"/>
        <v>1</v>
      </c>
      <c r="M291" s="117"/>
      <c r="N291" s="89"/>
      <c r="O291" s="89"/>
      <c r="P291" s="294" t="s">
        <v>951</v>
      </c>
      <c r="Q291" s="261" t="s">
        <v>952</v>
      </c>
      <c r="R291" s="89"/>
      <c r="S291" s="117" t="s">
        <v>264</v>
      </c>
      <c r="T291" s="252" t="s">
        <v>190</v>
      </c>
      <c r="U291" s="117">
        <f t="shared" si="82"/>
        <v>1</v>
      </c>
      <c r="V291" s="117"/>
      <c r="W291" s="251"/>
      <c r="X291" s="89"/>
      <c r="Y291" s="89"/>
      <c r="Z291" s="89"/>
    </row>
    <row r="292">
      <c r="A292" s="89">
        <v>307.0</v>
      </c>
      <c r="B292" s="113"/>
      <c r="C292" s="114"/>
      <c r="D292" s="347"/>
      <c r="E292" s="246"/>
      <c r="F292" s="114" t="s">
        <v>199</v>
      </c>
      <c r="G292" s="266" t="s">
        <v>953</v>
      </c>
      <c r="H292" s="117"/>
      <c r="I292" s="191" t="s">
        <v>954</v>
      </c>
      <c r="J292" s="117" t="s">
        <v>264</v>
      </c>
      <c r="K292" s="252" t="s">
        <v>190</v>
      </c>
      <c r="L292" s="117">
        <f t="shared" si="81"/>
        <v>1</v>
      </c>
      <c r="M292" s="117"/>
      <c r="N292" s="89"/>
      <c r="O292" s="89"/>
      <c r="P292" s="294" t="s">
        <v>955</v>
      </c>
      <c r="Q292" s="261" t="s">
        <v>956</v>
      </c>
      <c r="R292" s="89"/>
      <c r="S292" s="117" t="s">
        <v>264</v>
      </c>
      <c r="T292" s="252" t="s">
        <v>190</v>
      </c>
      <c r="U292" s="117">
        <f t="shared" si="82"/>
        <v>1</v>
      </c>
      <c r="V292" s="117"/>
      <c r="W292" s="251"/>
      <c r="X292" s="89"/>
      <c r="Y292" s="89"/>
      <c r="Z292" s="89"/>
    </row>
    <row r="293">
      <c r="A293" s="89">
        <v>308.0</v>
      </c>
      <c r="B293" s="138"/>
      <c r="C293" s="138"/>
      <c r="D293" s="337">
        <v>5.0</v>
      </c>
      <c r="E293" s="141" t="s">
        <v>430</v>
      </c>
      <c r="F293" s="3"/>
      <c r="G293" s="4"/>
      <c r="H293" s="37">
        <v>4.5</v>
      </c>
      <c r="I293" s="262"/>
      <c r="J293" s="37"/>
      <c r="K293" s="37"/>
      <c r="L293" s="37">
        <f>SUM(L294,L297,L302,L304,L309,L313,L317)</f>
        <v>2.075072872</v>
      </c>
      <c r="M293" s="37"/>
      <c r="N293" s="89"/>
      <c r="O293" s="1"/>
      <c r="P293" s="262"/>
      <c r="Q293" s="258"/>
      <c r="R293" s="89"/>
      <c r="S293" s="37"/>
      <c r="T293" s="37"/>
      <c r="U293" s="37">
        <f>SUM(U294,U297,U302,U304,U309,U313,U317)</f>
        <v>2.075072872</v>
      </c>
      <c r="V293" s="37"/>
      <c r="W293" s="245"/>
      <c r="X293" s="89"/>
      <c r="Y293" s="89"/>
      <c r="Z293" s="89"/>
    </row>
    <row r="294">
      <c r="A294" s="89">
        <v>309.0</v>
      </c>
      <c r="B294" s="257"/>
      <c r="C294" s="241"/>
      <c r="D294" s="241"/>
      <c r="E294" s="241" t="s">
        <v>10</v>
      </c>
      <c r="F294" s="28" t="s">
        <v>85</v>
      </c>
      <c r="G294" s="4"/>
      <c r="H294" s="242">
        <v>1.0</v>
      </c>
      <c r="I294" s="243"/>
      <c r="J294" s="242"/>
      <c r="K294" s="242"/>
      <c r="L294" s="242">
        <f>AVERAGE(L295:L296)*H294</f>
        <v>1</v>
      </c>
      <c r="M294" s="242"/>
      <c r="N294" s="89"/>
      <c r="O294" s="1"/>
      <c r="P294" s="243"/>
      <c r="Q294" s="244"/>
      <c r="R294" s="89"/>
      <c r="S294" s="242"/>
      <c r="T294" s="242"/>
      <c r="U294" s="242">
        <f>AVERAGE(U295:U296)*H294</f>
        <v>1</v>
      </c>
      <c r="V294" s="242"/>
      <c r="W294" s="251"/>
      <c r="X294" s="89"/>
      <c r="Y294" s="89"/>
      <c r="Z294" s="89"/>
    </row>
    <row r="295">
      <c r="A295" s="89">
        <v>310.0</v>
      </c>
      <c r="B295" s="113"/>
      <c r="C295" s="114"/>
      <c r="D295" s="114"/>
      <c r="E295" s="114"/>
      <c r="F295" s="114" t="s">
        <v>186</v>
      </c>
      <c r="G295" s="266" t="s">
        <v>957</v>
      </c>
      <c r="H295" s="117"/>
      <c r="I295" s="191" t="s">
        <v>958</v>
      </c>
      <c r="J295" s="117" t="s">
        <v>189</v>
      </c>
      <c r="K295" s="252" t="s">
        <v>190</v>
      </c>
      <c r="L295" s="117">
        <f t="shared" ref="L295:L296" si="83">IF(J295="Ya/Tidak",IF(K295="Ya",1,IF(K295="Tidak",0,"Blm Diisi")),IF(J295="A/B/C",IF(K295="A",1,IF(K295="B",0.5,IF(K295="C",0,"Blm Diisi"))),IF(J295="A/B/C/D",IF(K295="A",1,IF(K295="B",0.67,IF(K295="C",0.33,IF(K295="D",0,"Blm Diisi")))),IF(J295="A/B/C/D/E",IF(K295="A",1,IF(K295="B",0.75,IF(K295="C",0.5,IF(K295="D",0.25,IF(K295="E",0,"Blm Diisi"))))),IF(J295="%",IF(K295="","Blm Diisi",K295),IF(J295="Jumlah",IF(K295="","Blm Diisi",""),IF(J295="Rupiah",IF(K295="","Blm Diisi",""),IF(J295="","","-"))))))))</f>
        <v>1</v>
      </c>
      <c r="M295" s="117"/>
      <c r="N295" s="89"/>
      <c r="O295" s="89"/>
      <c r="P295" s="249" t="s">
        <v>959</v>
      </c>
      <c r="Q295" s="259" t="s">
        <v>960</v>
      </c>
      <c r="R295" s="89"/>
      <c r="S295" s="117" t="s">
        <v>189</v>
      </c>
      <c r="T295" s="252" t="s">
        <v>190</v>
      </c>
      <c r="U295" s="117">
        <f t="shared" ref="U295:U296" si="84">IF(S295="Ya/Tidak",IF(T295="Ya",1,IF(T295="Tidak",0,"Blm Diisi")),IF(S295="A/B/C",IF(T295="A",1,IF(T295="B",0.5,IF(T295="C",0,"Blm Diisi"))),IF(S295="A/B/C/D",IF(T295="A",1,IF(T295="B",0.67,IF(T295="C",0.33,IF(T295="D",0,"Blm Diisi")))),IF(S295="A/B/C/D/E",IF(T295="A",1,IF(T295="B",0.75,IF(T295="C",0.5,IF(T295="D",0.25,IF(T295="E",0,"Blm Diisi"))))),IF(S295="%",IF(T295="","Blm Diisi",T295),IF(S295="Jumlah",IF(T295="","Blm Diisi",""),IF(S295="Rupiah",IF(T295="","Blm Diisi",""),IF(S295="","","-"))))))))</f>
        <v>1</v>
      </c>
      <c r="V295" s="117"/>
      <c r="W295" s="251"/>
      <c r="X295" s="89"/>
      <c r="Y295" s="89"/>
      <c r="Z295" s="89"/>
    </row>
    <row r="296">
      <c r="A296" s="89">
        <v>311.0</v>
      </c>
      <c r="B296" s="113"/>
      <c r="C296" s="114"/>
      <c r="D296" s="114"/>
      <c r="E296" s="114"/>
      <c r="F296" s="114" t="s">
        <v>193</v>
      </c>
      <c r="G296" s="266" t="s">
        <v>961</v>
      </c>
      <c r="H296" s="117"/>
      <c r="I296" s="191" t="s">
        <v>962</v>
      </c>
      <c r="J296" s="117" t="s">
        <v>189</v>
      </c>
      <c r="K296" s="252" t="s">
        <v>190</v>
      </c>
      <c r="L296" s="117">
        <f t="shared" si="83"/>
        <v>1</v>
      </c>
      <c r="M296" s="117"/>
      <c r="N296" s="89"/>
      <c r="O296" s="89"/>
      <c r="P296" s="358" t="s">
        <v>963</v>
      </c>
      <c r="Q296" s="261" t="s">
        <v>964</v>
      </c>
      <c r="R296" s="89"/>
      <c r="S296" s="117" t="s">
        <v>189</v>
      </c>
      <c r="T296" s="252" t="s">
        <v>190</v>
      </c>
      <c r="U296" s="117">
        <f t="shared" si="84"/>
        <v>1</v>
      </c>
      <c r="V296" s="117"/>
      <c r="W296" s="251"/>
      <c r="X296" s="89"/>
      <c r="Y296" s="89"/>
      <c r="Z296" s="89"/>
    </row>
    <row r="297">
      <c r="A297" s="89">
        <v>312.0</v>
      </c>
      <c r="B297" s="257"/>
      <c r="C297" s="241"/>
      <c r="D297" s="241"/>
      <c r="E297" s="241" t="s">
        <v>12</v>
      </c>
      <c r="F297" s="28" t="s">
        <v>86</v>
      </c>
      <c r="G297" s="4"/>
      <c r="H297" s="242">
        <v>0.5</v>
      </c>
      <c r="I297" s="243"/>
      <c r="J297" s="242"/>
      <c r="K297" s="242"/>
      <c r="L297" s="242">
        <f>AVERAGE(L298)*H297</f>
        <v>0</v>
      </c>
      <c r="M297" s="242"/>
      <c r="N297" s="89"/>
      <c r="O297" s="1"/>
      <c r="P297" s="243"/>
      <c r="Q297" s="244"/>
      <c r="R297" s="89"/>
      <c r="S297" s="242"/>
      <c r="T297" s="242"/>
      <c r="U297" s="242">
        <f>AVERAGE(U298)*Q297</f>
        <v>0</v>
      </c>
      <c r="V297" s="242"/>
      <c r="W297" s="263"/>
      <c r="X297" s="89"/>
      <c r="Y297" s="89"/>
      <c r="Z297" s="89"/>
    </row>
    <row r="298">
      <c r="A298" s="89">
        <v>313.0</v>
      </c>
      <c r="B298" s="113"/>
      <c r="C298" s="114"/>
      <c r="D298" s="114"/>
      <c r="E298" s="114"/>
      <c r="F298" s="328" t="s">
        <v>107</v>
      </c>
      <c r="G298" s="266" t="s">
        <v>965</v>
      </c>
      <c r="H298" s="117"/>
      <c r="I298" s="191" t="s">
        <v>966</v>
      </c>
      <c r="J298" s="117" t="s">
        <v>861</v>
      </c>
      <c r="K298" s="340">
        <f>IF(OR(K299="",K300="",K301=""),"Blm Diisi",IF(AND(K300=0,K301=0),1,IF(K301/K300&gt;1,1,K301/K300)))</f>
        <v>0</v>
      </c>
      <c r="L298" s="117">
        <f t="shared" ref="L298:L301" si="85">IF(J298="Ya/Tidak",IF(K298="Ya",1,IF(K298="Tidak",0,"Blm Diisi")),IF(J298="A/B/C",IF(K298="A",1,IF(K298="B",0.5,IF(K298="C",0,"Blm Diisi"))),IF(J298="A/B/C/D",IF(K298="A",1,IF(K298="B",0.67,IF(K298="C",0.33,IF(K298="D",0,"Blm Diisi")))),IF(J298="A/B/C/D/E",IF(K298="A",1,IF(K298="B",0.75,IF(K298="C",0.5,IF(K298="D",0.25,IF(K298="E",0,"Blm Diisi"))))),IF(J298="%",IF(K298="","Blm Diisi",K298),IF(J298="Jumlah",IF(K298="","Blm Diisi",""),IF(J298="Rupiah",IF(K298="","Blm Diisi",""),IF(J298="","","-"))))))))</f>
        <v>0</v>
      </c>
      <c r="M298" s="117"/>
      <c r="N298" s="89"/>
      <c r="O298" s="89"/>
      <c r="P298" s="249" t="s">
        <v>967</v>
      </c>
      <c r="Q298" s="261" t="s">
        <v>968</v>
      </c>
      <c r="R298" s="89"/>
      <c r="S298" s="117" t="s">
        <v>861</v>
      </c>
      <c r="T298" s="340">
        <v>0.0</v>
      </c>
      <c r="U298" s="117">
        <f t="shared" ref="U298:U301" si="86">IF(S298="Ya/Tidak",IF(T298="Ya",1,IF(T298="Tidak",0,"Blm Diisi")),IF(S298="A/B/C",IF(T298="A",1,IF(T298="B",0.5,IF(T298="C",0,"Blm Diisi"))),IF(S298="A/B/C/D",IF(T298="A",1,IF(T298="B",0.67,IF(T298="C",0.33,IF(T298="D",0,"Blm Diisi")))),IF(S298="A/B/C/D/E",IF(T298="A",1,IF(T298="B",0.75,IF(T298="C",0.5,IF(T298="D",0.25,IF(T298="E",0,"Blm Diisi"))))),IF(S298="%",IF(T298="","Blm Diisi",T298),IF(S298="Jumlah",IF(T298="","Blm Diisi",""),IF(S298="Rupiah",IF(T298="","Blm Diisi",""),IF(S298="","","-"))))))))</f>
        <v>0</v>
      </c>
      <c r="V298" s="117"/>
      <c r="W298" s="245"/>
      <c r="X298" s="89"/>
      <c r="Y298" s="89"/>
      <c r="Z298" s="89"/>
    </row>
    <row r="299">
      <c r="A299" s="89">
        <v>314.0</v>
      </c>
      <c r="B299" s="113"/>
      <c r="C299" s="114"/>
      <c r="D299" s="114"/>
      <c r="E299" s="114"/>
      <c r="F299" s="114"/>
      <c r="G299" s="346" t="s">
        <v>969</v>
      </c>
      <c r="H299" s="117"/>
      <c r="I299" s="191"/>
      <c r="J299" s="117" t="s">
        <v>865</v>
      </c>
      <c r="K299" s="345">
        <v>27.0</v>
      </c>
      <c r="L299" s="117" t="str">
        <f t="shared" si="85"/>
        <v/>
      </c>
      <c r="M299" s="117"/>
      <c r="N299" s="89"/>
      <c r="O299" s="89"/>
      <c r="P299" s="359"/>
      <c r="Q299" s="261" t="s">
        <v>970</v>
      </c>
      <c r="R299" s="89"/>
      <c r="S299" s="117" t="s">
        <v>865</v>
      </c>
      <c r="T299" s="124">
        <v>27.0</v>
      </c>
      <c r="U299" s="117" t="str">
        <f t="shared" si="86"/>
        <v/>
      </c>
      <c r="V299" s="117"/>
      <c r="W299" s="251"/>
      <c r="X299" s="89"/>
      <c r="Y299" s="89"/>
      <c r="Z299" s="89"/>
    </row>
    <row r="300">
      <c r="A300" s="89">
        <v>315.0</v>
      </c>
      <c r="B300" s="113"/>
      <c r="C300" s="114"/>
      <c r="D300" s="114"/>
      <c r="E300" s="114"/>
      <c r="F300" s="114"/>
      <c r="G300" s="346" t="s">
        <v>971</v>
      </c>
      <c r="H300" s="117"/>
      <c r="I300" s="191"/>
      <c r="J300" s="117" t="s">
        <v>865</v>
      </c>
      <c r="K300" s="345">
        <v>1.0</v>
      </c>
      <c r="L300" s="117" t="str">
        <f t="shared" si="85"/>
        <v/>
      </c>
      <c r="M300" s="117"/>
      <c r="N300" s="89"/>
      <c r="O300" s="89"/>
      <c r="P300" s="121"/>
      <c r="Q300" s="261" t="s">
        <v>972</v>
      </c>
      <c r="R300" s="89"/>
      <c r="S300" s="117" t="s">
        <v>865</v>
      </c>
      <c r="T300" s="124">
        <v>1.0</v>
      </c>
      <c r="U300" s="117" t="str">
        <f t="shared" si="86"/>
        <v/>
      </c>
      <c r="V300" s="117"/>
      <c r="W300" s="251"/>
      <c r="X300" s="89"/>
      <c r="Y300" s="89"/>
      <c r="Z300" s="89"/>
    </row>
    <row r="301">
      <c r="A301" s="89">
        <v>316.0</v>
      </c>
      <c r="B301" s="113"/>
      <c r="C301" s="114"/>
      <c r="D301" s="114"/>
      <c r="E301" s="114"/>
      <c r="F301" s="114"/>
      <c r="G301" s="346" t="s">
        <v>973</v>
      </c>
      <c r="H301" s="117"/>
      <c r="I301" s="191"/>
      <c r="J301" s="117" t="s">
        <v>865</v>
      </c>
      <c r="K301" s="342">
        <v>0.0</v>
      </c>
      <c r="L301" s="117" t="str">
        <f t="shared" si="85"/>
        <v/>
      </c>
      <c r="M301" s="117"/>
      <c r="N301" s="89"/>
      <c r="O301" s="89"/>
      <c r="P301" s="121"/>
      <c r="Q301" s="258"/>
      <c r="R301" s="89"/>
      <c r="S301" s="117" t="s">
        <v>865</v>
      </c>
      <c r="T301" s="124">
        <v>0.0</v>
      </c>
      <c r="U301" s="117" t="str">
        <f t="shared" si="86"/>
        <v/>
      </c>
      <c r="V301" s="117"/>
      <c r="W301" s="245"/>
      <c r="X301" s="89"/>
      <c r="Y301" s="89"/>
      <c r="Z301" s="89"/>
    </row>
    <row r="302">
      <c r="A302" s="89">
        <v>317.0</v>
      </c>
      <c r="B302" s="257"/>
      <c r="C302" s="241"/>
      <c r="D302" s="241"/>
      <c r="E302" s="241" t="s">
        <v>14</v>
      </c>
      <c r="F302" s="28" t="s">
        <v>974</v>
      </c>
      <c r="G302" s="4"/>
      <c r="H302" s="242">
        <v>0.5</v>
      </c>
      <c r="I302" s="243"/>
      <c r="J302" s="242"/>
      <c r="K302" s="242"/>
      <c r="L302" s="242">
        <f>AVERAGE(L303)*H302</f>
        <v>0.25</v>
      </c>
      <c r="M302" s="242"/>
      <c r="N302" s="89"/>
      <c r="O302" s="1"/>
      <c r="P302" s="243"/>
      <c r="Q302" s="244"/>
      <c r="R302" s="89"/>
      <c r="S302" s="242"/>
      <c r="T302" s="242"/>
      <c r="U302" s="242">
        <f>AVERAGE(U303)*H302</f>
        <v>0.25</v>
      </c>
      <c r="V302" s="242"/>
      <c r="W302" s="251"/>
      <c r="X302" s="89"/>
      <c r="Y302" s="89"/>
      <c r="Z302" s="89"/>
    </row>
    <row r="303">
      <c r="A303" s="89">
        <v>318.0</v>
      </c>
      <c r="B303" s="113"/>
      <c r="C303" s="114"/>
      <c r="D303" s="114"/>
      <c r="E303" s="114"/>
      <c r="F303" s="328" t="s">
        <v>107</v>
      </c>
      <c r="G303" s="266" t="s">
        <v>975</v>
      </c>
      <c r="H303" s="117"/>
      <c r="I303" s="191" t="s">
        <v>976</v>
      </c>
      <c r="J303" s="117" t="s">
        <v>189</v>
      </c>
      <c r="K303" s="252" t="s">
        <v>227</v>
      </c>
      <c r="L303" s="117">
        <f>IF(J303="Ya/Tidak",IF(K303="Ya",1,IF(K303="Tidak",0,"Blm Diisi")),IF(J303="A/B/C",IF(K303="A",1,IF(K303="B",0.5,IF(K303="C",0,"Blm Diisi"))),IF(J303="A/B/C/D",IF(K303="A",1,IF(K303="B",0.67,IF(K303="C",0.33,IF(K303="D",0,"Blm Diisi")))),IF(J303="A/B/C/D/E",IF(K303="A",1,IF(K303="B",0.75,IF(K303="C",0.5,IF(K303="D",0.25,IF(K303="E",0,"Blm Diisi"))))),IF(J303="%",IF(K303="","Blm Diisi",K303),IF(J303="Jumlah",IF(K303="","Blm Diisi",""),IF(J303="Rupiah",IF(K303="","Blm Diisi",""),IF(J303="","","-"))))))))</f>
        <v>0.5</v>
      </c>
      <c r="M303" s="117"/>
      <c r="N303" s="89"/>
      <c r="O303" s="89"/>
      <c r="P303" s="121" t="s">
        <v>977</v>
      </c>
      <c r="Q303" s="261" t="s">
        <v>978</v>
      </c>
      <c r="R303" s="89"/>
      <c r="S303" s="117" t="s">
        <v>189</v>
      </c>
      <c r="T303" s="252" t="s">
        <v>227</v>
      </c>
      <c r="U303" s="117">
        <f>IF(S303="Ya/Tidak",IF(T303="Ya",1,IF(T303="Tidak",0,"Blm Diisi")),IF(S303="A/B/C",IF(T303="A",1,IF(T303="B",0.5,IF(T303="C",0,"Blm Diisi"))),IF(S303="A/B/C/D",IF(T303="A",1,IF(T303="B",0.67,IF(T303="C",0.33,IF(T303="D",0,"Blm Diisi")))),IF(S303="A/B/C/D/E",IF(T303="A",1,IF(T303="B",0.75,IF(T303="C",0.5,IF(T303="D",0.25,IF(T303="E",0,"Blm Diisi"))))),IF(S303="%",IF(T303="","Blm Diisi",T303),IF(S303="Jumlah",IF(T303="","Blm Diisi",""),IF(S303="Rupiah",IF(T303="","Blm Diisi",""),IF(S303="","","-"))))))))</f>
        <v>0.5</v>
      </c>
      <c r="V303" s="117"/>
      <c r="W303" s="251"/>
      <c r="X303" s="89"/>
      <c r="Y303" s="89"/>
      <c r="Z303" s="89"/>
    </row>
    <row r="304">
      <c r="A304" s="89">
        <v>319.0</v>
      </c>
      <c r="B304" s="257"/>
      <c r="C304" s="241"/>
      <c r="D304" s="241"/>
      <c r="E304" s="241" t="s">
        <v>16</v>
      </c>
      <c r="F304" s="28" t="s">
        <v>88</v>
      </c>
      <c r="G304" s="4"/>
      <c r="H304" s="242">
        <v>0.5</v>
      </c>
      <c r="I304" s="243"/>
      <c r="J304" s="242"/>
      <c r="K304" s="242"/>
      <c r="L304" s="242">
        <f>AVERAGE(L305)*H304</f>
        <v>0.05555555556</v>
      </c>
      <c r="M304" s="242"/>
      <c r="N304" s="89"/>
      <c r="O304" s="1"/>
      <c r="P304" s="243"/>
      <c r="Q304" s="244"/>
      <c r="R304" s="89"/>
      <c r="S304" s="242"/>
      <c r="T304" s="242"/>
      <c r="U304" s="242">
        <f>AVERAGE(U305)*H304</f>
        <v>0.05555555556</v>
      </c>
      <c r="V304" s="242"/>
      <c r="W304" s="251"/>
      <c r="X304" s="89"/>
      <c r="Y304" s="89"/>
      <c r="Z304" s="89"/>
    </row>
    <row r="305">
      <c r="A305" s="89">
        <v>320.0</v>
      </c>
      <c r="B305" s="113"/>
      <c r="C305" s="114"/>
      <c r="D305" s="114"/>
      <c r="E305" s="114"/>
      <c r="F305" s="328" t="s">
        <v>107</v>
      </c>
      <c r="G305" s="266" t="s">
        <v>979</v>
      </c>
      <c r="H305" s="117"/>
      <c r="I305" s="191" t="s">
        <v>980</v>
      </c>
      <c r="J305" s="117" t="s">
        <v>861</v>
      </c>
      <c r="K305" s="340">
        <f>IF(OR(K306="",K307="",K308=""),"Blm Diisi",IF(AND(K306=0,K307&gt;0),0,IF(AND(K306=0,K307=0,K308=0),1,IF((K306-K307)/K306&lt;=0,0,(K306-K307)/K306))))</f>
        <v>0.1111111111</v>
      </c>
      <c r="L305" s="117">
        <f t="shared" ref="L305:L308" si="87">IF(J305="Ya/Tidak",IF(K305="Ya",1,IF(K305="Tidak",0,"Blm Diisi")),IF(J305="A/B/C",IF(K305="A",1,IF(K305="B",0.5,IF(K305="C",0,"Blm Diisi"))),IF(J305="A/B/C/D",IF(K305="A",1,IF(K305="B",0.67,IF(K305="C",0.33,IF(K305="D",0,"Blm Diisi")))),IF(J305="A/B/C/D/E",IF(K305="A",1,IF(K305="B",0.75,IF(K305="C",0.5,IF(K305="D",0.25,IF(K305="E",0,"Blm Diisi"))))),IF(J305="%",IF(K305="","Blm Diisi",K305),IF(J305="Jumlah",IF(K305="","Blm Diisi",""),IF(J305="Rupiah",IF(K305="","Blm Diisi",""),IF(J305="","","-"))))))))</f>
        <v>0.1111111111</v>
      </c>
      <c r="M305" s="117"/>
      <c r="N305" s="89"/>
      <c r="O305" s="89"/>
      <c r="P305" s="249" t="s">
        <v>981</v>
      </c>
      <c r="Q305" s="261" t="s">
        <v>982</v>
      </c>
      <c r="R305" s="89"/>
      <c r="S305" s="117" t="s">
        <v>861</v>
      </c>
      <c r="T305" s="340">
        <v>0.1111111111111111</v>
      </c>
      <c r="U305" s="117">
        <f t="shared" ref="U305:U308" si="88">IF(S305="Ya/Tidak",IF(T305="Ya",1,IF(T305="Tidak",0,"Blm Diisi")),IF(S305="A/B/C",IF(T305="A",1,IF(T305="B",0.5,IF(T305="C",0,"Blm Diisi"))),IF(S305="A/B/C/D",IF(T305="A",1,IF(T305="B",0.67,IF(T305="C",0.33,IF(T305="D",0,"Blm Diisi")))),IF(S305="A/B/C/D/E",IF(T305="A",1,IF(T305="B",0.75,IF(T305="C",0.5,IF(T305="D",0.25,IF(T305="E",0,"Blm Diisi"))))),IF(S305="%",IF(T305="","Blm Diisi",T305),IF(S305="Jumlah",IF(T305="","Blm Diisi",""),IF(S305="Rupiah",IF(T305="","Blm Diisi",""),IF(S305="","","-"))))))))</f>
        <v>0.1111111111</v>
      </c>
      <c r="V305" s="117"/>
      <c r="W305" s="251"/>
      <c r="X305" s="89"/>
      <c r="Y305" s="89"/>
      <c r="Z305" s="89"/>
    </row>
    <row r="306">
      <c r="A306" s="89">
        <v>321.0</v>
      </c>
      <c r="B306" s="113"/>
      <c r="C306" s="114"/>
      <c r="D306" s="114"/>
      <c r="E306" s="114"/>
      <c r="F306" s="114"/>
      <c r="G306" s="346" t="s">
        <v>983</v>
      </c>
      <c r="H306" s="117"/>
      <c r="I306" s="191"/>
      <c r="J306" s="117" t="s">
        <v>865</v>
      </c>
      <c r="K306" s="345">
        <v>9.0</v>
      </c>
      <c r="L306" s="117" t="str">
        <f t="shared" si="87"/>
        <v/>
      </c>
      <c r="M306" s="117"/>
      <c r="N306" s="89"/>
      <c r="O306" s="89"/>
      <c r="P306" s="121"/>
      <c r="Q306" s="258"/>
      <c r="R306" s="89"/>
      <c r="S306" s="117" t="s">
        <v>865</v>
      </c>
      <c r="T306" s="124">
        <v>9.0</v>
      </c>
      <c r="U306" s="117" t="str">
        <f t="shared" si="88"/>
        <v/>
      </c>
      <c r="V306" s="117"/>
      <c r="W306" s="245"/>
      <c r="X306" s="89"/>
      <c r="Y306" s="89"/>
      <c r="Z306" s="89"/>
    </row>
    <row r="307">
      <c r="A307" s="89">
        <v>322.0</v>
      </c>
      <c r="B307" s="113"/>
      <c r="C307" s="114"/>
      <c r="D307" s="114"/>
      <c r="E307" s="114"/>
      <c r="F307" s="114"/>
      <c r="G307" s="346" t="s">
        <v>984</v>
      </c>
      <c r="H307" s="117"/>
      <c r="I307" s="191"/>
      <c r="J307" s="117" t="s">
        <v>865</v>
      </c>
      <c r="K307" s="345">
        <v>8.0</v>
      </c>
      <c r="L307" s="117" t="str">
        <f t="shared" si="87"/>
        <v/>
      </c>
      <c r="M307" s="117"/>
      <c r="N307" s="89"/>
      <c r="O307" s="89"/>
      <c r="P307" s="121"/>
      <c r="Q307" s="258"/>
      <c r="R307" s="89"/>
      <c r="S307" s="117" t="s">
        <v>865</v>
      </c>
      <c r="T307" s="124">
        <v>8.0</v>
      </c>
      <c r="U307" s="117" t="str">
        <f t="shared" si="88"/>
        <v/>
      </c>
      <c r="V307" s="117"/>
      <c r="W307" s="251"/>
      <c r="X307" s="89"/>
      <c r="Y307" s="89"/>
      <c r="Z307" s="89"/>
    </row>
    <row r="308">
      <c r="A308" s="89">
        <v>323.0</v>
      </c>
      <c r="B308" s="113"/>
      <c r="C308" s="114"/>
      <c r="D308" s="114"/>
      <c r="E308" s="114"/>
      <c r="F308" s="114"/>
      <c r="G308" s="346" t="s">
        <v>985</v>
      </c>
      <c r="H308" s="117"/>
      <c r="I308" s="191"/>
      <c r="J308" s="117" t="s">
        <v>865</v>
      </c>
      <c r="K308" s="345">
        <v>8.0</v>
      </c>
      <c r="L308" s="117" t="str">
        <f t="shared" si="87"/>
        <v/>
      </c>
      <c r="M308" s="117"/>
      <c r="N308" s="89"/>
      <c r="O308" s="89"/>
      <c r="P308" s="121"/>
      <c r="Q308" s="258"/>
      <c r="R308" s="89"/>
      <c r="S308" s="117" t="s">
        <v>865</v>
      </c>
      <c r="T308" s="124">
        <v>8.0</v>
      </c>
      <c r="U308" s="117" t="str">
        <f t="shared" si="88"/>
        <v/>
      </c>
      <c r="V308" s="117"/>
      <c r="W308" s="245"/>
      <c r="X308" s="89"/>
      <c r="Y308" s="89"/>
      <c r="Z308" s="89"/>
    </row>
    <row r="309">
      <c r="A309" s="89">
        <v>324.0</v>
      </c>
      <c r="B309" s="257"/>
      <c r="C309" s="241"/>
      <c r="D309" s="241"/>
      <c r="E309" s="241" t="s">
        <v>34</v>
      </c>
      <c r="F309" s="28" t="s">
        <v>89</v>
      </c>
      <c r="G309" s="4"/>
      <c r="H309" s="242">
        <v>0.5</v>
      </c>
      <c r="I309" s="243"/>
      <c r="J309" s="242"/>
      <c r="K309" s="242"/>
      <c r="L309" s="242">
        <f>AVERAGE(L310)*H309</f>
        <v>0.04896176103</v>
      </c>
      <c r="M309" s="242"/>
      <c r="N309" s="89"/>
      <c r="O309" s="1"/>
      <c r="P309" s="243"/>
      <c r="Q309" s="244"/>
      <c r="R309" s="89"/>
      <c r="S309" s="242"/>
      <c r="T309" s="242"/>
      <c r="U309" s="242">
        <f>AVERAGE(U310)*H309</f>
        <v>0.04896176103</v>
      </c>
      <c r="V309" s="242"/>
      <c r="W309" s="251"/>
      <c r="X309" s="89"/>
      <c r="Y309" s="89"/>
      <c r="Z309" s="89"/>
    </row>
    <row r="310">
      <c r="A310" s="89">
        <v>325.0</v>
      </c>
      <c r="B310" s="113"/>
      <c r="C310" s="114"/>
      <c r="D310" s="114"/>
      <c r="E310" s="114"/>
      <c r="F310" s="328" t="s">
        <v>107</v>
      </c>
      <c r="G310" s="266" t="s">
        <v>986</v>
      </c>
      <c r="H310" s="117"/>
      <c r="I310" s="191" t="s">
        <v>987</v>
      </c>
      <c r="J310" s="117" t="s">
        <v>861</v>
      </c>
      <c r="K310" s="340">
        <f>IF(OR(K311="",K312=""),"Blm Diisi",IF(K311=0,0,IF(K312/K311&gt;1,K311/K312,IF(K311/K312&gt;1,K312/K311,K312/K311))))</f>
        <v>0.09792352207</v>
      </c>
      <c r="L310" s="117">
        <f t="shared" ref="L310:L312" si="89">IF(J310="Ya/Tidak",IF(K310="Ya",1,IF(K310="Tidak",0,"Blm Diisi")),IF(J310="A/B/C",IF(K310="A",1,IF(K310="B",0.5,IF(K310="C",0,"Blm Diisi"))),IF(J310="A/B/C/D",IF(K310="A",1,IF(K310="B",0.67,IF(K310="C",0.33,IF(K310="D",0,"Blm Diisi")))),IF(J310="A/B/C/D/E",IF(K310="A",1,IF(K310="B",0.75,IF(K310="C",0.5,IF(K310="D",0.25,IF(K310="E",0,"Blm Diisi"))))),IF(J310="%",IF(K310="","Blm Diisi",K310),IF(J310="Jumlah",IF(K310="","Blm Diisi",""),IF(J310="Rupiah",IF(K310="","Blm Diisi",""),IF(J310="","","-"))))))))</f>
        <v>0.09792352207</v>
      </c>
      <c r="M310" s="117"/>
      <c r="N310" s="89"/>
      <c r="O310" s="89"/>
      <c r="P310" s="249" t="s">
        <v>988</v>
      </c>
      <c r="Q310" s="261" t="s">
        <v>989</v>
      </c>
      <c r="R310" s="89"/>
      <c r="S310" s="117" t="s">
        <v>861</v>
      </c>
      <c r="T310" s="340">
        <v>0.09792352206966981</v>
      </c>
      <c r="U310" s="117">
        <f t="shared" ref="U310:U312" si="90">IF(S310="Ya/Tidak",IF(T310="Ya",1,IF(T310="Tidak",0,"Blm Diisi")),IF(S310="A/B/C",IF(T310="A",1,IF(T310="B",0.5,IF(T310="C",0,"Blm Diisi"))),IF(S310="A/B/C/D",IF(T310="A",1,IF(T310="B",0.67,IF(T310="C",0.33,IF(T310="D",0,"Blm Diisi")))),IF(S310="A/B/C/D/E",IF(T310="A",1,IF(T310="B",0.75,IF(T310="C",0.5,IF(T310="D",0.25,IF(T310="E",0,"Blm Diisi"))))),IF(S310="%",IF(T310="","Blm Diisi",T310),IF(S310="Jumlah",IF(T310="","Blm Diisi",""),IF(S310="Rupiah",IF(T310="","Blm Diisi",""),IF(S310="","","-"))))))))</f>
        <v>0.09792352207</v>
      </c>
      <c r="V310" s="117"/>
      <c r="W310" s="251"/>
      <c r="X310" s="89"/>
      <c r="Y310" s="89"/>
      <c r="Z310" s="89"/>
    </row>
    <row r="311">
      <c r="A311" s="89">
        <v>326.0</v>
      </c>
      <c r="B311" s="113"/>
      <c r="C311" s="114"/>
      <c r="D311" s="114"/>
      <c r="E311" s="114"/>
      <c r="F311" s="114"/>
      <c r="G311" s="346" t="s">
        <v>990</v>
      </c>
      <c r="H311" s="117"/>
      <c r="I311" s="191"/>
      <c r="J311" s="117" t="s">
        <v>865</v>
      </c>
      <c r="K311" s="345">
        <v>8813.0</v>
      </c>
      <c r="L311" s="117" t="str">
        <f t="shared" si="89"/>
        <v/>
      </c>
      <c r="M311" s="117"/>
      <c r="N311" s="89"/>
      <c r="O311" s="89"/>
      <c r="P311" s="121"/>
      <c r="Q311" s="258"/>
      <c r="R311" s="89"/>
      <c r="S311" s="117" t="s">
        <v>865</v>
      </c>
      <c r="T311" s="124">
        <v>8813.0</v>
      </c>
      <c r="U311" s="117" t="str">
        <f t="shared" si="90"/>
        <v/>
      </c>
      <c r="V311" s="117"/>
      <c r="W311" s="251"/>
      <c r="X311" s="89"/>
      <c r="Y311" s="89"/>
      <c r="Z311" s="89"/>
    </row>
    <row r="312">
      <c r="A312" s="89">
        <v>327.0</v>
      </c>
      <c r="B312" s="113"/>
      <c r="C312" s="114"/>
      <c r="D312" s="114"/>
      <c r="E312" s="114"/>
      <c r="F312" s="114"/>
      <c r="G312" s="346" t="s">
        <v>991</v>
      </c>
      <c r="H312" s="117"/>
      <c r="I312" s="191"/>
      <c r="J312" s="117" t="s">
        <v>865</v>
      </c>
      <c r="K312" s="345">
        <v>863.0</v>
      </c>
      <c r="L312" s="117" t="str">
        <f t="shared" si="89"/>
        <v/>
      </c>
      <c r="M312" s="117"/>
      <c r="N312" s="89"/>
      <c r="O312" s="89"/>
      <c r="P312" s="121"/>
      <c r="Q312" s="258"/>
      <c r="R312" s="89"/>
      <c r="S312" s="117" t="s">
        <v>865</v>
      </c>
      <c r="T312" s="124">
        <v>863.0</v>
      </c>
      <c r="U312" s="117" t="str">
        <f t="shared" si="90"/>
        <v/>
      </c>
      <c r="V312" s="117"/>
      <c r="W312" s="251"/>
      <c r="X312" s="89"/>
      <c r="Y312" s="89"/>
      <c r="Z312" s="89"/>
    </row>
    <row r="313">
      <c r="A313" s="89">
        <v>328.0</v>
      </c>
      <c r="B313" s="257"/>
      <c r="C313" s="241"/>
      <c r="D313" s="241"/>
      <c r="E313" s="241" t="s">
        <v>36</v>
      </c>
      <c r="F313" s="28" t="s">
        <v>90</v>
      </c>
      <c r="G313" s="4"/>
      <c r="H313" s="242">
        <v>0.5</v>
      </c>
      <c r="I313" s="243"/>
      <c r="J313" s="242"/>
      <c r="K313" s="242"/>
      <c r="L313" s="242">
        <f>AVERAGE(L314)*H313</f>
        <v>0.5</v>
      </c>
      <c r="M313" s="242"/>
      <c r="N313" s="89"/>
      <c r="O313" s="1"/>
      <c r="P313" s="243"/>
      <c r="Q313" s="244"/>
      <c r="R313" s="89"/>
      <c r="S313" s="242"/>
      <c r="T313" s="242"/>
      <c r="U313" s="242">
        <f>AVERAGE(U314)*H313</f>
        <v>0.5</v>
      </c>
      <c r="V313" s="242"/>
      <c r="W313" s="245"/>
      <c r="X313" s="89"/>
      <c r="Y313" s="89"/>
      <c r="Z313" s="89"/>
    </row>
    <row r="314">
      <c r="A314" s="89">
        <v>329.0</v>
      </c>
      <c r="B314" s="113"/>
      <c r="C314" s="114"/>
      <c r="D314" s="114"/>
      <c r="E314" s="114"/>
      <c r="F314" s="114" t="s">
        <v>107</v>
      </c>
      <c r="G314" s="266" t="s">
        <v>992</v>
      </c>
      <c r="H314" s="117"/>
      <c r="I314" s="191" t="s">
        <v>993</v>
      </c>
      <c r="J314" s="117" t="s">
        <v>861</v>
      </c>
      <c r="K314" s="339">
        <f>IF(OR(K315="",K316=""),"Blm Diisi",IF(K315=0,0,IF(K316/K315&gt;1,1,K316/K315)))</f>
        <v>1</v>
      </c>
      <c r="L314" s="117">
        <f t="shared" ref="L314:L316" si="91">IF(J314="Ya/Tidak",IF(K314="Ya",1,IF(K314="Tidak",0,"Blm Diisi")),IF(J314="A/B/C",IF(K314="A",1,IF(K314="B",0.5,IF(K314="C",0,"Blm Diisi"))),IF(J314="A/B/C/D",IF(K314="A",1,IF(K314="B",0.67,IF(K314="C",0.33,IF(K314="D",0,"Blm Diisi")))),IF(J314="A/B/C/D/E",IF(K314="A",1,IF(K314="B",0.75,IF(K314="C",0.5,IF(K314="D",0.25,IF(K314="E",0,"Blm Diisi"))))),IF(J314="%",IF(K314="","Blm Diisi",K314),IF(J314="Jumlah",IF(K314="","Blm Diisi",""),IF(J314="Rupiah",IF(K314="","Blm Diisi",""),IF(J314="","","-"))))))))</f>
        <v>1</v>
      </c>
      <c r="M314" s="117"/>
      <c r="N314" s="89"/>
      <c r="O314" s="89"/>
      <c r="P314" s="249" t="s">
        <v>994</v>
      </c>
      <c r="Q314" s="360" t="s">
        <v>995</v>
      </c>
      <c r="R314" s="89"/>
      <c r="S314" s="117" t="s">
        <v>861</v>
      </c>
      <c r="T314" s="340">
        <v>1.0</v>
      </c>
      <c r="U314" s="117">
        <f t="shared" ref="U314:U316" si="92">IF(S314="Ya/Tidak",IF(T314="Ya",1,IF(T314="Tidak",0,"Blm Diisi")),IF(S314="A/B/C",IF(T314="A",1,IF(T314="B",0.5,IF(T314="C",0,"Blm Diisi"))),IF(S314="A/B/C/D",IF(T314="A",1,IF(T314="B",0.67,IF(T314="C",0.33,IF(T314="D",0,"Blm Diisi")))),IF(S314="A/B/C/D/E",IF(T314="A",1,IF(T314="B",0.75,IF(T314="C",0.5,IF(T314="D",0.25,IF(T314="E",0,"Blm Diisi"))))),IF(S314="%",IF(T314="","Blm Diisi",T314),IF(S314="Jumlah",IF(T314="","Blm Diisi",""),IF(S314="Rupiah",IF(T314="","Blm Diisi",""),IF(S314="","","-"))))))))</f>
        <v>1</v>
      </c>
      <c r="V314" s="117"/>
      <c r="W314" s="251"/>
      <c r="X314" s="89"/>
      <c r="Y314" s="89"/>
      <c r="Z314" s="89"/>
    </row>
    <row r="315">
      <c r="A315" s="89">
        <v>330.0</v>
      </c>
      <c r="B315" s="113"/>
      <c r="C315" s="114"/>
      <c r="D315" s="114"/>
      <c r="E315" s="114"/>
      <c r="F315" s="114"/>
      <c r="G315" s="346" t="s">
        <v>996</v>
      </c>
      <c r="H315" s="117"/>
      <c r="I315" s="191"/>
      <c r="J315" s="117" t="s">
        <v>865</v>
      </c>
      <c r="K315" s="342">
        <v>240.0</v>
      </c>
      <c r="L315" s="117" t="str">
        <f t="shared" si="91"/>
        <v/>
      </c>
      <c r="M315" s="117"/>
      <c r="N315" s="89"/>
      <c r="O315" s="89"/>
      <c r="P315" s="249" t="s">
        <v>997</v>
      </c>
      <c r="Q315" s="258"/>
      <c r="R315" s="89"/>
      <c r="S315" s="117" t="s">
        <v>865</v>
      </c>
      <c r="T315" s="296">
        <v>240.0</v>
      </c>
      <c r="U315" s="117" t="str">
        <f t="shared" si="92"/>
        <v/>
      </c>
      <c r="V315" s="117"/>
      <c r="W315" s="251"/>
      <c r="X315" s="89"/>
      <c r="Y315" s="89"/>
      <c r="Z315" s="89"/>
    </row>
    <row r="316">
      <c r="A316" s="89">
        <v>331.0</v>
      </c>
      <c r="B316" s="113"/>
      <c r="C316" s="114"/>
      <c r="D316" s="114"/>
      <c r="E316" s="114"/>
      <c r="F316" s="114"/>
      <c r="G316" s="346" t="s">
        <v>998</v>
      </c>
      <c r="H316" s="117"/>
      <c r="I316" s="191"/>
      <c r="J316" s="117" t="s">
        <v>865</v>
      </c>
      <c r="K316" s="342">
        <v>240.0</v>
      </c>
      <c r="L316" s="117" t="str">
        <f t="shared" si="91"/>
        <v/>
      </c>
      <c r="M316" s="117"/>
      <c r="N316" s="89"/>
      <c r="O316" s="89"/>
      <c r="P316" s="121"/>
      <c r="Q316" s="258"/>
      <c r="R316" s="89"/>
      <c r="S316" s="117" t="s">
        <v>865</v>
      </c>
      <c r="T316" s="296">
        <v>240.0</v>
      </c>
      <c r="U316" s="117" t="str">
        <f t="shared" si="92"/>
        <v/>
      </c>
      <c r="V316" s="117"/>
      <c r="W316" s="251"/>
      <c r="X316" s="89"/>
      <c r="Y316" s="89"/>
      <c r="Z316" s="89"/>
    </row>
    <row r="317">
      <c r="A317" s="89">
        <v>332.0</v>
      </c>
      <c r="B317" s="257"/>
      <c r="C317" s="241"/>
      <c r="D317" s="241"/>
      <c r="E317" s="241" t="s">
        <v>38</v>
      </c>
      <c r="F317" s="28" t="s">
        <v>91</v>
      </c>
      <c r="G317" s="4"/>
      <c r="H317" s="242">
        <v>1.0</v>
      </c>
      <c r="I317" s="243"/>
      <c r="J317" s="242"/>
      <c r="K317" s="242"/>
      <c r="L317" s="242">
        <f>AVERAGE(L318:L319)*H317</f>
        <v>0.2205555556</v>
      </c>
      <c r="M317" s="242"/>
      <c r="N317" s="89"/>
      <c r="O317" s="1"/>
      <c r="P317" s="243"/>
      <c r="Q317" s="244"/>
      <c r="R317" s="89"/>
      <c r="S317" s="242"/>
      <c r="T317" s="242"/>
      <c r="U317" s="242">
        <f>AVERAGE(U318:U319)*H317</f>
        <v>0.2205555556</v>
      </c>
      <c r="V317" s="242"/>
      <c r="W317" s="245"/>
      <c r="X317" s="89"/>
      <c r="Y317" s="89"/>
      <c r="Z317" s="89"/>
    </row>
    <row r="318">
      <c r="A318" s="89">
        <v>333.0</v>
      </c>
      <c r="B318" s="113"/>
      <c r="C318" s="114"/>
      <c r="D318" s="114"/>
      <c r="E318" s="246"/>
      <c r="F318" s="114" t="s">
        <v>186</v>
      </c>
      <c r="G318" s="266" t="s">
        <v>999</v>
      </c>
      <c r="H318" s="117"/>
      <c r="I318" s="191" t="s">
        <v>1000</v>
      </c>
      <c r="J318" s="117" t="s">
        <v>196</v>
      </c>
      <c r="K318" s="252" t="s">
        <v>386</v>
      </c>
      <c r="L318" s="117">
        <f t="shared" ref="L318:L321" si="93">IF(J318="Ya/Tidak",IF(K318="Ya",1,IF(K318="Tidak",0,"Blm Diisi")),IF(J318="A/B/C",IF(K318="A",1,IF(K318="B",0.5,IF(K318="C",0,"Blm Diisi"))),IF(J318="A/B/C/D",IF(K318="A",1,IF(K318="B",0.67,IF(K318="C",0.33,IF(K318="D",0,"Blm Diisi")))),IF(J318="A/B/C/D/E",IF(K318="A",1,IF(K318="B",0.75,IF(K318="C",0.5,IF(K318="D",0.25,IF(K318="E",0,"Blm Diisi"))))),IF(J318="%",IF(K318="","Blm Diisi",K318),IF(J318="Jumlah",IF(K318="","Blm Diisi",""),IF(J318="Rupiah",IF(K318="","Blm Diisi",""),IF(J318="","","-"))))))))</f>
        <v>0.33</v>
      </c>
      <c r="M318" s="117"/>
      <c r="N318" s="89"/>
      <c r="O318" s="89"/>
      <c r="P318" s="249" t="s">
        <v>1001</v>
      </c>
      <c r="Q318" s="261" t="s">
        <v>1002</v>
      </c>
      <c r="R318" s="89"/>
      <c r="S318" s="117" t="s">
        <v>196</v>
      </c>
      <c r="T318" s="252" t="s">
        <v>386</v>
      </c>
      <c r="U318" s="117">
        <f t="shared" ref="U318:U321" si="94">IF(S318="Ya/Tidak",IF(T318="Ya",1,IF(T318="Tidak",0,"Blm Diisi")),IF(S318="A/B/C",IF(T318="A",1,IF(T318="B",0.5,IF(T318="C",0,"Blm Diisi"))),IF(S318="A/B/C/D",IF(T318="A",1,IF(T318="B",0.67,IF(T318="C",0.33,IF(T318="D",0,"Blm Diisi")))),IF(S318="A/B/C/D/E",IF(T318="A",1,IF(T318="B",0.75,IF(T318="C",0.5,IF(T318="D",0.25,IF(T318="E",0,"Blm Diisi"))))),IF(S318="%",IF(T318="","Blm Diisi",T318),IF(S318="Jumlah",IF(T318="","Blm Diisi",""),IF(S318="Rupiah",IF(T318="","Blm Diisi",""),IF(S318="","","-"))))))))</f>
        <v>0.33</v>
      </c>
      <c r="V318" s="117"/>
      <c r="W318" s="251"/>
      <c r="X318" s="89"/>
      <c r="Y318" s="89"/>
      <c r="Z318" s="89"/>
    </row>
    <row r="319">
      <c r="A319" s="89">
        <v>334.0</v>
      </c>
      <c r="B319" s="113"/>
      <c r="C319" s="114"/>
      <c r="D319" s="114"/>
      <c r="E319" s="246"/>
      <c r="F319" s="114" t="s">
        <v>193</v>
      </c>
      <c r="G319" s="266" t="s">
        <v>1003</v>
      </c>
      <c r="H319" s="117"/>
      <c r="I319" s="191" t="s">
        <v>1004</v>
      </c>
      <c r="J319" s="117" t="s">
        <v>861</v>
      </c>
      <c r="K319" s="340">
        <f>IF(OR(K320="",K321=""),"Blm Diisi",IF(K320=0,0,IF(K321/K320&gt;1,1,K321/K320)))</f>
        <v>0.1111111111</v>
      </c>
      <c r="L319" s="117">
        <f t="shared" si="93"/>
        <v>0.1111111111</v>
      </c>
      <c r="M319" s="117"/>
      <c r="N319" s="89"/>
      <c r="O319" s="89"/>
      <c r="P319" s="121"/>
      <c r="Q319" s="258"/>
      <c r="R319" s="89"/>
      <c r="S319" s="117" t="s">
        <v>861</v>
      </c>
      <c r="T319" s="340">
        <v>0.1111111111111111</v>
      </c>
      <c r="U319" s="117">
        <f t="shared" si="94"/>
        <v>0.1111111111</v>
      </c>
      <c r="V319" s="117"/>
      <c r="W319" s="251"/>
      <c r="X319" s="89"/>
      <c r="Y319" s="89"/>
      <c r="Z319" s="89"/>
    </row>
    <row r="320">
      <c r="A320" s="89">
        <v>335.0</v>
      </c>
      <c r="B320" s="113"/>
      <c r="C320" s="114"/>
      <c r="D320" s="114"/>
      <c r="E320" s="246"/>
      <c r="F320" s="114"/>
      <c r="G320" s="346" t="s">
        <v>1005</v>
      </c>
      <c r="H320" s="117"/>
      <c r="I320" s="191"/>
      <c r="J320" s="117" t="s">
        <v>865</v>
      </c>
      <c r="K320" s="345">
        <v>27.0</v>
      </c>
      <c r="L320" s="117" t="str">
        <f t="shared" si="93"/>
        <v/>
      </c>
      <c r="M320" s="117"/>
      <c r="N320" s="89"/>
      <c r="O320" s="89"/>
      <c r="P320" s="121"/>
      <c r="Q320" s="258"/>
      <c r="R320" s="89"/>
      <c r="S320" s="117" t="s">
        <v>865</v>
      </c>
      <c r="T320" s="124">
        <v>27.0</v>
      </c>
      <c r="U320" s="117" t="str">
        <f t="shared" si="94"/>
        <v/>
      </c>
      <c r="V320" s="117"/>
      <c r="W320" s="251"/>
      <c r="X320" s="89"/>
      <c r="Y320" s="89"/>
      <c r="Z320" s="89"/>
    </row>
    <row r="321">
      <c r="A321" s="89">
        <v>336.0</v>
      </c>
      <c r="B321" s="113"/>
      <c r="C321" s="114"/>
      <c r="D321" s="114"/>
      <c r="E321" s="246"/>
      <c r="F321" s="114"/>
      <c r="G321" s="346" t="s">
        <v>1006</v>
      </c>
      <c r="H321" s="117"/>
      <c r="I321" s="191"/>
      <c r="J321" s="117" t="s">
        <v>865</v>
      </c>
      <c r="K321" s="345">
        <v>3.0</v>
      </c>
      <c r="L321" s="117" t="str">
        <f t="shared" si="93"/>
        <v/>
      </c>
      <c r="M321" s="117"/>
      <c r="N321" s="89"/>
      <c r="O321" s="89"/>
      <c r="P321" s="249" t="s">
        <v>1007</v>
      </c>
      <c r="Q321" s="261" t="s">
        <v>1008</v>
      </c>
      <c r="R321" s="89"/>
      <c r="S321" s="117" t="s">
        <v>865</v>
      </c>
      <c r="T321" s="124">
        <v>3.0</v>
      </c>
      <c r="U321" s="117" t="str">
        <f t="shared" si="94"/>
        <v/>
      </c>
      <c r="V321" s="117"/>
      <c r="W321" s="245"/>
      <c r="X321" s="89"/>
      <c r="Y321" s="89"/>
      <c r="Z321" s="89"/>
    </row>
    <row r="322">
      <c r="A322" s="89">
        <v>337.0</v>
      </c>
      <c r="B322" s="138"/>
      <c r="C322" s="138"/>
      <c r="D322" s="139">
        <v>6.0</v>
      </c>
      <c r="E322" s="141" t="s">
        <v>42</v>
      </c>
      <c r="F322" s="3"/>
      <c r="G322" s="4"/>
      <c r="H322" s="37">
        <v>3.75</v>
      </c>
      <c r="I322" s="262"/>
      <c r="J322" s="37"/>
      <c r="K322" s="37"/>
      <c r="L322" s="37">
        <f>SUM(L323,L337,L339,L341)</f>
        <v>2.72</v>
      </c>
      <c r="M322" s="37"/>
      <c r="N322" s="89"/>
      <c r="O322" s="1"/>
      <c r="P322" s="262"/>
      <c r="Q322" s="258"/>
      <c r="R322" s="89"/>
      <c r="S322" s="37"/>
      <c r="T322" s="37"/>
      <c r="U322" s="37">
        <f>SUM(U323,U337,U339,U341)</f>
        <v>2.72</v>
      </c>
      <c r="V322" s="37"/>
      <c r="W322" s="251"/>
      <c r="X322" s="89"/>
      <c r="Y322" s="89"/>
      <c r="Z322" s="89"/>
    </row>
    <row r="323">
      <c r="A323" s="89">
        <v>338.0</v>
      </c>
      <c r="B323" s="257"/>
      <c r="C323" s="241"/>
      <c r="D323" s="241"/>
      <c r="E323" s="241" t="s">
        <v>10</v>
      </c>
      <c r="F323" s="28" t="s">
        <v>92</v>
      </c>
      <c r="G323" s="4"/>
      <c r="H323" s="242">
        <v>1.0</v>
      </c>
      <c r="I323" s="243"/>
      <c r="J323" s="242"/>
      <c r="K323" s="242"/>
      <c r="L323" s="242">
        <f>AVERAGE(L324:L336)*H323</f>
        <v>0.3</v>
      </c>
      <c r="M323" s="242"/>
      <c r="N323" s="89"/>
      <c r="O323" s="1"/>
      <c r="P323" s="243"/>
      <c r="Q323" s="244"/>
      <c r="R323" s="89"/>
      <c r="S323" s="242"/>
      <c r="T323" s="242"/>
      <c r="U323" s="242">
        <f>AVERAGE(U324:U336)*H323</f>
        <v>0.3</v>
      </c>
      <c r="V323" s="242"/>
      <c r="W323" s="251"/>
      <c r="X323" s="89"/>
      <c r="Y323" s="89"/>
      <c r="Z323" s="89"/>
    </row>
    <row r="324">
      <c r="A324" s="89">
        <v>339.0</v>
      </c>
      <c r="B324" s="113"/>
      <c r="C324" s="114"/>
      <c r="D324" s="114"/>
      <c r="E324" s="114"/>
      <c r="F324" s="361" t="s">
        <v>107</v>
      </c>
      <c r="G324" s="125" t="s">
        <v>1009</v>
      </c>
      <c r="H324" s="117"/>
      <c r="I324" s="191"/>
      <c r="J324" s="117"/>
      <c r="K324" s="340"/>
      <c r="L324" s="117" t="str">
        <f t="shared" ref="L324:L336" si="95">IF(J324="Ya/Tidak",IF(K324="Ya",1,IF(K324="Tidak",0,"Blm Diisi")),IF(J324="A/B/C",IF(K324="A",1,IF(K324="B",0.5,IF(K324="C",0,"Blm Diisi"))),IF(J324="A/B/C/D",IF(K324="A",1,IF(K324="B",0.67,IF(K324="C",0.33,IF(K324="D",0,"Blm Diisi")))),IF(J324="A/B/C/D/E",IF(K324="A",1,IF(K324="B",0.75,IF(K324="C",0.5,IF(K324="D",0.25,IF(K324="E",0,"Blm Diisi"))))),IF(J324="%",IF(K324="","Blm Diisi",K324),IF(J324="Jumlah",IF(K324="","Blm Diisi",""),IF(J324="Rupiah",IF(K324="","Blm Diisi",""),IF(J324="","","-"))))))))</f>
        <v/>
      </c>
      <c r="M324" s="117"/>
      <c r="N324" s="89"/>
      <c r="O324" s="89"/>
      <c r="P324" s="121"/>
      <c r="Q324" s="258"/>
      <c r="R324" s="89"/>
      <c r="S324" s="117"/>
      <c r="T324" s="340"/>
      <c r="U324" s="117" t="str">
        <f t="shared" ref="U324:U336" si="96">IF(S324="Ya/Tidak",IF(T324="Ya",1,IF(T324="Tidak",0,"Blm Diisi")),IF(S324="A/B/C",IF(T324="A",1,IF(T324="B",0.5,IF(T324="C",0,"Blm Diisi"))),IF(S324="A/B/C/D",IF(T324="A",1,IF(T324="B",0.67,IF(T324="C",0.33,IF(T324="D",0,"Blm Diisi")))),IF(S324="A/B/C/D/E",IF(T324="A",1,IF(T324="B",0.75,IF(T324="C",0.5,IF(T324="D",0.25,IF(T324="E",0,"Blm Diisi"))))),IF(S324="%",IF(T324="","Blm Diisi",T324),IF(S324="Jumlah",IF(T324="","Blm Diisi",""),IF(S324="Rupiah",IF(T324="","Blm Diisi",""),IF(S324="","","-"))))))))</f>
        <v/>
      </c>
      <c r="V324" s="117"/>
      <c r="W324" s="251"/>
      <c r="X324" s="89"/>
      <c r="Y324" s="89"/>
      <c r="Z324" s="89"/>
    </row>
    <row r="325">
      <c r="A325" s="89">
        <v>340.0</v>
      </c>
      <c r="B325" s="113"/>
      <c r="C325" s="114"/>
      <c r="D325" s="114"/>
      <c r="E325" s="114"/>
      <c r="F325" s="362" t="s">
        <v>107</v>
      </c>
      <c r="G325" s="125" t="s">
        <v>1010</v>
      </c>
      <c r="H325" s="117"/>
      <c r="I325" s="191"/>
      <c r="J325" s="117"/>
      <c r="K325" s="271">
        <f>SUM(K326:K327)</f>
        <v>639</v>
      </c>
      <c r="L325" s="117" t="str">
        <f t="shared" si="95"/>
        <v/>
      </c>
      <c r="M325" s="117"/>
      <c r="N325" s="89"/>
      <c r="O325" s="89"/>
      <c r="P325" s="121"/>
      <c r="Q325" s="258"/>
      <c r="R325" s="89"/>
      <c r="S325" s="117"/>
      <c r="T325" s="117">
        <v>639.0</v>
      </c>
      <c r="U325" s="117" t="str">
        <f t="shared" si="96"/>
        <v/>
      </c>
      <c r="V325" s="117"/>
      <c r="W325" s="251"/>
      <c r="X325" s="89"/>
      <c r="Y325" s="89"/>
      <c r="Z325" s="89"/>
    </row>
    <row r="326">
      <c r="A326" s="89">
        <v>341.0</v>
      </c>
      <c r="B326" s="113"/>
      <c r="C326" s="114"/>
      <c r="D326" s="114"/>
      <c r="E326" s="114"/>
      <c r="F326" s="246"/>
      <c r="G326" s="341" t="s">
        <v>1011</v>
      </c>
      <c r="H326" s="117"/>
      <c r="I326" s="191"/>
      <c r="J326" s="117" t="s">
        <v>865</v>
      </c>
      <c r="K326" s="342">
        <v>173.0</v>
      </c>
      <c r="L326" s="117" t="str">
        <f t="shared" si="95"/>
        <v/>
      </c>
      <c r="M326" s="117"/>
      <c r="N326" s="89"/>
      <c r="O326" s="89"/>
      <c r="P326" s="249" t="s">
        <v>1012</v>
      </c>
      <c r="Q326" s="261" t="s">
        <v>1013</v>
      </c>
      <c r="R326" s="89"/>
      <c r="S326" s="117" t="s">
        <v>865</v>
      </c>
      <c r="T326" s="296">
        <v>173.0</v>
      </c>
      <c r="U326" s="117" t="str">
        <f t="shared" si="96"/>
        <v/>
      </c>
      <c r="V326" s="117"/>
      <c r="W326" s="263"/>
      <c r="X326" s="89"/>
      <c r="Y326" s="89"/>
      <c r="Z326" s="89"/>
    </row>
    <row r="327">
      <c r="A327" s="89">
        <v>342.0</v>
      </c>
      <c r="B327" s="113"/>
      <c r="C327" s="114"/>
      <c r="D327" s="114"/>
      <c r="E327" s="114"/>
      <c r="F327" s="246"/>
      <c r="G327" s="341" t="s">
        <v>1014</v>
      </c>
      <c r="H327" s="117"/>
      <c r="I327" s="191"/>
      <c r="J327" s="117" t="s">
        <v>865</v>
      </c>
      <c r="K327" s="342">
        <v>466.0</v>
      </c>
      <c r="L327" s="117" t="str">
        <f t="shared" si="95"/>
        <v/>
      </c>
      <c r="M327" s="117"/>
      <c r="N327" s="89"/>
      <c r="O327" s="89"/>
      <c r="P327" s="249" t="s">
        <v>1015</v>
      </c>
      <c r="Q327" s="261" t="s">
        <v>1016</v>
      </c>
      <c r="R327" s="89"/>
      <c r="S327" s="117" t="s">
        <v>865</v>
      </c>
      <c r="T327" s="296">
        <v>466.0</v>
      </c>
      <c r="U327" s="117" t="str">
        <f t="shared" si="96"/>
        <v/>
      </c>
      <c r="V327" s="117"/>
      <c r="W327" s="245"/>
      <c r="X327" s="89"/>
      <c r="Y327" s="89"/>
      <c r="Z327" s="89"/>
    </row>
    <row r="328">
      <c r="A328" s="89">
        <v>343.0</v>
      </c>
      <c r="B328" s="113"/>
      <c r="C328" s="114"/>
      <c r="D328" s="114"/>
      <c r="E328" s="114"/>
      <c r="F328" s="362" t="s">
        <v>107</v>
      </c>
      <c r="G328" s="125" t="s">
        <v>1017</v>
      </c>
      <c r="H328" s="117"/>
      <c r="I328" s="191" t="s">
        <v>1018</v>
      </c>
      <c r="J328" s="117"/>
      <c r="K328" s="271">
        <f>SUM(K329:K330)</f>
        <v>639</v>
      </c>
      <c r="L328" s="117" t="str">
        <f t="shared" si="95"/>
        <v/>
      </c>
      <c r="M328" s="117"/>
      <c r="N328" s="89"/>
      <c r="O328" s="89"/>
      <c r="P328" s="121"/>
      <c r="Q328" s="258"/>
      <c r="R328" s="89"/>
      <c r="S328" s="117"/>
      <c r="T328" s="117">
        <v>639.0</v>
      </c>
      <c r="U328" s="117" t="str">
        <f t="shared" si="96"/>
        <v/>
      </c>
      <c r="V328" s="117"/>
      <c r="W328" s="251"/>
      <c r="X328" s="89"/>
      <c r="Y328" s="89"/>
      <c r="Z328" s="89"/>
    </row>
    <row r="329">
      <c r="A329" s="89">
        <v>344.0</v>
      </c>
      <c r="B329" s="113"/>
      <c r="C329" s="114"/>
      <c r="D329" s="114"/>
      <c r="E329" s="114"/>
      <c r="F329" s="246"/>
      <c r="G329" s="341" t="s">
        <v>1011</v>
      </c>
      <c r="H329" s="117"/>
      <c r="I329" s="191"/>
      <c r="J329" s="117" t="s">
        <v>865</v>
      </c>
      <c r="K329" s="342">
        <v>173.0</v>
      </c>
      <c r="L329" s="117" t="str">
        <f t="shared" si="95"/>
        <v/>
      </c>
      <c r="M329" s="117"/>
      <c r="N329" s="89"/>
      <c r="O329" s="89"/>
      <c r="P329" s="249" t="s">
        <v>1019</v>
      </c>
      <c r="Q329" s="261" t="s">
        <v>1020</v>
      </c>
      <c r="R329" s="89"/>
      <c r="S329" s="117" t="s">
        <v>865</v>
      </c>
      <c r="T329" s="296">
        <v>173.0</v>
      </c>
      <c r="U329" s="117" t="str">
        <f t="shared" si="96"/>
        <v/>
      </c>
      <c r="V329" s="117"/>
      <c r="W329" s="251"/>
      <c r="X329" s="89"/>
      <c r="Y329" s="89"/>
      <c r="Z329" s="89"/>
    </row>
    <row r="330">
      <c r="A330" s="89">
        <v>345.0</v>
      </c>
      <c r="B330" s="113"/>
      <c r="C330" s="114"/>
      <c r="D330" s="114"/>
      <c r="E330" s="114"/>
      <c r="F330" s="246"/>
      <c r="G330" s="341" t="s">
        <v>1014</v>
      </c>
      <c r="H330" s="117"/>
      <c r="I330" s="191"/>
      <c r="J330" s="117" t="s">
        <v>865</v>
      </c>
      <c r="K330" s="342">
        <v>466.0</v>
      </c>
      <c r="L330" s="117" t="str">
        <f t="shared" si="95"/>
        <v/>
      </c>
      <c r="M330" s="117"/>
      <c r="N330" s="89"/>
      <c r="O330" s="89"/>
      <c r="P330" s="249" t="s">
        <v>1021</v>
      </c>
      <c r="Q330" s="261" t="s">
        <v>1022</v>
      </c>
      <c r="R330" s="89"/>
      <c r="S330" s="117" t="s">
        <v>865</v>
      </c>
      <c r="T330" s="296">
        <v>466.0</v>
      </c>
      <c r="U330" s="117" t="str">
        <f t="shared" si="96"/>
        <v/>
      </c>
      <c r="V330" s="117"/>
      <c r="W330" s="251"/>
      <c r="X330" s="89"/>
      <c r="Y330" s="89"/>
      <c r="Z330" s="89"/>
    </row>
    <row r="331">
      <c r="A331" s="89">
        <v>346.0</v>
      </c>
      <c r="B331" s="113"/>
      <c r="C331" s="114"/>
      <c r="D331" s="114"/>
      <c r="E331" s="114"/>
      <c r="F331" s="362" t="s">
        <v>107</v>
      </c>
      <c r="G331" s="125" t="s">
        <v>1023</v>
      </c>
      <c r="H331" s="117"/>
      <c r="I331" s="191" t="s">
        <v>1024</v>
      </c>
      <c r="J331" s="117" t="s">
        <v>861</v>
      </c>
      <c r="K331" s="339">
        <f>IF(OR(K332="",K333=""),"Blm Diisi",IF(K332=0,0,IF(K333/K332&gt;1,1,K333/K332)))</f>
        <v>0.6</v>
      </c>
      <c r="L331" s="117">
        <f t="shared" si="95"/>
        <v>0.6</v>
      </c>
      <c r="M331" s="117"/>
      <c r="N331" s="89"/>
      <c r="O331" s="89"/>
      <c r="P331" s="121"/>
      <c r="Q331" s="258"/>
      <c r="R331" s="89"/>
      <c r="S331" s="117" t="s">
        <v>861</v>
      </c>
      <c r="T331" s="340">
        <v>0.6</v>
      </c>
      <c r="U331" s="117">
        <f t="shared" si="96"/>
        <v>0.6</v>
      </c>
      <c r="V331" s="117"/>
      <c r="W331" s="251"/>
      <c r="X331" s="89"/>
      <c r="Y331" s="89"/>
      <c r="Z331" s="89"/>
    </row>
    <row r="332">
      <c r="A332" s="89">
        <v>347.0</v>
      </c>
      <c r="B332" s="113"/>
      <c r="C332" s="114"/>
      <c r="D332" s="114"/>
      <c r="E332" s="114"/>
      <c r="F332" s="246"/>
      <c r="G332" s="341" t="s">
        <v>1025</v>
      </c>
      <c r="H332" s="117"/>
      <c r="I332" s="191"/>
      <c r="J332" s="117" t="s">
        <v>865</v>
      </c>
      <c r="K332" s="342">
        <v>10.0</v>
      </c>
      <c r="L332" s="117" t="str">
        <f t="shared" si="95"/>
        <v/>
      </c>
      <c r="M332" s="117"/>
      <c r="N332" s="89"/>
      <c r="O332" s="89"/>
      <c r="P332" s="249" t="s">
        <v>1026</v>
      </c>
      <c r="Q332" s="261" t="s">
        <v>1027</v>
      </c>
      <c r="R332" s="89"/>
      <c r="S332" s="117" t="s">
        <v>865</v>
      </c>
      <c r="T332" s="296">
        <v>10.0</v>
      </c>
      <c r="U332" s="117" t="str">
        <f t="shared" si="96"/>
        <v/>
      </c>
      <c r="V332" s="117"/>
      <c r="W332" s="251"/>
      <c r="X332" s="89"/>
      <c r="Y332" s="89"/>
      <c r="Z332" s="89"/>
    </row>
    <row r="333">
      <c r="A333" s="89">
        <v>348.0</v>
      </c>
      <c r="B333" s="113"/>
      <c r="C333" s="114"/>
      <c r="D333" s="114"/>
      <c r="E333" s="114"/>
      <c r="F333" s="246"/>
      <c r="G333" s="341" t="s">
        <v>1028</v>
      </c>
      <c r="H333" s="117"/>
      <c r="I333" s="191"/>
      <c r="J333" s="117" t="s">
        <v>865</v>
      </c>
      <c r="K333" s="342">
        <v>6.0</v>
      </c>
      <c r="L333" s="117" t="str">
        <f t="shared" si="95"/>
        <v/>
      </c>
      <c r="M333" s="117"/>
      <c r="N333" s="89"/>
      <c r="O333" s="89"/>
      <c r="P333" s="249" t="s">
        <v>1029</v>
      </c>
      <c r="Q333" s="261" t="s">
        <v>1030</v>
      </c>
      <c r="R333" s="89"/>
      <c r="S333" s="117" t="s">
        <v>865</v>
      </c>
      <c r="T333" s="296">
        <v>6.0</v>
      </c>
      <c r="U333" s="117" t="str">
        <f t="shared" si="96"/>
        <v/>
      </c>
      <c r="V333" s="117"/>
      <c r="W333" s="251"/>
      <c r="X333" s="89"/>
      <c r="Y333" s="89"/>
      <c r="Z333" s="89"/>
    </row>
    <row r="334">
      <c r="A334" s="89">
        <v>349.0</v>
      </c>
      <c r="B334" s="113"/>
      <c r="C334" s="114"/>
      <c r="D334" s="114"/>
      <c r="E334" s="114"/>
      <c r="F334" s="362" t="s">
        <v>107</v>
      </c>
      <c r="G334" s="125" t="s">
        <v>1031</v>
      </c>
      <c r="H334" s="117"/>
      <c r="I334" s="191" t="s">
        <v>1032</v>
      </c>
      <c r="J334" s="117" t="s">
        <v>861</v>
      </c>
      <c r="K334" s="339">
        <f>IF(OR(K335="",K336=""),"Blm Diisi",IF(K335=0,0,IF(K336/K335&gt;1,1,K336/K335)))</f>
        <v>0</v>
      </c>
      <c r="L334" s="117">
        <f t="shared" si="95"/>
        <v>0</v>
      </c>
      <c r="M334" s="117"/>
      <c r="N334" s="89"/>
      <c r="O334" s="89"/>
      <c r="P334" s="121"/>
      <c r="Q334" s="258"/>
      <c r="R334" s="89"/>
      <c r="S334" s="117" t="s">
        <v>861</v>
      </c>
      <c r="T334" s="340">
        <v>0.0</v>
      </c>
      <c r="U334" s="117">
        <f t="shared" si="96"/>
        <v>0</v>
      </c>
      <c r="V334" s="117"/>
      <c r="W334" s="251"/>
      <c r="X334" s="89"/>
      <c r="Y334" s="89"/>
      <c r="Z334" s="89"/>
    </row>
    <row r="335">
      <c r="A335" s="89">
        <v>350.0</v>
      </c>
      <c r="B335" s="113"/>
      <c r="C335" s="114"/>
      <c r="D335" s="114"/>
      <c r="E335" s="114"/>
      <c r="F335" s="246"/>
      <c r="G335" s="341" t="s">
        <v>1033</v>
      </c>
      <c r="H335" s="117"/>
      <c r="I335" s="191"/>
      <c r="J335" s="117" t="s">
        <v>1034</v>
      </c>
      <c r="K335" s="363">
        <v>2.826437016519E12</v>
      </c>
      <c r="L335" s="117" t="str">
        <f t="shared" si="95"/>
        <v/>
      </c>
      <c r="M335" s="117"/>
      <c r="N335" s="89"/>
      <c r="O335" s="89"/>
      <c r="P335" s="249" t="s">
        <v>1035</v>
      </c>
      <c r="Q335" s="261" t="s">
        <v>1036</v>
      </c>
      <c r="R335" s="89"/>
      <c r="S335" s="117" t="s">
        <v>1034</v>
      </c>
      <c r="T335" s="363">
        <v>2.826437016519E12</v>
      </c>
      <c r="U335" s="117" t="str">
        <f t="shared" si="96"/>
        <v/>
      </c>
      <c r="V335" s="117"/>
      <c r="W335" s="251"/>
      <c r="X335" s="89"/>
      <c r="Y335" s="89"/>
      <c r="Z335" s="89"/>
    </row>
    <row r="336">
      <c r="A336" s="89">
        <v>351.0</v>
      </c>
      <c r="B336" s="113"/>
      <c r="C336" s="114"/>
      <c r="D336" s="114"/>
      <c r="E336" s="114"/>
      <c r="F336" s="246"/>
      <c r="G336" s="125" t="s">
        <v>1037</v>
      </c>
      <c r="H336" s="117"/>
      <c r="I336" s="191"/>
      <c r="J336" s="117" t="s">
        <v>1034</v>
      </c>
      <c r="K336" s="363">
        <v>0.0</v>
      </c>
      <c r="L336" s="117" t="str">
        <f t="shared" si="95"/>
        <v/>
      </c>
      <c r="M336" s="117"/>
      <c r="N336" s="89"/>
      <c r="O336" s="89"/>
      <c r="P336" s="249" t="s">
        <v>1038</v>
      </c>
      <c r="Q336" s="261" t="s">
        <v>1039</v>
      </c>
      <c r="R336" s="89"/>
      <c r="S336" s="117" t="s">
        <v>1034</v>
      </c>
      <c r="T336" s="363">
        <v>0.0</v>
      </c>
      <c r="U336" s="117" t="str">
        <f t="shared" si="96"/>
        <v/>
      </c>
      <c r="V336" s="117"/>
      <c r="W336" s="251"/>
      <c r="X336" s="89"/>
      <c r="Y336" s="89"/>
      <c r="Z336" s="89"/>
    </row>
    <row r="337">
      <c r="A337" s="89">
        <v>352.0</v>
      </c>
      <c r="B337" s="257"/>
      <c r="C337" s="241"/>
      <c r="D337" s="241"/>
      <c r="E337" s="241" t="s">
        <v>12</v>
      </c>
      <c r="F337" s="28" t="s">
        <v>1040</v>
      </c>
      <c r="G337" s="4"/>
      <c r="H337" s="242">
        <v>1.0</v>
      </c>
      <c r="I337" s="243"/>
      <c r="J337" s="242"/>
      <c r="K337" s="242"/>
      <c r="L337" s="242">
        <f>AVERAGE(L338)*H337</f>
        <v>0.67</v>
      </c>
      <c r="M337" s="242"/>
      <c r="N337" s="89"/>
      <c r="O337" s="1"/>
      <c r="P337" s="243"/>
      <c r="Q337" s="244"/>
      <c r="R337" s="89"/>
      <c r="S337" s="242"/>
      <c r="T337" s="242"/>
      <c r="U337" s="242">
        <f>AVERAGE(U338)*H337</f>
        <v>0.67</v>
      </c>
      <c r="V337" s="242"/>
      <c r="W337" s="251"/>
      <c r="X337" s="89"/>
      <c r="Y337" s="89"/>
      <c r="Z337" s="89"/>
    </row>
    <row r="338">
      <c r="A338" s="89">
        <v>353.0</v>
      </c>
      <c r="B338" s="113"/>
      <c r="C338" s="114"/>
      <c r="D338" s="114"/>
      <c r="E338" s="114"/>
      <c r="F338" s="361" t="s">
        <v>107</v>
      </c>
      <c r="G338" s="341" t="s">
        <v>1041</v>
      </c>
      <c r="H338" s="117"/>
      <c r="I338" s="191" t="s">
        <v>1042</v>
      </c>
      <c r="J338" s="117" t="s">
        <v>196</v>
      </c>
      <c r="K338" s="252" t="s">
        <v>227</v>
      </c>
      <c r="L338" s="117">
        <f>IF(J338="Ya/Tidak",IF(K338="Ya",1,IF(K338="Tidak",0,"Blm Diisi")),IF(J338="A/B/C",IF(K338="A",1,IF(K338="B",0.5,IF(K338="C",0,"Blm Diisi"))),IF(J338="A/B/C/D",IF(K338="A",1,IF(K338="B",0.67,IF(K338="C",0.33,IF(K338="D",0,"Blm Diisi")))),IF(J338="A/B/C/D/E",IF(K338="A",1,IF(K338="B",0.75,IF(K338="C",0.5,IF(K338="D",0.25,IF(K338="E",0,"Blm Diisi"))))),IF(J338="%",IF(K338="","Blm Diisi",K338),IF(J338="Jumlah",IF(K338="","Blm Diisi",""),IF(J338="Rupiah",IF(K338="","Blm Diisi",""),IF(J338="","","-"))))))))</f>
        <v>0.67</v>
      </c>
      <c r="M338" s="117"/>
      <c r="N338" s="89"/>
      <c r="O338" s="89"/>
      <c r="P338" s="250" t="s">
        <v>1043</v>
      </c>
      <c r="Q338" s="259" t="s">
        <v>1044</v>
      </c>
      <c r="R338" s="89"/>
      <c r="S338" s="117" t="s">
        <v>196</v>
      </c>
      <c r="T338" s="252" t="s">
        <v>227</v>
      </c>
      <c r="U338" s="117">
        <f>IF(S338="Ya/Tidak",IF(T338="Ya",1,IF(T338="Tidak",0,"Blm Diisi")),IF(S338="A/B/C",IF(T338="A",1,IF(T338="B",0.5,IF(T338="C",0,"Blm Diisi"))),IF(S338="A/B/C/D",IF(T338="A",1,IF(T338="B",0.67,IF(T338="C",0.33,IF(T338="D",0,"Blm Diisi")))),IF(S338="A/B/C/D/E",IF(T338="A",1,IF(T338="B",0.75,IF(T338="C",0.5,IF(T338="D",0.25,IF(T338="E",0,"Blm Diisi"))))),IF(S338="%",IF(T338="","Blm Diisi",T338),IF(S338="Jumlah",IF(T338="","Blm Diisi",""),IF(S338="Rupiah",IF(T338="","Blm Diisi",""),IF(S338="","","-"))))))))</f>
        <v>0.67</v>
      </c>
      <c r="V338" s="117"/>
      <c r="W338" s="251"/>
      <c r="X338" s="89"/>
      <c r="Y338" s="89"/>
      <c r="Z338" s="89"/>
    </row>
    <row r="339">
      <c r="A339" s="89">
        <v>354.0</v>
      </c>
      <c r="B339" s="257"/>
      <c r="C339" s="241"/>
      <c r="D339" s="241"/>
      <c r="E339" s="241" t="s">
        <v>14</v>
      </c>
      <c r="F339" s="28" t="s">
        <v>1045</v>
      </c>
      <c r="G339" s="4"/>
      <c r="H339" s="242">
        <v>1.0</v>
      </c>
      <c r="I339" s="243"/>
      <c r="J339" s="242"/>
      <c r="K339" s="242"/>
      <c r="L339" s="242">
        <f>AVERAGE(L340)*H339</f>
        <v>1</v>
      </c>
      <c r="M339" s="242"/>
      <c r="N339" s="89"/>
      <c r="O339" s="1"/>
      <c r="P339" s="243"/>
      <c r="Q339" s="244"/>
      <c r="R339" s="89"/>
      <c r="S339" s="242"/>
      <c r="T339" s="242"/>
      <c r="U339" s="242">
        <f>AVERAGE(U340)*H339</f>
        <v>1</v>
      </c>
      <c r="V339" s="242"/>
      <c r="W339" s="251"/>
      <c r="X339" s="89"/>
      <c r="Y339" s="89"/>
      <c r="Z339" s="89"/>
    </row>
    <row r="340">
      <c r="A340" s="89">
        <v>355.0</v>
      </c>
      <c r="B340" s="113"/>
      <c r="C340" s="114"/>
      <c r="D340" s="114"/>
      <c r="E340" s="114"/>
      <c r="F340" s="361" t="s">
        <v>107</v>
      </c>
      <c r="G340" s="125" t="s">
        <v>1046</v>
      </c>
      <c r="H340" s="117"/>
      <c r="I340" s="191" t="s">
        <v>1047</v>
      </c>
      <c r="J340" s="117" t="s">
        <v>196</v>
      </c>
      <c r="K340" s="252" t="s">
        <v>190</v>
      </c>
      <c r="L340" s="117">
        <f>IF(J340="Ya/Tidak",IF(K340="Ya",1,IF(K340="Tidak",0,"Blm Diisi")),IF(J340="A/B/C",IF(K340="A",1,IF(K340="B",0.5,IF(K340="C",0,"Blm Diisi"))),IF(J340="A/B/C/D",IF(K340="A",1,IF(K340="B",0.67,IF(K340="C",0.33,IF(K340="D",0,"Blm Diisi")))),IF(J340="A/B/C/D/E",IF(K340="A",1,IF(K340="B",0.75,IF(K340="C",0.5,IF(K340="D",0.25,IF(K340="E",0,"Blm Diisi"))))),IF(J340="%",IF(K340="","Blm Diisi",K340),IF(J340="Jumlah",IF(K340="","Blm Diisi",""),IF(J340="Rupiah",IF(K340="","Blm Diisi",""),IF(J340="","","-"))))))))</f>
        <v>1</v>
      </c>
      <c r="M340" s="117"/>
      <c r="N340" s="89"/>
      <c r="O340" s="89"/>
      <c r="P340" s="121" t="s">
        <v>1048</v>
      </c>
      <c r="Q340" s="259" t="s">
        <v>1049</v>
      </c>
      <c r="R340" s="89"/>
      <c r="S340" s="117" t="s">
        <v>196</v>
      </c>
      <c r="T340" s="252" t="s">
        <v>190</v>
      </c>
      <c r="U340" s="117">
        <f>IF(S340="Ya/Tidak",IF(T340="Ya",1,IF(T340="Tidak",0,"Blm Diisi")),IF(S340="A/B/C",IF(T340="A",1,IF(T340="B",0.5,IF(T340="C",0,"Blm Diisi"))),IF(S340="A/B/C/D",IF(T340="A",1,IF(T340="B",0.67,IF(T340="C",0.33,IF(T340="D",0,"Blm Diisi")))),IF(S340="A/B/C/D/E",IF(T340="A",1,IF(T340="B",0.75,IF(T340="C",0.5,IF(T340="D",0.25,IF(T340="E",0,"Blm Diisi"))))),IF(S340="%",IF(T340="","Blm Diisi",T340),IF(S340="Jumlah",IF(T340="","Blm Diisi",""),IF(S340="Rupiah",IF(T340="","Blm Diisi",""),IF(S340="","","-"))))))))</f>
        <v>1</v>
      </c>
      <c r="V340" s="117"/>
      <c r="W340" s="251"/>
      <c r="X340" s="89"/>
      <c r="Y340" s="89"/>
      <c r="Z340" s="89"/>
    </row>
    <row r="341">
      <c r="A341" s="89">
        <v>356.0</v>
      </c>
      <c r="B341" s="257"/>
      <c r="C341" s="241"/>
      <c r="D341" s="241"/>
      <c r="E341" s="241" t="s">
        <v>16</v>
      </c>
      <c r="F341" s="28" t="s">
        <v>95</v>
      </c>
      <c r="G341" s="4"/>
      <c r="H341" s="242">
        <v>0.75</v>
      </c>
      <c r="I341" s="243"/>
      <c r="J341" s="242"/>
      <c r="K341" s="242"/>
      <c r="L341" s="242">
        <f>AVERAGE(L342)*H341</f>
        <v>0.75</v>
      </c>
      <c r="M341" s="242"/>
      <c r="N341" s="89"/>
      <c r="O341" s="1"/>
      <c r="P341" s="243"/>
      <c r="Q341" s="244"/>
      <c r="R341" s="89"/>
      <c r="S341" s="242"/>
      <c r="T341" s="242"/>
      <c r="U341" s="242">
        <f>AVERAGE(U342)*H341</f>
        <v>0.75</v>
      </c>
      <c r="V341" s="242"/>
      <c r="W341" s="245"/>
      <c r="X341" s="89"/>
      <c r="Y341" s="89"/>
      <c r="Z341" s="89"/>
    </row>
    <row r="342">
      <c r="A342" s="89">
        <v>357.0</v>
      </c>
      <c r="B342" s="113"/>
      <c r="C342" s="114"/>
      <c r="D342" s="114"/>
      <c r="E342" s="114"/>
      <c r="F342" s="361" t="s">
        <v>107</v>
      </c>
      <c r="G342" s="341" t="s">
        <v>1050</v>
      </c>
      <c r="H342" s="117"/>
      <c r="I342" s="191" t="s">
        <v>1051</v>
      </c>
      <c r="J342" s="117" t="s">
        <v>196</v>
      </c>
      <c r="K342" s="247" t="s">
        <v>190</v>
      </c>
      <c r="L342" s="117">
        <f>IF(J342="Ya/Tidak",IF(K342="Ya",1,IF(K342="Tidak",0,"Blm Diisi")),IF(J342="A/B/C",IF(K342="A",1,IF(K342="B",0.5,IF(K342="C",0,"Blm Diisi"))),IF(J342="A/B/C/D",IF(K342="A",1,IF(K342="B",0.67,IF(K342="C",0.33,IF(K342="D",0,"Blm Diisi")))),IF(J342="A/B/C/D/E",IF(K342="A",1,IF(K342="B",0.75,IF(K342="C",0.5,IF(K342="D",0.25,IF(K342="E",0,"Blm Diisi"))))),IF(J342="%",IF(K342="","Blm Diisi",K342),IF(J342="Jumlah",IF(K342="","Blm Diisi",""),IF(J342="Rupiah",IF(K342="","Blm Diisi",""),IF(J342="","","-"))))))))</f>
        <v>1</v>
      </c>
      <c r="M342" s="117"/>
      <c r="N342" s="89"/>
      <c r="O342" s="89"/>
      <c r="P342" s="249" t="s">
        <v>1052</v>
      </c>
      <c r="Q342" s="259" t="s">
        <v>1053</v>
      </c>
      <c r="R342" s="89"/>
      <c r="S342" s="117" t="s">
        <v>196</v>
      </c>
      <c r="T342" s="247" t="s">
        <v>190</v>
      </c>
      <c r="U342" s="117">
        <f>IF(S342="Ya/Tidak",IF(T342="Ya",1,IF(T342="Tidak",0,"Blm Diisi")),IF(S342="A/B/C",IF(T342="A",1,IF(T342="B",0.5,IF(T342="C",0,"Blm Diisi"))),IF(S342="A/B/C/D",IF(T342="A",1,IF(T342="B",0.67,IF(T342="C",0.33,IF(T342="D",0,"Blm Diisi")))),IF(S342="A/B/C/D/E",IF(T342="A",1,IF(T342="B",0.75,IF(T342="C",0.5,IF(T342="D",0.25,IF(T342="E",0,"Blm Diisi"))))),IF(S342="%",IF(T342="","Blm Diisi",T342),IF(S342="Jumlah",IF(T342="","Blm Diisi",""),IF(S342="Rupiah",IF(T342="","Blm Diisi",""),IF(S342="","","-"))))))))</f>
        <v>1</v>
      </c>
      <c r="V342" s="117"/>
      <c r="W342" s="251"/>
      <c r="X342" s="89"/>
      <c r="Y342" s="89"/>
      <c r="Z342" s="89"/>
    </row>
    <row r="343">
      <c r="A343" s="89">
        <v>358.0</v>
      </c>
      <c r="B343" s="320"/>
      <c r="C343" s="320"/>
      <c r="D343" s="337">
        <v>7.0</v>
      </c>
      <c r="E343" s="141" t="s">
        <v>45</v>
      </c>
      <c r="F343" s="3"/>
      <c r="G343" s="4"/>
      <c r="H343" s="37">
        <v>3.75</v>
      </c>
      <c r="I343" s="262"/>
      <c r="J343" s="37"/>
      <c r="K343" s="37"/>
      <c r="L343" s="37">
        <f>SUM(L344,L351,L358,L360,L365,L377)</f>
        <v>3.324328673</v>
      </c>
      <c r="M343" s="37"/>
      <c r="N343" s="89"/>
      <c r="O343" s="1"/>
      <c r="P343" s="262"/>
      <c r="Q343" s="258"/>
      <c r="R343" s="89"/>
      <c r="S343" s="37"/>
      <c r="T343" s="37"/>
      <c r="U343" s="37">
        <f>SUM(U344,U351,U358,U360,U365,U377)</f>
        <v>3.324328673</v>
      </c>
      <c r="V343" s="37"/>
      <c r="W343" s="245"/>
      <c r="X343" s="89"/>
      <c r="Y343" s="89"/>
      <c r="Z343" s="89"/>
    </row>
    <row r="344">
      <c r="A344" s="89">
        <v>359.0</v>
      </c>
      <c r="B344" s="257"/>
      <c r="C344" s="241"/>
      <c r="D344" s="241"/>
      <c r="E344" s="241" t="s">
        <v>10</v>
      </c>
      <c r="F344" s="28" t="s">
        <v>96</v>
      </c>
      <c r="G344" s="4"/>
      <c r="H344" s="242">
        <v>0.75</v>
      </c>
      <c r="I344" s="243"/>
      <c r="J344" s="242"/>
      <c r="K344" s="242"/>
      <c r="L344" s="242">
        <f>AVERAGE(L345:L350)*H344</f>
        <v>0.75</v>
      </c>
      <c r="M344" s="242"/>
      <c r="N344" s="89"/>
      <c r="O344" s="1"/>
      <c r="P344" s="243"/>
      <c r="Q344" s="244"/>
      <c r="R344" s="89"/>
      <c r="S344" s="242"/>
      <c r="T344" s="242"/>
      <c r="U344" s="242">
        <f>AVERAGE(U345:U350)*H344</f>
        <v>0.75</v>
      </c>
      <c r="V344" s="242"/>
      <c r="W344" s="251"/>
      <c r="X344" s="89"/>
      <c r="Y344" s="89"/>
      <c r="Z344" s="89"/>
    </row>
    <row r="345">
      <c r="A345" s="89">
        <v>360.0</v>
      </c>
      <c r="B345" s="113"/>
      <c r="C345" s="114"/>
      <c r="D345" s="114"/>
      <c r="E345" s="114"/>
      <c r="F345" s="328" t="s">
        <v>107</v>
      </c>
      <c r="G345" s="266" t="s">
        <v>1054</v>
      </c>
      <c r="H345" s="117"/>
      <c r="I345" s="191" t="s">
        <v>1055</v>
      </c>
      <c r="J345" s="117" t="s">
        <v>861</v>
      </c>
      <c r="K345" s="340">
        <f>IF(OR(K346="",K350=""),"Blm Diisi",IF(AND(K346=0,K350=0),0,IF(K350/K346&gt;1,1,K350/K346)))</f>
        <v>1</v>
      </c>
      <c r="L345" s="117">
        <f t="shared" ref="L345:L350" si="97">IF(J345="Ya/Tidak",IF(K345="Ya",1,IF(K345="Tidak",0,"Blm Diisi")),IF(J345="A/B/C",IF(K345="A",1,IF(K345="B",0.5,IF(K345="C",0,"Blm Diisi"))),IF(J345="A/B/C/D",IF(K345="A",1,IF(K345="B",0.67,IF(K345="C",0.33,IF(K345="D",0,"Blm Diisi")))),IF(J345="A/B/C/D/E",IF(K345="A",1,IF(K345="B",0.75,IF(K345="C",0.5,IF(K345="D",0.25,IF(K345="E",0,"Blm Diisi"))))),IF(J345="%",IF(K345="","Blm Diisi",K345),IF(J345="Jumlah",IF(K345="","Blm Diisi",""),IF(J345="Rupiah",IF(K345="","Blm Diisi",""),IF(J345="","","-"))))))))</f>
        <v>1</v>
      </c>
      <c r="M345" s="117"/>
      <c r="N345" s="89"/>
      <c r="O345" s="89"/>
      <c r="P345" s="249" t="s">
        <v>1056</v>
      </c>
      <c r="Q345" s="364" t="s">
        <v>1057</v>
      </c>
      <c r="R345" s="89"/>
      <c r="S345" s="117" t="s">
        <v>861</v>
      </c>
      <c r="T345" s="340">
        <v>1.0</v>
      </c>
      <c r="U345" s="117">
        <f t="shared" ref="U345:U350" si="98">IF(S345="Ya/Tidak",IF(T345="Ya",1,IF(T345="Tidak",0,"Blm Diisi")),IF(S345="A/B/C",IF(T345="A",1,IF(T345="B",0.5,IF(T345="C",0,"Blm Diisi"))),IF(S345="A/B/C/D",IF(T345="A",1,IF(T345="B",0.67,IF(T345="C",0.33,IF(T345="D",0,"Blm Diisi")))),IF(S345="A/B/C/D/E",IF(T345="A",1,IF(T345="B",0.75,IF(T345="C",0.5,IF(T345="D",0.25,IF(T345="E",0,"Blm Diisi"))))),IF(S345="%",IF(T345="","Blm Diisi",T345),IF(S345="Jumlah",IF(T345="","Blm Diisi",""),IF(S345="Rupiah",IF(T345="","Blm Diisi",""),IF(S345="","","-"))))))))</f>
        <v>1</v>
      </c>
      <c r="V345" s="117"/>
      <c r="W345" s="344"/>
      <c r="X345" s="89"/>
      <c r="Y345" s="89"/>
      <c r="Z345" s="89"/>
    </row>
    <row r="346">
      <c r="A346" s="89">
        <v>361.0</v>
      </c>
      <c r="B346" s="113"/>
      <c r="C346" s="114"/>
      <c r="D346" s="114"/>
      <c r="E346" s="114"/>
      <c r="F346" s="348" t="s">
        <v>107</v>
      </c>
      <c r="G346" s="266" t="s">
        <v>1058</v>
      </c>
      <c r="H346" s="117"/>
      <c r="I346" s="191"/>
      <c r="J346" s="117" t="s">
        <v>865</v>
      </c>
      <c r="K346" s="271">
        <f>IF(OR(K347="",K348="",K349=""),"Blm Diisi",K347+K348+K349)</f>
        <v>824</v>
      </c>
      <c r="L346" s="117" t="str">
        <f t="shared" si="97"/>
        <v/>
      </c>
      <c r="M346" s="117"/>
      <c r="N346" s="89"/>
      <c r="O346" s="89"/>
      <c r="P346" s="121"/>
      <c r="Q346" s="258"/>
      <c r="R346" s="89"/>
      <c r="S346" s="117" t="s">
        <v>865</v>
      </c>
      <c r="T346" s="117">
        <v>824.0</v>
      </c>
      <c r="U346" s="117" t="str">
        <f t="shared" si="98"/>
        <v/>
      </c>
      <c r="V346" s="117"/>
      <c r="W346" s="251"/>
      <c r="X346" s="89"/>
      <c r="Y346" s="89"/>
      <c r="Z346" s="89"/>
    </row>
    <row r="347">
      <c r="A347" s="89">
        <v>362.0</v>
      </c>
      <c r="B347" s="113"/>
      <c r="C347" s="114"/>
      <c r="D347" s="114"/>
      <c r="E347" s="114"/>
      <c r="F347" s="114"/>
      <c r="G347" s="346" t="s">
        <v>1059</v>
      </c>
      <c r="H347" s="117"/>
      <c r="I347" s="191"/>
      <c r="J347" s="117" t="s">
        <v>865</v>
      </c>
      <c r="K347" s="342">
        <v>1.0</v>
      </c>
      <c r="L347" s="117" t="str">
        <f t="shared" si="97"/>
        <v/>
      </c>
      <c r="M347" s="117"/>
      <c r="N347" s="89"/>
      <c r="O347" s="89"/>
      <c r="P347" s="121"/>
      <c r="Q347" s="258"/>
      <c r="R347" s="89"/>
      <c r="S347" s="117" t="s">
        <v>865</v>
      </c>
      <c r="T347" s="296">
        <v>1.0</v>
      </c>
      <c r="U347" s="117" t="str">
        <f t="shared" si="98"/>
        <v/>
      </c>
      <c r="V347" s="117"/>
      <c r="W347" s="263"/>
      <c r="X347" s="89"/>
      <c r="Y347" s="89"/>
      <c r="Z347" s="89"/>
    </row>
    <row r="348">
      <c r="A348" s="89">
        <v>363.0</v>
      </c>
      <c r="B348" s="113"/>
      <c r="C348" s="114"/>
      <c r="D348" s="114"/>
      <c r="E348" s="114"/>
      <c r="F348" s="114"/>
      <c r="G348" s="346" t="s">
        <v>1060</v>
      </c>
      <c r="H348" s="117"/>
      <c r="I348" s="191"/>
      <c r="J348" s="117" t="s">
        <v>865</v>
      </c>
      <c r="K348" s="342">
        <v>26.0</v>
      </c>
      <c r="L348" s="117" t="str">
        <f t="shared" si="97"/>
        <v/>
      </c>
      <c r="M348" s="117"/>
      <c r="N348" s="89"/>
      <c r="O348" s="89"/>
      <c r="P348" s="121"/>
      <c r="Q348" s="258"/>
      <c r="R348" s="89"/>
      <c r="S348" s="117" t="s">
        <v>865</v>
      </c>
      <c r="T348" s="296">
        <v>26.0</v>
      </c>
      <c r="U348" s="117" t="str">
        <f t="shared" si="98"/>
        <v/>
      </c>
      <c r="V348" s="117"/>
      <c r="W348" s="245"/>
      <c r="X348" s="89"/>
      <c r="Y348" s="89"/>
      <c r="Z348" s="89"/>
    </row>
    <row r="349">
      <c r="A349" s="89">
        <v>364.0</v>
      </c>
      <c r="B349" s="113"/>
      <c r="C349" s="114"/>
      <c r="D349" s="114"/>
      <c r="E349" s="114"/>
      <c r="F349" s="348"/>
      <c r="G349" s="346" t="s">
        <v>1061</v>
      </c>
      <c r="H349" s="117"/>
      <c r="I349" s="191"/>
      <c r="J349" s="117" t="s">
        <v>865</v>
      </c>
      <c r="K349" s="342">
        <v>797.0</v>
      </c>
      <c r="L349" s="117" t="str">
        <f t="shared" si="97"/>
        <v/>
      </c>
      <c r="M349" s="117"/>
      <c r="N349" s="89"/>
      <c r="O349" s="89"/>
      <c r="P349" s="121"/>
      <c r="Q349" s="258"/>
      <c r="R349" s="89"/>
      <c r="S349" s="117" t="s">
        <v>865</v>
      </c>
      <c r="T349" s="296">
        <v>797.0</v>
      </c>
      <c r="U349" s="117" t="str">
        <f t="shared" si="98"/>
        <v/>
      </c>
      <c r="V349" s="117"/>
      <c r="W349" s="251"/>
      <c r="X349" s="89"/>
      <c r="Y349" s="89"/>
      <c r="Z349" s="89"/>
    </row>
    <row r="350">
      <c r="A350" s="89">
        <v>365.0</v>
      </c>
      <c r="B350" s="113"/>
      <c r="C350" s="114"/>
      <c r="D350" s="114"/>
      <c r="E350" s="114"/>
      <c r="F350" s="365" t="s">
        <v>107</v>
      </c>
      <c r="G350" s="266" t="s">
        <v>1062</v>
      </c>
      <c r="H350" s="117"/>
      <c r="I350" s="191"/>
      <c r="J350" s="117" t="s">
        <v>865</v>
      </c>
      <c r="K350" s="342">
        <v>824.0</v>
      </c>
      <c r="L350" s="117" t="str">
        <f t="shared" si="97"/>
        <v/>
      </c>
      <c r="M350" s="117"/>
      <c r="N350" s="89"/>
      <c r="O350" s="89"/>
      <c r="P350" s="121"/>
      <c r="Q350" s="258"/>
      <c r="R350" s="89"/>
      <c r="S350" s="117" t="s">
        <v>865</v>
      </c>
      <c r="T350" s="296">
        <v>824.0</v>
      </c>
      <c r="U350" s="117" t="str">
        <f t="shared" si="98"/>
        <v/>
      </c>
      <c r="V350" s="117"/>
      <c r="W350" s="251"/>
      <c r="X350" s="89"/>
      <c r="Y350" s="89"/>
      <c r="Z350" s="89"/>
    </row>
    <row r="351">
      <c r="A351" s="89">
        <v>366.0</v>
      </c>
      <c r="B351" s="257"/>
      <c r="C351" s="241"/>
      <c r="D351" s="241"/>
      <c r="E351" s="241" t="s">
        <v>12</v>
      </c>
      <c r="F351" s="28" t="s">
        <v>97</v>
      </c>
      <c r="G351" s="4"/>
      <c r="H351" s="242">
        <v>0.6</v>
      </c>
      <c r="I351" s="243"/>
      <c r="J351" s="242"/>
      <c r="K351" s="242"/>
      <c r="L351" s="242">
        <f>AVERAGE(L352:L357)*H351</f>
        <v>0.4554715302</v>
      </c>
      <c r="M351" s="242"/>
      <c r="N351" s="89"/>
      <c r="O351" s="1"/>
      <c r="P351" s="243"/>
      <c r="Q351" s="244"/>
      <c r="R351" s="89"/>
      <c r="S351" s="242"/>
      <c r="T351" s="242"/>
      <c r="U351" s="242">
        <f>AVERAGE(U352:U357)*H351</f>
        <v>0.4554715302</v>
      </c>
      <c r="V351" s="242"/>
      <c r="W351" s="251"/>
      <c r="X351" s="89"/>
      <c r="Y351" s="89"/>
      <c r="Z351" s="89"/>
    </row>
    <row r="352">
      <c r="A352" s="89">
        <v>367.0</v>
      </c>
      <c r="B352" s="113"/>
      <c r="C352" s="114"/>
      <c r="D352" s="114"/>
      <c r="E352" s="114"/>
      <c r="F352" s="328" t="s">
        <v>107</v>
      </c>
      <c r="G352" s="266" t="s">
        <v>1063</v>
      </c>
      <c r="H352" s="117"/>
      <c r="I352" s="191" t="s">
        <v>1064</v>
      </c>
      <c r="J352" s="117" t="s">
        <v>861</v>
      </c>
      <c r="K352" s="340">
        <f>IF(OR(K353="",K357=""),"Blm Diisi",IF(AND(K353=0,K357=0),0,IF(K357/K353&gt;1,1,K357/K353)))</f>
        <v>0.7591192171</v>
      </c>
      <c r="L352" s="117">
        <f t="shared" ref="L352:L357" si="99">IF(J352="Ya/Tidak",IF(K352="Ya",1,IF(K352="Tidak",0,"Blm Diisi")),IF(J352="A/B/C",IF(K352="A",1,IF(K352="B",0.5,IF(K352="C",0,"Blm Diisi"))),IF(J352="A/B/C/D",IF(K352="A",1,IF(K352="B",0.67,IF(K352="C",0.33,IF(K352="D",0,"Blm Diisi")))),IF(J352="A/B/C/D/E",IF(K352="A",1,IF(K352="B",0.75,IF(K352="C",0.5,IF(K352="D",0.25,IF(K352="E",0,"Blm Diisi"))))),IF(J352="%",IF(K352="","Blm Diisi",K352),IF(J352="Jumlah",IF(K352="","Blm Diisi",""),IF(J352="Rupiah",IF(K352="","Blm Diisi",""),IF(J352="","","-"))))))))</f>
        <v>0.7591192171</v>
      </c>
      <c r="M352" s="117"/>
      <c r="N352" s="89"/>
      <c r="O352" s="89"/>
      <c r="P352" s="249" t="s">
        <v>1065</v>
      </c>
      <c r="Q352" s="300" t="s">
        <v>1066</v>
      </c>
      <c r="R352" s="89"/>
      <c r="S352" s="117" t="s">
        <v>861</v>
      </c>
      <c r="T352" s="340">
        <v>0.7591192170818505</v>
      </c>
      <c r="U352" s="117">
        <f t="shared" ref="U352:U357" si="100">IF(S352="Ya/Tidak",IF(T352="Ya",1,IF(T352="Tidak",0,"Blm Diisi")),IF(S352="A/B/C",IF(T352="A",1,IF(T352="B",0.5,IF(T352="C",0,"Blm Diisi"))),IF(S352="A/B/C/D",IF(T352="A",1,IF(T352="B",0.67,IF(T352="C",0.33,IF(T352="D",0,"Blm Diisi")))),IF(S352="A/B/C/D/E",IF(T352="A",1,IF(T352="B",0.75,IF(T352="C",0.5,IF(T352="D",0.25,IF(T352="E",0,"Blm Diisi"))))),IF(S352="%",IF(T352="","Blm Diisi",T352),IF(S352="Jumlah",IF(T352="","Blm Diisi",""),IF(S352="Rupiah",IF(T352="","Blm Diisi",""),IF(S352="","","-"))))))))</f>
        <v>0.7591192171</v>
      </c>
      <c r="V352" s="117"/>
      <c r="W352" s="251"/>
      <c r="X352" s="89"/>
      <c r="Y352" s="89"/>
      <c r="Z352" s="89"/>
    </row>
    <row r="353">
      <c r="A353" s="89">
        <v>368.0</v>
      </c>
      <c r="B353" s="113"/>
      <c r="C353" s="114"/>
      <c r="D353" s="114"/>
      <c r="E353" s="114"/>
      <c r="F353" s="348" t="s">
        <v>107</v>
      </c>
      <c r="G353" s="266" t="s">
        <v>1067</v>
      </c>
      <c r="H353" s="117"/>
      <c r="I353" s="191"/>
      <c r="J353" s="117" t="s">
        <v>865</v>
      </c>
      <c r="K353" s="366">
        <v>4496.0</v>
      </c>
      <c r="L353" s="117" t="str">
        <f t="shared" si="99"/>
        <v/>
      </c>
      <c r="M353" s="117"/>
      <c r="N353" s="89"/>
      <c r="O353" s="89"/>
      <c r="P353" s="121"/>
      <c r="Q353" s="258"/>
      <c r="R353" s="89"/>
      <c r="S353" s="117" t="s">
        <v>865</v>
      </c>
      <c r="T353" s="367">
        <v>4496.0</v>
      </c>
      <c r="U353" s="117" t="str">
        <f t="shared" si="100"/>
        <v/>
      </c>
      <c r="V353" s="117"/>
      <c r="W353" s="251"/>
      <c r="X353" s="89"/>
      <c r="Y353" s="89"/>
      <c r="Z353" s="89"/>
    </row>
    <row r="354">
      <c r="A354" s="89">
        <v>369.0</v>
      </c>
      <c r="B354" s="113"/>
      <c r="C354" s="114"/>
      <c r="D354" s="114"/>
      <c r="E354" s="114"/>
      <c r="F354" s="114"/>
      <c r="G354" s="346" t="s">
        <v>1068</v>
      </c>
      <c r="H354" s="117"/>
      <c r="I354" s="191"/>
      <c r="J354" s="117" t="s">
        <v>865</v>
      </c>
      <c r="K354" s="345">
        <v>0.0</v>
      </c>
      <c r="L354" s="117" t="str">
        <f t="shared" si="99"/>
        <v/>
      </c>
      <c r="M354" s="117"/>
      <c r="N354" s="89"/>
      <c r="O354" s="89"/>
      <c r="P354" s="121"/>
      <c r="Q354" s="258"/>
      <c r="R354" s="89"/>
      <c r="S354" s="117" t="s">
        <v>865</v>
      </c>
      <c r="T354" s="124">
        <v>0.0</v>
      </c>
      <c r="U354" s="117" t="str">
        <f t="shared" si="100"/>
        <v/>
      </c>
      <c r="V354" s="117"/>
      <c r="W354" s="251"/>
      <c r="X354" s="89"/>
      <c r="Y354" s="89"/>
      <c r="Z354" s="89"/>
    </row>
    <row r="355">
      <c r="A355" s="89">
        <v>370.0</v>
      </c>
      <c r="B355" s="113"/>
      <c r="C355" s="114"/>
      <c r="D355" s="114"/>
      <c r="E355" s="114"/>
      <c r="F355" s="114"/>
      <c r="G355" s="346" t="s">
        <v>1069</v>
      </c>
      <c r="H355" s="117"/>
      <c r="I355" s="191"/>
      <c r="J355" s="117" t="s">
        <v>865</v>
      </c>
      <c r="K355" s="345">
        <v>0.0</v>
      </c>
      <c r="L355" s="117" t="str">
        <f t="shared" si="99"/>
        <v/>
      </c>
      <c r="M355" s="117"/>
      <c r="N355" s="89"/>
      <c r="O355" s="89"/>
      <c r="P355" s="121"/>
      <c r="Q355" s="258"/>
      <c r="R355" s="89"/>
      <c r="S355" s="117" t="s">
        <v>865</v>
      </c>
      <c r="T355" s="124">
        <v>0.0</v>
      </c>
      <c r="U355" s="117" t="str">
        <f t="shared" si="100"/>
        <v/>
      </c>
      <c r="V355" s="117"/>
      <c r="W355" s="245"/>
      <c r="X355" s="89"/>
      <c r="Y355" s="89"/>
      <c r="Z355" s="89"/>
    </row>
    <row r="356">
      <c r="A356" s="89">
        <v>371.0</v>
      </c>
      <c r="B356" s="113"/>
      <c r="C356" s="114"/>
      <c r="D356" s="114"/>
      <c r="E356" s="114"/>
      <c r="F356" s="348"/>
      <c r="G356" s="346" t="s">
        <v>1070</v>
      </c>
      <c r="H356" s="117"/>
      <c r="I356" s="191"/>
      <c r="J356" s="117" t="s">
        <v>865</v>
      </c>
      <c r="K356" s="342">
        <v>4496.0</v>
      </c>
      <c r="L356" s="117" t="str">
        <f t="shared" si="99"/>
        <v/>
      </c>
      <c r="M356" s="117"/>
      <c r="N356" s="89"/>
      <c r="O356" s="89"/>
      <c r="P356" s="121"/>
      <c r="Q356" s="258"/>
      <c r="R356" s="89"/>
      <c r="S356" s="117" t="s">
        <v>865</v>
      </c>
      <c r="T356" s="296">
        <v>4496.0</v>
      </c>
      <c r="U356" s="117" t="str">
        <f t="shared" si="100"/>
        <v/>
      </c>
      <c r="V356" s="117"/>
      <c r="W356" s="251"/>
      <c r="X356" s="89"/>
      <c r="Y356" s="89"/>
      <c r="Z356" s="89"/>
    </row>
    <row r="357">
      <c r="A357" s="89">
        <v>372.0</v>
      </c>
      <c r="B357" s="113"/>
      <c r="C357" s="114"/>
      <c r="D357" s="114"/>
      <c r="E357" s="114"/>
      <c r="F357" s="365" t="s">
        <v>107</v>
      </c>
      <c r="G357" s="266" t="s">
        <v>1062</v>
      </c>
      <c r="H357" s="117"/>
      <c r="I357" s="191"/>
      <c r="J357" s="117" t="s">
        <v>865</v>
      </c>
      <c r="K357" s="342">
        <v>3413.0</v>
      </c>
      <c r="L357" s="117" t="str">
        <f t="shared" si="99"/>
        <v/>
      </c>
      <c r="M357" s="117"/>
      <c r="N357" s="89"/>
      <c r="O357" s="89"/>
      <c r="P357" s="121"/>
      <c r="Q357" s="258"/>
      <c r="R357" s="89"/>
      <c r="S357" s="117" t="s">
        <v>865</v>
      </c>
      <c r="T357" s="296">
        <v>3413.0</v>
      </c>
      <c r="U357" s="117" t="str">
        <f t="shared" si="100"/>
        <v/>
      </c>
      <c r="V357" s="117"/>
      <c r="W357" s="251"/>
      <c r="X357" s="89"/>
      <c r="Y357" s="89"/>
      <c r="Z357" s="89"/>
    </row>
    <row r="358">
      <c r="A358" s="89">
        <v>366.0</v>
      </c>
      <c r="B358" s="257"/>
      <c r="C358" s="241"/>
      <c r="D358" s="241"/>
      <c r="E358" s="241" t="s">
        <v>14</v>
      </c>
      <c r="F358" s="28" t="s">
        <v>174</v>
      </c>
      <c r="G358" s="4"/>
      <c r="H358" s="242">
        <v>0.6</v>
      </c>
      <c r="I358" s="243"/>
      <c r="J358" s="242"/>
      <c r="K358" s="242"/>
      <c r="L358" s="242">
        <f>AVERAGE(L359)*H358</f>
        <v>0.6</v>
      </c>
      <c r="M358" s="242"/>
      <c r="N358" s="89"/>
      <c r="O358" s="1"/>
      <c r="P358" s="243"/>
      <c r="Q358" s="244"/>
      <c r="R358" s="89"/>
      <c r="S358" s="242"/>
      <c r="T358" s="242"/>
      <c r="U358" s="242">
        <f>AVERAGE(U359)*H358</f>
        <v>0.6</v>
      </c>
      <c r="V358" s="242"/>
      <c r="W358" s="251"/>
      <c r="X358" s="89"/>
      <c r="Y358" s="89"/>
      <c r="Z358" s="89"/>
    </row>
    <row r="359">
      <c r="A359" s="89">
        <v>151.0</v>
      </c>
      <c r="B359" s="113"/>
      <c r="C359" s="114"/>
      <c r="D359" s="114"/>
      <c r="E359" s="114"/>
      <c r="F359" s="328" t="s">
        <v>107</v>
      </c>
      <c r="G359" s="266" t="s">
        <v>1071</v>
      </c>
      <c r="H359" s="117"/>
      <c r="I359" s="191" t="s">
        <v>1072</v>
      </c>
      <c r="J359" s="117" t="s">
        <v>264</v>
      </c>
      <c r="K359" s="252" t="s">
        <v>190</v>
      </c>
      <c r="L359" s="117">
        <f>IF(J359="Ya/Tidak",IF(K359="Ya",1,IF(K359="Tidak",0,"Blm Diisi")),IF(J359="A/B/C",IF(K359="A",1,IF(K359="B",0.5,IF(K359="C",0,"Blm Diisi"))),IF(J359="A/B/C/D",IF(K359="A",1,IF(K359="B",0.67,IF(K359="C",0.33,IF(K359="D",0,"Blm Diisi")))),IF(J359="A/B/C/D/E",IF(K359="A",1,IF(K359="B",0.75,IF(K359="C",0.5,IF(K359="D",0.25,IF(K359="E",0,"Blm Diisi"))))),IF(J359="%",IF(K359="","Blm Diisi",K359),IF(J359="Jumlah",IF(K359="","Blm Diisi",""),IF(J359="Rupiah",IF(K359="","Blm Diisi",""),IF(J359="","","-"))))))))</f>
        <v>1</v>
      </c>
      <c r="M359" s="117"/>
      <c r="N359" s="89"/>
      <c r="O359" s="89"/>
      <c r="P359" s="249"/>
      <c r="Q359" s="312" t="s">
        <v>1073</v>
      </c>
      <c r="R359" s="89"/>
      <c r="S359" s="117" t="s">
        <v>264</v>
      </c>
      <c r="T359" s="247" t="s">
        <v>190</v>
      </c>
      <c r="U359" s="117">
        <f>IF(S359="Ya/Tidak",IF(T359="Ya",1,IF(T359="Tidak",0,"Blm Diisi")),IF(S359="A/B/C",IF(T359="A",1,IF(T359="B",0.5,IF(T359="C",0,"Blm Diisi"))),IF(S359="A/B/C/D",IF(T359="A",1,IF(T359="B",0.67,IF(T359="C",0.33,IF(T359="D",0,"Blm Diisi")))),IF(S359="A/B/C/D/E",IF(T359="A",1,IF(T359="B",0.75,IF(T359="C",0.5,IF(T359="D",0.25,IF(T359="E",0,"Blm Diisi"))))),IF(S359="%",IF(T359="","Blm Diisi",T359),IF(S359="Jumlah",IF(T359="","Blm Diisi",""),IF(S359="Rupiah",IF(T359="","Blm Diisi",""),IF(S359="","","-"))))))))</f>
        <v>1</v>
      </c>
      <c r="V359" s="117"/>
      <c r="W359" s="251"/>
      <c r="X359" s="89"/>
      <c r="Y359" s="89"/>
      <c r="Z359" s="89"/>
    </row>
    <row r="360">
      <c r="A360" s="89">
        <v>373.0</v>
      </c>
      <c r="B360" s="257"/>
      <c r="C360" s="241"/>
      <c r="D360" s="241"/>
      <c r="E360" s="241" t="s">
        <v>16</v>
      </c>
      <c r="F360" s="28" t="s">
        <v>98</v>
      </c>
      <c r="G360" s="4"/>
      <c r="H360" s="242">
        <v>0.6</v>
      </c>
      <c r="I360" s="243"/>
      <c r="J360" s="242"/>
      <c r="K360" s="242"/>
      <c r="L360" s="242">
        <f>AVERAGE(L361:L364)*H360</f>
        <v>0.5828571429</v>
      </c>
      <c r="M360" s="242"/>
      <c r="N360" s="89"/>
      <c r="O360" s="1"/>
      <c r="P360" s="243"/>
      <c r="Q360" s="244"/>
      <c r="R360" s="89"/>
      <c r="S360" s="242"/>
      <c r="T360" s="242"/>
      <c r="U360" s="242">
        <f>AVERAGE(U361:U364)*H360</f>
        <v>0.5828571429</v>
      </c>
      <c r="V360" s="242"/>
      <c r="W360" s="251"/>
      <c r="X360" s="89"/>
      <c r="Y360" s="89"/>
      <c r="Z360" s="89"/>
    </row>
    <row r="361">
      <c r="A361" s="89">
        <v>374.0</v>
      </c>
      <c r="B361" s="113"/>
      <c r="C361" s="114"/>
      <c r="D361" s="114"/>
      <c r="E361" s="114"/>
      <c r="F361" s="361" t="s">
        <v>107</v>
      </c>
      <c r="G361" s="125" t="s">
        <v>1074</v>
      </c>
      <c r="H361" s="117"/>
      <c r="I361" s="191" t="s">
        <v>1075</v>
      </c>
      <c r="J361" s="117" t="s">
        <v>861</v>
      </c>
      <c r="K361" s="340">
        <f>IF(OR(K362="",K363="",K364=""),"Blm Diisi",IF(AND(K362=0,K364=0),1,IF(K364/K362&gt;1,1,K364/K362)))</f>
        <v>0.9714285714</v>
      </c>
      <c r="L361" s="117">
        <f t="shared" ref="L361:L364" si="101">IF(J361="Ya/Tidak",IF(K361="Ya",1,IF(K361="Tidak",0,"Blm Diisi")),IF(J361="A/B/C",IF(K361="A",1,IF(K361="B",0.5,IF(K361="C",0,"Blm Diisi"))),IF(J361="A/B/C/D",IF(K361="A",1,IF(K361="B",0.67,IF(K361="C",0.33,IF(K361="D",0,"Blm Diisi")))),IF(J361="A/B/C/D/E",IF(K361="A",1,IF(K361="B",0.75,IF(K361="C",0.5,IF(K361="D",0.25,IF(K361="E",0,"Blm Diisi"))))),IF(J361="%",IF(K361="","Blm Diisi",K361),IF(J361="Jumlah",IF(K361="","Blm Diisi",""),IF(J361="Rupiah",IF(K361="","Blm Diisi",""),IF(J361="","","-"))))))))</f>
        <v>0.9714285714</v>
      </c>
      <c r="M361" s="117"/>
      <c r="N361" s="89"/>
      <c r="O361" s="89"/>
      <c r="P361" s="249" t="s">
        <v>1076</v>
      </c>
      <c r="Q361" s="274" t="s">
        <v>1077</v>
      </c>
      <c r="R361" s="89"/>
      <c r="S361" s="117" t="s">
        <v>861</v>
      </c>
      <c r="T361" s="340">
        <v>0.9714285714285714</v>
      </c>
      <c r="U361" s="117">
        <f t="shared" ref="U361:U364" si="102">IF(S361="Ya/Tidak",IF(T361="Ya",1,IF(T361="Tidak",0,"Blm Diisi")),IF(S361="A/B/C",IF(T361="A",1,IF(T361="B",0.5,IF(T361="C",0,"Blm Diisi"))),IF(S361="A/B/C/D",IF(T361="A",1,IF(T361="B",0.67,IF(T361="C",0.33,IF(T361="D",0,"Blm Diisi")))),IF(S361="A/B/C/D/E",IF(T361="A",1,IF(T361="B",0.75,IF(T361="C",0.5,IF(T361="D",0.25,IF(T361="E",0,"Blm Diisi"))))),IF(S361="%",IF(T361="","Blm Diisi",T361),IF(S361="Jumlah",IF(T361="","Blm Diisi",""),IF(S361="Rupiah",IF(T361="","Blm Diisi",""),IF(S361="","","-"))))))))</f>
        <v>0.9714285714</v>
      </c>
      <c r="V361" s="117"/>
      <c r="W361" s="251"/>
      <c r="X361" s="89"/>
      <c r="Y361" s="89"/>
      <c r="Z361" s="89"/>
    </row>
    <row r="362">
      <c r="A362" s="89">
        <v>375.0</v>
      </c>
      <c r="B362" s="113"/>
      <c r="C362" s="114"/>
      <c r="D362" s="114"/>
      <c r="E362" s="114"/>
      <c r="F362" s="246"/>
      <c r="G362" s="341" t="s">
        <v>1078</v>
      </c>
      <c r="H362" s="117"/>
      <c r="I362" s="191" t="s">
        <v>176</v>
      </c>
      <c r="J362" s="117" t="s">
        <v>865</v>
      </c>
      <c r="K362" s="296">
        <v>210.0</v>
      </c>
      <c r="L362" s="117" t="str">
        <f t="shared" si="101"/>
        <v/>
      </c>
      <c r="M362" s="117"/>
      <c r="N362" s="89"/>
      <c r="O362" s="89"/>
      <c r="P362" s="249" t="s">
        <v>1079</v>
      </c>
      <c r="Q362" s="274" t="s">
        <v>1080</v>
      </c>
      <c r="R362" s="89"/>
      <c r="S362" s="117" t="s">
        <v>865</v>
      </c>
      <c r="T362" s="296">
        <v>210.0</v>
      </c>
      <c r="U362" s="117" t="str">
        <f t="shared" si="102"/>
        <v/>
      </c>
      <c r="V362" s="117"/>
      <c r="W362" s="245"/>
      <c r="X362" s="89"/>
      <c r="Y362" s="89"/>
      <c r="Z362" s="89"/>
    </row>
    <row r="363">
      <c r="A363" s="89">
        <v>376.0</v>
      </c>
      <c r="B363" s="113"/>
      <c r="C363" s="114"/>
      <c r="D363" s="114"/>
      <c r="E363" s="114"/>
      <c r="F363" s="246"/>
      <c r="G363" s="341" t="s">
        <v>1081</v>
      </c>
      <c r="H363" s="117"/>
      <c r="I363" s="191" t="s">
        <v>176</v>
      </c>
      <c r="J363" s="117" t="s">
        <v>865</v>
      </c>
      <c r="K363" s="296">
        <v>6.0</v>
      </c>
      <c r="L363" s="117" t="str">
        <f t="shared" si="101"/>
        <v/>
      </c>
      <c r="M363" s="117"/>
      <c r="N363" s="89"/>
      <c r="O363" s="89"/>
      <c r="P363" s="249" t="s">
        <v>1079</v>
      </c>
      <c r="Q363" s="274" t="s">
        <v>1082</v>
      </c>
      <c r="R363" s="89"/>
      <c r="S363" s="117" t="s">
        <v>865</v>
      </c>
      <c r="T363" s="296">
        <v>6.0</v>
      </c>
      <c r="U363" s="117" t="str">
        <f t="shared" si="102"/>
        <v/>
      </c>
      <c r="V363" s="117"/>
      <c r="W363" s="251"/>
      <c r="X363" s="89"/>
      <c r="Y363" s="89"/>
      <c r="Z363" s="89"/>
    </row>
    <row r="364">
      <c r="A364" s="89">
        <v>377.0</v>
      </c>
      <c r="B364" s="113"/>
      <c r="C364" s="114"/>
      <c r="D364" s="114"/>
      <c r="E364" s="114"/>
      <c r="F364" s="246"/>
      <c r="G364" s="341" t="s">
        <v>1083</v>
      </c>
      <c r="H364" s="117"/>
      <c r="I364" s="191" t="s">
        <v>176</v>
      </c>
      <c r="J364" s="117" t="s">
        <v>865</v>
      </c>
      <c r="K364" s="296">
        <v>204.0</v>
      </c>
      <c r="L364" s="117" t="str">
        <f t="shared" si="101"/>
        <v/>
      </c>
      <c r="M364" s="117"/>
      <c r="N364" s="89"/>
      <c r="O364" s="89"/>
      <c r="P364" s="249" t="s">
        <v>1079</v>
      </c>
      <c r="Q364" s="274" t="s">
        <v>1084</v>
      </c>
      <c r="R364" s="89"/>
      <c r="S364" s="117" t="s">
        <v>865</v>
      </c>
      <c r="T364" s="296">
        <v>204.0</v>
      </c>
      <c r="U364" s="117" t="str">
        <f t="shared" si="102"/>
        <v/>
      </c>
      <c r="V364" s="117"/>
      <c r="W364" s="245"/>
      <c r="X364" s="89"/>
      <c r="Y364" s="89"/>
      <c r="Z364" s="89"/>
    </row>
    <row r="365">
      <c r="A365" s="89">
        <v>378.0</v>
      </c>
      <c r="B365" s="257"/>
      <c r="C365" s="241"/>
      <c r="D365" s="241"/>
      <c r="E365" s="241" t="s">
        <v>34</v>
      </c>
      <c r="F365" s="28" t="s">
        <v>1085</v>
      </c>
      <c r="G365" s="4"/>
      <c r="H365" s="242">
        <v>0.6</v>
      </c>
      <c r="I365" s="243"/>
      <c r="J365" s="242"/>
      <c r="K365" s="242"/>
      <c r="L365" s="242">
        <f>AVERAGE(L366:L376)*H365</f>
        <v>0.51</v>
      </c>
      <c r="M365" s="242"/>
      <c r="N365" s="89"/>
      <c r="O365" s="1"/>
      <c r="P365" s="243"/>
      <c r="Q365" s="244"/>
      <c r="R365" s="89"/>
      <c r="S365" s="242"/>
      <c r="T365" s="242"/>
      <c r="U365" s="242">
        <f>AVERAGE(U366:U376)*H365</f>
        <v>0.51</v>
      </c>
      <c r="V365" s="242"/>
      <c r="W365" s="251"/>
      <c r="X365" s="89"/>
      <c r="Y365" s="89"/>
      <c r="Z365" s="89"/>
    </row>
    <row r="366">
      <c r="A366" s="89">
        <v>379.0</v>
      </c>
      <c r="B366" s="113"/>
      <c r="C366" s="114"/>
      <c r="D366" s="347"/>
      <c r="E366" s="246"/>
      <c r="F366" s="328" t="s">
        <v>107</v>
      </c>
      <c r="G366" s="266" t="s">
        <v>1086</v>
      </c>
      <c r="H366" s="117"/>
      <c r="I366" s="191" t="s">
        <v>1087</v>
      </c>
      <c r="J366" s="117" t="s">
        <v>1088</v>
      </c>
      <c r="K366" s="252" t="s">
        <v>227</v>
      </c>
      <c r="L366" s="117">
        <f>IF(K366="","Blm Diisi",IF(K366="A",1,IF(K366="B",0.85,IF(K366="C",0.7,IF(K366="D",0.55,IF(K366="E",0.4,IF(K366="F",0.25,IF(K366="G",0.1,IF(K366="H",0,"Blm Diisi")))))))))</f>
        <v>0.85</v>
      </c>
      <c r="M366" s="117"/>
      <c r="N366" s="89"/>
      <c r="O366" s="89"/>
      <c r="P366" s="368" t="s">
        <v>1089</v>
      </c>
      <c r="Q366" s="313" t="s">
        <v>1090</v>
      </c>
      <c r="R366" s="89"/>
      <c r="S366" s="117" t="s">
        <v>1088</v>
      </c>
      <c r="T366" s="252" t="s">
        <v>227</v>
      </c>
      <c r="U366" s="117">
        <f>IF(T366="","Blm Diisi",IF(T366="A",1,IF(T366="B",0.85,IF(T366="C",0.7,IF(T366="D",0.55,IF(T366="E",0.4,IF(T366="F",0.25,IF(T366="G",0.1,IF(T366="H",0,"Blm Diisi")))))))))</f>
        <v>0.85</v>
      </c>
      <c r="V366" s="117"/>
      <c r="W366" s="251"/>
      <c r="X366" s="89"/>
      <c r="Y366" s="89"/>
      <c r="Z366" s="89"/>
    </row>
    <row r="367">
      <c r="A367" s="89"/>
      <c r="B367" s="113"/>
      <c r="C367" s="114"/>
      <c r="D367" s="347"/>
      <c r="E367" s="246"/>
      <c r="F367" s="365" t="s">
        <v>107</v>
      </c>
      <c r="G367" s="266" t="s">
        <v>1091</v>
      </c>
      <c r="H367" s="117"/>
      <c r="I367" s="191"/>
      <c r="J367" s="117"/>
      <c r="K367" s="340">
        <f>IF(OR(K368="",K369="",K370=""),"Blm Diisi",IF(K368=0,0,IF(K370/K368&gt;1,1,K370/K368)))</f>
        <v>0.3888888889</v>
      </c>
      <c r="L367" s="117"/>
      <c r="M367" s="117"/>
      <c r="N367" s="89"/>
      <c r="O367" s="89"/>
      <c r="P367" s="249" t="s">
        <v>1092</v>
      </c>
      <c r="Q367" s="261" t="s">
        <v>1093</v>
      </c>
      <c r="R367" s="89"/>
      <c r="S367" s="117"/>
      <c r="T367" s="340">
        <v>0.3888888888888889</v>
      </c>
      <c r="U367" s="117"/>
      <c r="V367" s="117"/>
      <c r="W367" s="251"/>
      <c r="X367" s="89"/>
      <c r="Y367" s="89"/>
      <c r="Z367" s="89"/>
    </row>
    <row r="368">
      <c r="A368" s="89"/>
      <c r="B368" s="113"/>
      <c r="C368" s="114"/>
      <c r="D368" s="347"/>
      <c r="E368" s="246"/>
      <c r="F368" s="348"/>
      <c r="G368" s="346" t="s">
        <v>1094</v>
      </c>
      <c r="H368" s="117"/>
      <c r="I368" s="191"/>
      <c r="J368" s="117" t="s">
        <v>865</v>
      </c>
      <c r="K368" s="124">
        <v>36.0</v>
      </c>
      <c r="L368" s="117" t="str">
        <f t="shared" ref="L368:L370" si="103">IF(J368="Ya/Tidak",IF(K368="Ya",1,IF(K368="Tidak",0,"Blm Diisi")),IF(J368="A/B/C",IF(K368="A",1,IF(K368="B",0.5,IF(K368="C",0,"Blm Diisi"))),IF(J368="A/B/C/D",IF(K368="A",1,IF(K368="B",0.67,IF(K368="C",0.33,IF(K368="D",0,"Blm Diisi")))),IF(J368="A/B/C/D/E",IF(K368="A",1,IF(K368="B",0.75,IF(K368="C",0.5,IF(K368="D",0.25,IF(K368="E",0,"Blm Diisi"))))),IF(J368="%",IF(K368="","Blm Diisi",K368),IF(J368="Jumlah",IF(K368="","Blm Diisi",""),IF(J368="Rupiah",IF(K368="","Blm Diisi",""),IF(J368="","","-"))))))))</f>
        <v/>
      </c>
      <c r="M368" s="117"/>
      <c r="N368" s="89"/>
      <c r="O368" s="89"/>
      <c r="P368" s="121"/>
      <c r="Q368" s="261" t="s">
        <v>1095</v>
      </c>
      <c r="R368" s="89"/>
      <c r="S368" s="117" t="s">
        <v>865</v>
      </c>
      <c r="T368" s="124">
        <v>36.0</v>
      </c>
      <c r="U368" s="117" t="str">
        <f t="shared" ref="U368:U370" si="104">IF(S368="Ya/Tidak",IF(T368="Ya",1,IF(T368="Tidak",0,"Blm Diisi")),IF(S368="A/B/C",IF(T368="A",1,IF(T368="B",0.5,IF(T368="C",0,"Blm Diisi"))),IF(S368="A/B/C/D",IF(T368="A",1,IF(T368="B",0.67,IF(T368="C",0.33,IF(T368="D",0,"Blm Diisi")))),IF(S368="A/B/C/D/E",IF(T368="A",1,IF(T368="B",0.75,IF(T368="C",0.5,IF(T368="D",0.25,IF(T368="E",0,"Blm Diisi"))))),IF(S368="%",IF(T368="","Blm Diisi",T368),IF(S368="Jumlah",IF(T368="","Blm Diisi",""),IF(S368="Rupiah",IF(T368="","Blm Diisi",""),IF(S368="","","-"))))))))</f>
        <v/>
      </c>
      <c r="V368" s="117"/>
      <c r="W368" s="251"/>
      <c r="X368" s="89"/>
      <c r="Y368" s="89"/>
      <c r="Z368" s="89"/>
    </row>
    <row r="369">
      <c r="A369" s="89">
        <v>380.0</v>
      </c>
      <c r="B369" s="113"/>
      <c r="C369" s="114"/>
      <c r="D369" s="347"/>
      <c r="E369" s="246"/>
      <c r="F369" s="348"/>
      <c r="G369" s="346" t="s">
        <v>1096</v>
      </c>
      <c r="H369" s="117"/>
      <c r="I369" s="191"/>
      <c r="J369" s="117" t="s">
        <v>865</v>
      </c>
      <c r="K369" s="124">
        <v>14.0</v>
      </c>
      <c r="L369" s="117" t="str">
        <f t="shared" si="103"/>
        <v/>
      </c>
      <c r="M369" s="117"/>
      <c r="N369" s="89"/>
      <c r="O369" s="89"/>
      <c r="P369" s="121"/>
      <c r="Q369" s="261" t="s">
        <v>1097</v>
      </c>
      <c r="R369" s="89"/>
      <c r="S369" s="117" t="s">
        <v>865</v>
      </c>
      <c r="T369" s="124">
        <v>14.0</v>
      </c>
      <c r="U369" s="117" t="str">
        <f t="shared" si="104"/>
        <v/>
      </c>
      <c r="V369" s="117"/>
      <c r="W369" s="245"/>
      <c r="X369" s="89"/>
      <c r="Y369" s="89"/>
      <c r="Z369" s="89"/>
    </row>
    <row r="370">
      <c r="A370" s="89">
        <v>381.0</v>
      </c>
      <c r="B370" s="113"/>
      <c r="C370" s="114"/>
      <c r="D370" s="347"/>
      <c r="E370" s="246"/>
      <c r="F370" s="348"/>
      <c r="G370" s="346" t="s">
        <v>1098</v>
      </c>
      <c r="H370" s="117"/>
      <c r="I370" s="191"/>
      <c r="J370" s="117" t="s">
        <v>865</v>
      </c>
      <c r="K370" s="124">
        <v>14.0</v>
      </c>
      <c r="L370" s="117" t="str">
        <f t="shared" si="103"/>
        <v/>
      </c>
      <c r="M370" s="117"/>
      <c r="N370" s="89"/>
      <c r="O370" s="89"/>
      <c r="P370" s="121"/>
      <c r="Q370" s="261" t="s">
        <v>1099</v>
      </c>
      <c r="R370" s="89"/>
      <c r="S370" s="117" t="s">
        <v>865</v>
      </c>
      <c r="T370" s="124">
        <v>14.0</v>
      </c>
      <c r="U370" s="117" t="str">
        <f t="shared" si="104"/>
        <v/>
      </c>
      <c r="V370" s="117"/>
      <c r="W370" s="251"/>
      <c r="X370" s="89"/>
      <c r="Y370" s="89"/>
      <c r="Z370" s="89"/>
    </row>
    <row r="371">
      <c r="A371" s="89">
        <v>382.0</v>
      </c>
      <c r="B371" s="113"/>
      <c r="C371" s="114"/>
      <c r="D371" s="347"/>
      <c r="E371" s="246"/>
      <c r="F371" s="365" t="s">
        <v>107</v>
      </c>
      <c r="G371" s="266" t="s">
        <v>1100</v>
      </c>
      <c r="H371" s="117"/>
      <c r="I371" s="191"/>
      <c r="J371" s="117"/>
      <c r="K371" s="340">
        <f>IF(OR(K372="",K373=""),"Blm Diisi",IF(K372=0,0,IF(K373/K372&gt;1,1,K373/K372)))</f>
        <v>0.6</v>
      </c>
      <c r="L371" s="117"/>
      <c r="M371" s="117"/>
      <c r="N371" s="89"/>
      <c r="O371" s="89"/>
      <c r="P371" s="121"/>
      <c r="Q371" s="291"/>
      <c r="R371" s="89"/>
      <c r="S371" s="117"/>
      <c r="T371" s="340">
        <v>0.6</v>
      </c>
      <c r="U371" s="117"/>
      <c r="V371" s="117"/>
      <c r="W371" s="251"/>
      <c r="X371" s="89"/>
      <c r="Y371" s="89"/>
      <c r="Z371" s="89"/>
    </row>
    <row r="372">
      <c r="A372" s="89">
        <v>383.0</v>
      </c>
      <c r="B372" s="113"/>
      <c r="C372" s="114"/>
      <c r="D372" s="347"/>
      <c r="E372" s="246"/>
      <c r="F372" s="348"/>
      <c r="G372" s="346" t="s">
        <v>1101</v>
      </c>
      <c r="H372" s="117"/>
      <c r="I372" s="191"/>
      <c r="J372" s="117" t="s">
        <v>865</v>
      </c>
      <c r="K372" s="124">
        <v>5.0</v>
      </c>
      <c r="L372" s="117" t="str">
        <f t="shared" ref="L372:L373" si="105">IF(J372="Ya/Tidak",IF(K372="Ya",1,IF(K372="Tidak",0,"Blm Diisi")),IF(J372="A/B/C",IF(K372="A",1,IF(K372="B",0.5,IF(K372="C",0,"Blm Diisi"))),IF(J372="A/B/C/D",IF(K372="A",1,IF(K372="B",0.67,IF(K372="C",0.33,IF(K372="D",0,"Blm Diisi")))),IF(J372="A/B/C/D/E",IF(K372="A",1,IF(K372="B",0.75,IF(K372="C",0.5,IF(K372="D",0.25,IF(K372="E",0,"Blm Diisi"))))),IF(J372="%",IF(K372="","Blm Diisi",K372),IF(J372="Jumlah",IF(K372="","Blm Diisi",""),IF(J372="Rupiah",IF(K372="","Blm Diisi",""),IF(J372="","","-"))))))))</f>
        <v/>
      </c>
      <c r="M372" s="117"/>
      <c r="N372" s="89"/>
      <c r="O372" s="89"/>
      <c r="P372" s="121"/>
      <c r="Q372" s="261" t="s">
        <v>1102</v>
      </c>
      <c r="R372" s="89"/>
      <c r="S372" s="117" t="s">
        <v>865</v>
      </c>
      <c r="T372" s="124">
        <v>5.0</v>
      </c>
      <c r="U372" s="117" t="str">
        <f t="shared" ref="U372:U373" si="106">IF(S372="Ya/Tidak",IF(T372="Ya",1,IF(T372="Tidak",0,"Blm Diisi")),IF(S372="A/B/C",IF(T372="A",1,IF(T372="B",0.5,IF(T372="C",0,"Blm Diisi"))),IF(S372="A/B/C/D",IF(T372="A",1,IF(T372="B",0.67,IF(T372="C",0.33,IF(T372="D",0,"Blm Diisi")))),IF(S372="A/B/C/D/E",IF(T372="A",1,IF(T372="B",0.75,IF(T372="C",0.5,IF(T372="D",0.25,IF(T372="E",0,"Blm Diisi"))))),IF(S372="%",IF(T372="","Blm Diisi",T372),IF(S372="Jumlah",IF(T372="","Blm Diisi",""),IF(S372="Rupiah",IF(T372="","Blm Diisi",""),IF(S372="","","-"))))))))</f>
        <v/>
      </c>
      <c r="V372" s="117"/>
      <c r="W372" s="251"/>
      <c r="X372" s="89"/>
      <c r="Y372" s="89"/>
      <c r="Z372" s="89"/>
    </row>
    <row r="373">
      <c r="A373" s="89">
        <v>384.0</v>
      </c>
      <c r="B373" s="113"/>
      <c r="C373" s="114"/>
      <c r="D373" s="347"/>
      <c r="E373" s="246"/>
      <c r="F373" s="348"/>
      <c r="G373" s="346" t="s">
        <v>1103</v>
      </c>
      <c r="H373" s="117"/>
      <c r="I373" s="191"/>
      <c r="J373" s="117" t="s">
        <v>865</v>
      </c>
      <c r="K373" s="124">
        <v>3.0</v>
      </c>
      <c r="L373" s="117" t="str">
        <f t="shared" si="105"/>
        <v/>
      </c>
      <c r="M373" s="117"/>
      <c r="N373" s="89"/>
      <c r="O373" s="89"/>
      <c r="P373" s="121"/>
      <c r="Q373" s="261" t="s">
        <v>1104</v>
      </c>
      <c r="R373" s="89"/>
      <c r="S373" s="117" t="s">
        <v>865</v>
      </c>
      <c r="T373" s="124">
        <v>3.0</v>
      </c>
      <c r="U373" s="117" t="str">
        <f t="shared" si="106"/>
        <v/>
      </c>
      <c r="V373" s="117"/>
      <c r="W373" s="251"/>
      <c r="X373" s="89"/>
      <c r="Y373" s="89"/>
      <c r="Z373" s="89"/>
    </row>
    <row r="374">
      <c r="A374" s="89">
        <v>385.0</v>
      </c>
      <c r="B374" s="113"/>
      <c r="C374" s="114"/>
      <c r="D374" s="347"/>
      <c r="E374" s="246"/>
      <c r="F374" s="365" t="s">
        <v>107</v>
      </c>
      <c r="G374" s="266" t="s">
        <v>1105</v>
      </c>
      <c r="H374" s="117"/>
      <c r="I374" s="191"/>
      <c r="J374" s="117"/>
      <c r="K374" s="340">
        <f>IF(OR(K375="",K376=""),"Blm Diisi",IF(K375=0,0,IF(K376/K375&gt;1,1,K376/K375)))</f>
        <v>0</v>
      </c>
      <c r="L374" s="117"/>
      <c r="M374" s="117"/>
      <c r="N374" s="89"/>
      <c r="O374" s="89"/>
      <c r="P374" s="121"/>
      <c r="Q374" s="291"/>
      <c r="R374" s="89"/>
      <c r="S374" s="117"/>
      <c r="T374" s="340">
        <v>0.0</v>
      </c>
      <c r="U374" s="117"/>
      <c r="V374" s="117"/>
      <c r="W374" s="251"/>
      <c r="X374" s="89"/>
      <c r="Y374" s="89"/>
      <c r="Z374" s="89"/>
    </row>
    <row r="375">
      <c r="A375" s="89">
        <v>386.0</v>
      </c>
      <c r="B375" s="113"/>
      <c r="C375" s="114"/>
      <c r="D375" s="347"/>
      <c r="E375" s="246"/>
      <c r="F375" s="114"/>
      <c r="G375" s="346" t="s">
        <v>1106</v>
      </c>
      <c r="H375" s="117"/>
      <c r="I375" s="191"/>
      <c r="J375" s="117" t="s">
        <v>865</v>
      </c>
      <c r="K375" s="124">
        <v>3.0</v>
      </c>
      <c r="L375" s="117" t="str">
        <f t="shared" ref="L375:L376" si="107">IF(J375="Ya/Tidak",IF(K375="Ya",1,IF(K375="Tidak",0,"Blm Diisi")),IF(J375="A/B/C",IF(K375="A",1,IF(K375="B",0.5,IF(K375="C",0,"Blm Diisi"))),IF(J375="A/B/C/D",IF(K375="A",1,IF(K375="B",0.67,IF(K375="C",0.33,IF(K375="D",0,"Blm Diisi")))),IF(J375="A/B/C/D/E",IF(K375="A",1,IF(K375="B",0.75,IF(K375="C",0.5,IF(K375="D",0.25,IF(K375="E",0,"Blm Diisi"))))),IF(J375="%",IF(K375="","Blm Diisi",K375),IF(J375="Jumlah",IF(K375="","Blm Diisi",""),IF(J375="Rupiah",IF(K375="","Blm Diisi",""),IF(J375="","","-"))))))))</f>
        <v/>
      </c>
      <c r="M375" s="117"/>
      <c r="N375" s="89"/>
      <c r="O375" s="89"/>
      <c r="P375" s="121"/>
      <c r="Q375" s="261" t="s">
        <v>1107</v>
      </c>
      <c r="R375" s="89"/>
      <c r="S375" s="117" t="s">
        <v>865</v>
      </c>
      <c r="T375" s="124">
        <v>3.0</v>
      </c>
      <c r="U375" s="117" t="str">
        <f t="shared" ref="U375:U376" si="108">IF(S375="Ya/Tidak",IF(T375="Ya",1,IF(T375="Tidak",0,"Blm Diisi")),IF(S375="A/B/C",IF(T375="A",1,IF(T375="B",0.5,IF(T375="C",0,"Blm Diisi"))),IF(S375="A/B/C/D",IF(T375="A",1,IF(T375="B",0.67,IF(T375="C",0.33,IF(T375="D",0,"Blm Diisi")))),IF(S375="A/B/C/D/E",IF(T375="A",1,IF(T375="B",0.75,IF(T375="C",0.5,IF(T375="D",0.25,IF(T375="E",0,"Blm Diisi"))))),IF(S375="%",IF(T375="","Blm Diisi",T375),IF(S375="Jumlah",IF(T375="","Blm Diisi",""),IF(S375="Rupiah",IF(T375="","Blm Diisi",""),IF(S375="","","-"))))))))</f>
        <v/>
      </c>
      <c r="V375" s="117"/>
      <c r="W375" s="251"/>
      <c r="X375" s="89"/>
      <c r="Y375" s="89"/>
      <c r="Z375" s="89"/>
    </row>
    <row r="376">
      <c r="A376" s="89">
        <v>387.0</v>
      </c>
      <c r="B376" s="113"/>
      <c r="C376" s="114"/>
      <c r="D376" s="347"/>
      <c r="E376" s="246"/>
      <c r="F376" s="114"/>
      <c r="G376" s="346" t="s">
        <v>1108</v>
      </c>
      <c r="H376" s="117"/>
      <c r="I376" s="191"/>
      <c r="J376" s="117" t="s">
        <v>865</v>
      </c>
      <c r="K376" s="124">
        <v>0.0</v>
      </c>
      <c r="L376" s="117" t="str">
        <f t="shared" si="107"/>
        <v/>
      </c>
      <c r="M376" s="117"/>
      <c r="N376" s="89"/>
      <c r="O376" s="89"/>
      <c r="P376" s="121"/>
      <c r="Q376" s="261" t="s">
        <v>1109</v>
      </c>
      <c r="R376" s="89"/>
      <c r="S376" s="117" t="s">
        <v>865</v>
      </c>
      <c r="T376" s="124">
        <v>0.0</v>
      </c>
      <c r="U376" s="117" t="str">
        <f t="shared" si="108"/>
        <v/>
      </c>
      <c r="V376" s="117"/>
      <c r="W376" s="251"/>
      <c r="X376" s="89"/>
      <c r="Y376" s="89"/>
      <c r="Z376" s="89"/>
    </row>
    <row r="377">
      <c r="A377" s="89">
        <v>378.0</v>
      </c>
      <c r="B377" s="257"/>
      <c r="C377" s="241"/>
      <c r="D377" s="241"/>
      <c r="E377" s="241" t="s">
        <v>36</v>
      </c>
      <c r="F377" s="28" t="s">
        <v>175</v>
      </c>
      <c r="G377" s="4"/>
      <c r="H377" s="242">
        <v>0.6</v>
      </c>
      <c r="I377" s="243"/>
      <c r="J377" s="242"/>
      <c r="K377" s="242"/>
      <c r="L377" s="242">
        <f>AVERAGE(L378:L379)*H377</f>
        <v>0.426</v>
      </c>
      <c r="M377" s="242"/>
      <c r="N377" s="89"/>
      <c r="O377" s="1"/>
      <c r="P377" s="243"/>
      <c r="Q377" s="244"/>
      <c r="R377" s="89"/>
      <c r="S377" s="242"/>
      <c r="T377" s="242"/>
      <c r="U377" s="242">
        <f>AVERAGE(U378:U379)*H377</f>
        <v>0.426</v>
      </c>
      <c r="V377" s="242"/>
      <c r="W377" s="251"/>
      <c r="X377" s="89"/>
      <c r="Y377" s="89"/>
      <c r="Z377" s="89"/>
    </row>
    <row r="378">
      <c r="A378" s="89">
        <v>184.0</v>
      </c>
      <c r="B378" s="113"/>
      <c r="C378" s="114"/>
      <c r="D378" s="114"/>
      <c r="E378" s="246"/>
      <c r="F378" s="114" t="s">
        <v>186</v>
      </c>
      <c r="G378" s="266" t="s">
        <v>1110</v>
      </c>
      <c r="H378" s="117"/>
      <c r="I378" s="191" t="s">
        <v>1111</v>
      </c>
      <c r="J378" s="117" t="s">
        <v>264</v>
      </c>
      <c r="K378" s="247" t="s">
        <v>227</v>
      </c>
      <c r="L378" s="117">
        <f t="shared" ref="L378:L379" si="109">IF(J378="Ya/Tidak",IF(K378="Ya",1,IF(K378="Tidak",0,"Blm Diisi")),IF(J378="A/B/C",IF(K378="A",1,IF(K378="B",0.5,IF(K378="C",0,"Blm Diisi"))),IF(J378="A/B/C/D",IF(K378="A",1,IF(K378="B",0.67,IF(K378="C",0.33,IF(K378="D",0,"Blm Diisi")))),IF(J378="A/B/C/D/E",IF(K378="A",1,IF(K378="B",0.75,IF(K378="C",0.5,IF(K378="D",0.25,IF(K378="E",0,"Blm Diisi"))))),IF(J378="%",IF(K378="","Blm Diisi",K378),IF(J378="Jumlah",IF(K378="","Blm Diisi",""),IF(J378="Rupiah",IF(K378="","Blm Diisi",""),IF(J378="","","-"))))))))</f>
        <v>0.75</v>
      </c>
      <c r="M378" s="117"/>
      <c r="N378" s="89"/>
      <c r="O378" s="89"/>
      <c r="P378" s="249" t="s">
        <v>1112</v>
      </c>
      <c r="Q378" s="261" t="s">
        <v>1113</v>
      </c>
      <c r="R378" s="89"/>
      <c r="S378" s="117" t="s">
        <v>264</v>
      </c>
      <c r="T378" s="247" t="s">
        <v>227</v>
      </c>
      <c r="U378" s="117">
        <f t="shared" ref="U378:U379" si="110">IF(S378="Ya/Tidak",IF(T378="Ya",1,IF(T378="Tidak",0,"Blm Diisi")),IF(S378="A/B/C",IF(T378="A",1,IF(T378="B",0.5,IF(T378="C",0,"Blm Diisi"))),IF(S378="A/B/C/D",IF(T378="A",1,IF(T378="B",0.67,IF(T378="C",0.33,IF(T378="D",0,"Blm Diisi")))),IF(S378="A/B/C/D/E",IF(T378="A",1,IF(T378="B",0.75,IF(T378="C",0.5,IF(T378="D",0.25,IF(T378="E",0,"Blm Diisi"))))),IF(S378="%",IF(T378="","Blm Diisi",T378),IF(S378="Jumlah",IF(T378="","Blm Diisi",""),IF(S378="Rupiah",IF(T378="","Blm Diisi",""),IF(S378="","","-"))))))))</f>
        <v>0.75</v>
      </c>
      <c r="V378" s="117"/>
      <c r="W378" s="251"/>
      <c r="X378" s="89"/>
      <c r="Y378" s="89"/>
      <c r="Z378" s="89"/>
    </row>
    <row r="379">
      <c r="A379" s="89">
        <v>185.0</v>
      </c>
      <c r="B379" s="113"/>
      <c r="C379" s="114"/>
      <c r="D379" s="114"/>
      <c r="E379" s="246"/>
      <c r="F379" s="114" t="s">
        <v>193</v>
      </c>
      <c r="G379" s="266" t="s">
        <v>1114</v>
      </c>
      <c r="H379" s="117"/>
      <c r="I379" s="191" t="s">
        <v>1115</v>
      </c>
      <c r="J379" s="117" t="s">
        <v>196</v>
      </c>
      <c r="K379" s="247" t="s">
        <v>227</v>
      </c>
      <c r="L379" s="117">
        <f t="shared" si="109"/>
        <v>0.67</v>
      </c>
      <c r="M379" s="117"/>
      <c r="N379" s="89"/>
      <c r="O379" s="89"/>
      <c r="P379" s="249" t="s">
        <v>1116</v>
      </c>
      <c r="Q379" s="258"/>
      <c r="R379" s="89"/>
      <c r="S379" s="117" t="s">
        <v>196</v>
      </c>
      <c r="T379" s="247" t="s">
        <v>227</v>
      </c>
      <c r="U379" s="117">
        <f t="shared" si="110"/>
        <v>0.67</v>
      </c>
      <c r="V379" s="117"/>
      <c r="W379" s="251"/>
      <c r="X379" s="89"/>
      <c r="Y379" s="89"/>
      <c r="Z379" s="89"/>
    </row>
    <row r="380">
      <c r="A380" s="89">
        <v>388.0</v>
      </c>
      <c r="B380" s="320"/>
      <c r="C380" s="320"/>
      <c r="D380" s="337">
        <v>8.0</v>
      </c>
      <c r="E380" s="141" t="s">
        <v>53</v>
      </c>
      <c r="F380" s="3"/>
      <c r="G380" s="4"/>
      <c r="H380" s="37">
        <v>3.75</v>
      </c>
      <c r="I380" s="262"/>
      <c r="J380" s="37"/>
      <c r="K380" s="37"/>
      <c r="L380" s="37">
        <f>SUM(L381,L388)</f>
        <v>3.75</v>
      </c>
      <c r="M380" s="37"/>
      <c r="N380" s="89"/>
      <c r="O380" s="1"/>
      <c r="P380" s="262"/>
      <c r="Q380" s="258"/>
      <c r="R380" s="89"/>
      <c r="S380" s="37"/>
      <c r="T380" s="37"/>
      <c r="U380" s="37">
        <f>SUM(U381,U388)</f>
        <v>3.75</v>
      </c>
      <c r="V380" s="37"/>
      <c r="W380" s="251"/>
      <c r="X380" s="89"/>
      <c r="Y380" s="89"/>
      <c r="Z380" s="89"/>
    </row>
    <row r="381">
      <c r="A381" s="89">
        <v>389.0</v>
      </c>
      <c r="B381" s="257"/>
      <c r="C381" s="241"/>
      <c r="D381" s="241"/>
      <c r="E381" s="241" t="s">
        <v>10</v>
      </c>
      <c r="F381" s="28" t="s">
        <v>1117</v>
      </c>
      <c r="G381" s="4"/>
      <c r="H381" s="242">
        <v>2.5</v>
      </c>
      <c r="I381" s="243"/>
      <c r="J381" s="242"/>
      <c r="K381" s="242"/>
      <c r="L381" s="242">
        <f>AVERAGE(L382:L387)*H381</f>
        <v>2.5</v>
      </c>
      <c r="M381" s="242"/>
      <c r="N381" s="89"/>
      <c r="O381" s="1"/>
      <c r="P381" s="243"/>
      <c r="Q381" s="244"/>
      <c r="R381" s="89"/>
      <c r="S381" s="242"/>
      <c r="T381" s="242"/>
      <c r="U381" s="242">
        <f>AVERAGE(U382:U387)*H381</f>
        <v>2.5</v>
      </c>
      <c r="V381" s="242"/>
      <c r="W381" s="245"/>
      <c r="X381" s="89"/>
      <c r="Y381" s="89"/>
      <c r="Z381" s="89"/>
    </row>
    <row r="382">
      <c r="A382" s="89">
        <v>390.0</v>
      </c>
      <c r="B382" s="113"/>
      <c r="C382" s="114"/>
      <c r="D382" s="114"/>
      <c r="E382" s="114"/>
      <c r="F382" s="114" t="s">
        <v>186</v>
      </c>
      <c r="G382" s="266" t="s">
        <v>1118</v>
      </c>
      <c r="H382" s="117"/>
      <c r="I382" s="191"/>
      <c r="J382" s="117" t="s">
        <v>861</v>
      </c>
      <c r="K382" s="340">
        <f>IF(OR(K383="",K384=""),"Blm Diisi",IF(K383=0,0,IF(K384/K383&gt;1,1,K384/K383)))</f>
        <v>1</v>
      </c>
      <c r="L382" s="117">
        <f t="shared" ref="L382:L387" si="111">IF(J382="Ya/Tidak",IF(K382="Ya",1,IF(K382="Tidak",0,"Blm Diisi")),IF(J382="A/B/C",IF(K382="A",1,IF(K382="B",0.5,IF(K382="C",0,"Blm Diisi"))),IF(J382="A/B/C/D",IF(K382="A",1,IF(K382="B",0.67,IF(K382="C",0.33,IF(K382="D",0,"Blm Diisi")))),IF(J382="A/B/C/D/E",IF(K382="A",1,IF(K382="B",0.75,IF(K382="C",0.5,IF(K382="D",0.25,IF(K382="E",0,"Blm Diisi"))))),IF(J382="%",IF(K382="","Blm Diisi",K382),IF(J382="Jumlah",IF(K382="","Blm Diisi",""),IF(J382="Rupiah",IF(K382="","Blm Diisi",""),IF(J382="","","-"))))))))</f>
        <v>1</v>
      </c>
      <c r="M382" s="117"/>
      <c r="N382" s="89"/>
      <c r="O382" s="89"/>
      <c r="P382" s="249" t="s">
        <v>1119</v>
      </c>
      <c r="Q382" s="315" t="s">
        <v>1120</v>
      </c>
      <c r="R382" s="89"/>
      <c r="S382" s="117" t="s">
        <v>861</v>
      </c>
      <c r="T382" s="340">
        <v>1.0</v>
      </c>
      <c r="U382" s="117">
        <f t="shared" ref="U382:U387" si="112">IF(S382="Ya/Tidak",IF(T382="Ya",1,IF(T382="Tidak",0,"Blm Diisi")),IF(S382="A/B/C",IF(T382="A",1,IF(T382="B",0.5,IF(T382="C",0,"Blm Diisi"))),IF(S382="A/B/C/D",IF(T382="A",1,IF(T382="B",0.67,IF(T382="C",0.33,IF(T382="D",0,"Blm Diisi")))),IF(S382="A/B/C/D/E",IF(T382="A",1,IF(T382="B",0.75,IF(T382="C",0.5,IF(T382="D",0.25,IF(T382="E",0,"Blm Diisi"))))),IF(S382="%",IF(T382="","Blm Diisi",T382),IF(S382="Jumlah",IF(T382="","Blm Diisi",""),IF(S382="Rupiah",IF(T382="","Blm Diisi",""),IF(S382="","","-"))))))))</f>
        <v>1</v>
      </c>
      <c r="V382" s="117"/>
      <c r="W382" s="251"/>
      <c r="X382" s="89"/>
      <c r="Y382" s="89"/>
      <c r="Z382" s="89"/>
    </row>
    <row r="383">
      <c r="A383" s="89"/>
      <c r="B383" s="113"/>
      <c r="C383" s="114"/>
      <c r="D383" s="114"/>
      <c r="E383" s="114"/>
      <c r="F383" s="114"/>
      <c r="G383" s="191" t="s">
        <v>1121</v>
      </c>
      <c r="H383" s="117"/>
      <c r="I383" s="191"/>
      <c r="J383" s="117" t="s">
        <v>865</v>
      </c>
      <c r="K383" s="296">
        <v>228.0</v>
      </c>
      <c r="L383" s="117" t="str">
        <f t="shared" si="111"/>
        <v/>
      </c>
      <c r="M383" s="117"/>
      <c r="N383" s="89"/>
      <c r="O383" s="89"/>
      <c r="P383" s="249" t="s">
        <v>1122</v>
      </c>
      <c r="Q383" s="289" t="s">
        <v>1123</v>
      </c>
      <c r="R383" s="89"/>
      <c r="S383" s="117" t="s">
        <v>865</v>
      </c>
      <c r="T383" s="296">
        <v>228.0</v>
      </c>
      <c r="U383" s="117" t="str">
        <f t="shared" si="112"/>
        <v/>
      </c>
      <c r="V383" s="117"/>
      <c r="W383" s="251"/>
      <c r="X383" s="89"/>
      <c r="Y383" s="89"/>
      <c r="Z383" s="89"/>
    </row>
    <row r="384">
      <c r="A384" s="89"/>
      <c r="B384" s="113"/>
      <c r="C384" s="114"/>
      <c r="D384" s="114"/>
      <c r="E384" s="114"/>
      <c r="F384" s="114"/>
      <c r="G384" s="191" t="s">
        <v>1124</v>
      </c>
      <c r="H384" s="117"/>
      <c r="I384" s="191"/>
      <c r="J384" s="117" t="s">
        <v>865</v>
      </c>
      <c r="K384" s="296">
        <v>228.0</v>
      </c>
      <c r="L384" s="117" t="str">
        <f t="shared" si="111"/>
        <v/>
      </c>
      <c r="M384" s="117"/>
      <c r="N384" s="89"/>
      <c r="O384" s="89"/>
      <c r="P384" s="369" t="s">
        <v>1122</v>
      </c>
      <c r="Q384" s="289" t="s">
        <v>1125</v>
      </c>
      <c r="R384" s="89"/>
      <c r="S384" s="117" t="s">
        <v>865</v>
      </c>
      <c r="T384" s="296">
        <v>228.0</v>
      </c>
      <c r="U384" s="117" t="str">
        <f t="shared" si="112"/>
        <v/>
      </c>
      <c r="V384" s="117"/>
      <c r="W384" s="263"/>
      <c r="X384" s="89"/>
      <c r="Y384" s="89"/>
      <c r="Z384" s="89"/>
    </row>
    <row r="385">
      <c r="A385" s="89">
        <v>391.0</v>
      </c>
      <c r="B385" s="113"/>
      <c r="C385" s="114"/>
      <c r="D385" s="114"/>
      <c r="E385" s="114"/>
      <c r="F385" s="114" t="s">
        <v>193</v>
      </c>
      <c r="G385" s="266" t="s">
        <v>1126</v>
      </c>
      <c r="H385" s="117"/>
      <c r="I385" s="191" t="s">
        <v>1127</v>
      </c>
      <c r="J385" s="117" t="s">
        <v>861</v>
      </c>
      <c r="K385" s="340">
        <f>IF(OR(K386="",K387=""),"Blm Diisi",IF(K386=0,0,IF(K387/K386&gt;1,1,K387/K386)))</f>
        <v>1</v>
      </c>
      <c r="L385" s="117">
        <f t="shared" si="111"/>
        <v>1</v>
      </c>
      <c r="M385" s="117"/>
      <c r="N385" s="89"/>
      <c r="O385" s="89"/>
      <c r="P385" s="121" t="s">
        <v>1128</v>
      </c>
      <c r="Q385" s="370" t="s">
        <v>1129</v>
      </c>
      <c r="R385" s="89"/>
      <c r="S385" s="117" t="s">
        <v>861</v>
      </c>
      <c r="T385" s="340">
        <v>1.0</v>
      </c>
      <c r="U385" s="117">
        <f t="shared" si="112"/>
        <v>1</v>
      </c>
      <c r="V385" s="117"/>
      <c r="W385" s="245"/>
      <c r="X385" s="89"/>
      <c r="Y385" s="89"/>
      <c r="Z385" s="89"/>
    </row>
    <row r="386">
      <c r="A386" s="89">
        <v>392.0</v>
      </c>
      <c r="B386" s="113"/>
      <c r="C386" s="114"/>
      <c r="D386" s="114"/>
      <c r="E386" s="114"/>
      <c r="F386" s="114"/>
      <c r="G386" s="346" t="s">
        <v>1130</v>
      </c>
      <c r="H386" s="117"/>
      <c r="I386" s="191"/>
      <c r="J386" s="117" t="s">
        <v>865</v>
      </c>
      <c r="K386" s="345">
        <v>121.0</v>
      </c>
      <c r="L386" s="117" t="str">
        <f t="shared" si="111"/>
        <v/>
      </c>
      <c r="M386" s="117"/>
      <c r="N386" s="89"/>
      <c r="O386" s="89"/>
      <c r="P386" s="121"/>
      <c r="Q386" s="258"/>
      <c r="R386" s="89"/>
      <c r="S386" s="117" t="s">
        <v>865</v>
      </c>
      <c r="T386" s="124">
        <v>121.0</v>
      </c>
      <c r="U386" s="117" t="str">
        <f t="shared" si="112"/>
        <v/>
      </c>
      <c r="V386" s="117"/>
      <c r="W386" s="251"/>
      <c r="X386" s="89"/>
      <c r="Y386" s="89"/>
      <c r="Z386" s="89"/>
    </row>
    <row r="387">
      <c r="A387" s="89">
        <v>393.0</v>
      </c>
      <c r="B387" s="113"/>
      <c r="C387" s="114"/>
      <c r="D387" s="114"/>
      <c r="E387" s="114"/>
      <c r="F387" s="114"/>
      <c r="G387" s="346" t="s">
        <v>1131</v>
      </c>
      <c r="H387" s="117"/>
      <c r="I387" s="191"/>
      <c r="J387" s="117" t="s">
        <v>865</v>
      </c>
      <c r="K387" s="345">
        <v>121.0</v>
      </c>
      <c r="L387" s="117" t="str">
        <f t="shared" si="111"/>
        <v/>
      </c>
      <c r="M387" s="117"/>
      <c r="N387" s="89"/>
      <c r="O387" s="89"/>
      <c r="P387" s="121"/>
      <c r="Q387" s="258"/>
      <c r="R387" s="89"/>
      <c r="S387" s="117" t="s">
        <v>865</v>
      </c>
      <c r="T387" s="124">
        <v>121.0</v>
      </c>
      <c r="U387" s="117" t="str">
        <f t="shared" si="112"/>
        <v/>
      </c>
      <c r="V387" s="117"/>
      <c r="W387" s="251"/>
      <c r="X387" s="89"/>
      <c r="Y387" s="89"/>
      <c r="Z387" s="89"/>
    </row>
    <row r="388">
      <c r="A388" s="89">
        <v>394.0</v>
      </c>
      <c r="B388" s="257"/>
      <c r="C388" s="241"/>
      <c r="D388" s="241"/>
      <c r="E388" s="241" t="s">
        <v>12</v>
      </c>
      <c r="F388" s="28" t="s">
        <v>100</v>
      </c>
      <c r="G388" s="4"/>
      <c r="H388" s="242">
        <v>1.25</v>
      </c>
      <c r="I388" s="243"/>
      <c r="J388" s="242"/>
      <c r="K388" s="371"/>
      <c r="L388" s="242">
        <f>AVERAGE(L389)*H388</f>
        <v>1.25</v>
      </c>
      <c r="M388" s="242"/>
      <c r="N388" s="89"/>
      <c r="O388" s="1"/>
      <c r="P388" s="243"/>
      <c r="Q388" s="244"/>
      <c r="R388" s="89"/>
      <c r="S388" s="242"/>
      <c r="T388" s="242"/>
      <c r="U388" s="242">
        <f>AVERAGE(U389)*H388</f>
        <v>1.25</v>
      </c>
      <c r="V388" s="242"/>
      <c r="W388" s="251"/>
      <c r="X388" s="89"/>
      <c r="Y388" s="89"/>
      <c r="Z388" s="89"/>
    </row>
    <row r="389">
      <c r="A389" s="89">
        <v>395.0</v>
      </c>
      <c r="B389" s="113"/>
      <c r="C389" s="114"/>
      <c r="D389" s="114"/>
      <c r="E389" s="114"/>
      <c r="F389" s="328" t="s">
        <v>107</v>
      </c>
      <c r="G389" s="266" t="s">
        <v>1132</v>
      </c>
      <c r="H389" s="117"/>
      <c r="I389" s="191" t="s">
        <v>1133</v>
      </c>
      <c r="J389" s="117" t="s">
        <v>861</v>
      </c>
      <c r="K389" s="271">
        <f>IF(OR(K390="",K391=""),"Blm Diisi",IF(K390=0,0,IF(K391/K390&gt;1,1,K391/K390)))</f>
        <v>1</v>
      </c>
      <c r="L389" s="117">
        <f t="shared" ref="L389:L391" si="113">IF(J389="Ya/Tidak",IF(K389="Ya",1,IF(K389="Tidak",0,"Blm Diisi")),IF(J389="A/B/C",IF(K389="A",1,IF(K389="B",0.5,IF(K389="C",0,"Blm Diisi"))),IF(J389="A/B/C/D",IF(K389="A",1,IF(K389="B",0.67,IF(K389="C",0.33,IF(K389="D",0,"Blm Diisi")))),IF(J389="A/B/C/D/E",IF(K389="A",1,IF(K389="B",0.75,IF(K389="C",0.5,IF(K389="D",0.25,IF(K389="E",0,"Blm Diisi"))))),IF(J389="%",IF(K389="","Blm Diisi",K389),IF(J389="Jumlah",IF(K389="","Blm Diisi",""),IF(J389="Rupiah",IF(K389="","Blm Diisi",""),IF(J389="","","-"))))))))</f>
        <v>1</v>
      </c>
      <c r="M389" s="117"/>
      <c r="N389" s="89"/>
      <c r="O389" s="89"/>
      <c r="P389" s="121"/>
      <c r="Q389" s="258"/>
      <c r="R389" s="89"/>
      <c r="S389" s="117" t="s">
        <v>861</v>
      </c>
      <c r="T389" s="340">
        <v>1.0</v>
      </c>
      <c r="U389" s="117">
        <f t="shared" ref="U389:U391" si="114">IF(S389="Ya/Tidak",IF(T389="Ya",1,IF(T389="Tidak",0,"Blm Diisi")),IF(S389="A/B/C",IF(T389="A",1,IF(T389="B",0.5,IF(T389="C",0,"Blm Diisi"))),IF(S389="A/B/C/D",IF(T389="A",1,IF(T389="B",0.67,IF(T389="C",0.33,IF(T389="D",0,"Blm Diisi")))),IF(S389="A/B/C/D/E",IF(T389="A",1,IF(T389="B",0.75,IF(T389="C",0.5,IF(T389="D",0.25,IF(T389="E",0,"Blm Diisi"))))),IF(S389="%",IF(T389="","Blm Diisi",T389),IF(S389="Jumlah",IF(T389="","Blm Diisi",""),IF(S389="Rupiah",IF(T389="","Blm Diisi",""),IF(S389="","","-"))))))))</f>
        <v>1</v>
      </c>
      <c r="V389" s="117"/>
      <c r="W389" s="251"/>
      <c r="X389" s="89"/>
      <c r="Y389" s="89"/>
      <c r="Z389" s="89"/>
    </row>
    <row r="390">
      <c r="A390" s="89"/>
      <c r="B390" s="113"/>
      <c r="C390" s="114"/>
      <c r="D390" s="114"/>
      <c r="E390" s="114"/>
      <c r="F390" s="325"/>
      <c r="G390" s="191" t="s">
        <v>1134</v>
      </c>
      <c r="H390" s="372"/>
      <c r="I390" s="373"/>
      <c r="J390" s="117" t="s">
        <v>865</v>
      </c>
      <c r="K390" s="342">
        <v>210.0</v>
      </c>
      <c r="L390" s="117" t="str">
        <f t="shared" si="113"/>
        <v/>
      </c>
      <c r="M390" s="117"/>
      <c r="N390" s="89"/>
      <c r="O390" s="89"/>
      <c r="P390" s="249" t="s">
        <v>1079</v>
      </c>
      <c r="Q390" s="323" t="s">
        <v>1135</v>
      </c>
      <c r="R390" s="89"/>
      <c r="S390" s="117" t="s">
        <v>865</v>
      </c>
      <c r="T390" s="296">
        <v>210.0</v>
      </c>
      <c r="U390" s="117" t="str">
        <f t="shared" si="114"/>
        <v/>
      </c>
      <c r="V390" s="117"/>
      <c r="W390" s="251"/>
      <c r="X390" s="89"/>
      <c r="Y390" s="89"/>
      <c r="Z390" s="89"/>
    </row>
    <row r="391">
      <c r="A391" s="89"/>
      <c r="B391" s="113"/>
      <c r="C391" s="114"/>
      <c r="D391" s="114"/>
      <c r="E391" s="114"/>
      <c r="F391" s="325"/>
      <c r="G391" s="191" t="s">
        <v>1136</v>
      </c>
      <c r="H391" s="372"/>
      <c r="I391" s="373"/>
      <c r="J391" s="117" t="s">
        <v>865</v>
      </c>
      <c r="K391" s="342">
        <v>210.0</v>
      </c>
      <c r="L391" s="117" t="str">
        <f t="shared" si="113"/>
        <v/>
      </c>
      <c r="M391" s="117"/>
      <c r="N391" s="89"/>
      <c r="O391" s="89"/>
      <c r="P391" s="249" t="s">
        <v>1137</v>
      </c>
      <c r="Q391" s="323" t="s">
        <v>1138</v>
      </c>
      <c r="R391" s="89"/>
      <c r="S391" s="117" t="s">
        <v>865</v>
      </c>
      <c r="T391" s="296">
        <v>210.0</v>
      </c>
      <c r="U391" s="117" t="str">
        <f t="shared" si="114"/>
        <v/>
      </c>
      <c r="V391" s="117"/>
      <c r="W391" s="344"/>
      <c r="X391" s="89"/>
      <c r="Y391" s="89"/>
      <c r="Z391" s="89"/>
    </row>
    <row r="392">
      <c r="A392" s="374"/>
      <c r="B392" s="375" t="s">
        <v>123</v>
      </c>
      <c r="C392" s="3"/>
      <c r="D392" s="3"/>
      <c r="E392" s="3"/>
      <c r="F392" s="3"/>
      <c r="G392" s="3"/>
      <c r="H392" s="3"/>
      <c r="I392" s="3"/>
      <c r="J392" s="4"/>
      <c r="K392" s="376"/>
      <c r="L392" s="376">
        <f>SUM(L225,L204,L4)</f>
        <v>48.91534758</v>
      </c>
      <c r="M392" s="376"/>
      <c r="N392" s="89"/>
      <c r="O392" s="89"/>
      <c r="P392" s="377"/>
      <c r="Q392" s="258"/>
      <c r="R392" s="89"/>
      <c r="T392" s="376"/>
      <c r="U392" s="376">
        <f>SUM(U225,U204,U4)</f>
        <v>48.91534758</v>
      </c>
      <c r="V392" s="376"/>
      <c r="W392" s="344"/>
      <c r="X392" s="89"/>
      <c r="Y392" s="89"/>
      <c r="Z392" s="89"/>
    </row>
    <row r="393">
      <c r="A393" s="89">
        <v>396.0</v>
      </c>
      <c r="B393" s="67"/>
      <c r="C393" s="129"/>
      <c r="D393" s="67"/>
      <c r="E393" s="67"/>
      <c r="F393" s="67"/>
      <c r="G393" s="68"/>
      <c r="H393" s="130"/>
      <c r="I393" s="204"/>
      <c r="J393" s="130"/>
      <c r="K393" s="130"/>
      <c r="L393" s="130"/>
      <c r="M393" s="130"/>
      <c r="N393" s="89"/>
      <c r="O393" s="1"/>
      <c r="P393" s="204"/>
      <c r="Q393" s="258"/>
      <c r="R393" s="89"/>
      <c r="S393" s="130"/>
      <c r="T393" s="130"/>
      <c r="U393" s="130"/>
      <c r="V393" s="130"/>
      <c r="W393" s="378"/>
      <c r="X393" s="89"/>
      <c r="Y393" s="89"/>
      <c r="Z393" s="89"/>
    </row>
    <row r="394">
      <c r="A394" s="89">
        <v>397.0</v>
      </c>
      <c r="B394" s="379" t="s">
        <v>101</v>
      </c>
      <c r="C394" s="380" t="s">
        <v>1139</v>
      </c>
      <c r="D394" s="3"/>
      <c r="E394" s="3"/>
      <c r="F394" s="3"/>
      <c r="G394" s="4"/>
      <c r="H394" s="13">
        <v>40.0</v>
      </c>
      <c r="I394" s="377"/>
      <c r="J394" s="13"/>
      <c r="K394" s="13"/>
      <c r="L394" s="13">
        <f>SUM(L395,L398,L400,L402)</f>
        <v>32.9746</v>
      </c>
      <c r="M394" s="13"/>
      <c r="N394" s="89"/>
      <c r="O394" s="1"/>
      <c r="P394" s="377"/>
      <c r="Q394" s="258"/>
      <c r="R394" s="89"/>
      <c r="S394" s="13"/>
      <c r="T394" s="13"/>
      <c r="U394" s="13">
        <f>SUM(U395,U398,U400,U402)</f>
        <v>32.9746</v>
      </c>
      <c r="V394" s="13"/>
      <c r="W394" s="344"/>
      <c r="X394" s="89"/>
      <c r="Y394" s="89"/>
      <c r="Z394" s="89"/>
    </row>
    <row r="395">
      <c r="A395" s="89">
        <v>398.0</v>
      </c>
      <c r="B395" s="138"/>
      <c r="C395" s="139"/>
      <c r="D395" s="140">
        <v>1.0</v>
      </c>
      <c r="E395" s="141" t="s">
        <v>1140</v>
      </c>
      <c r="F395" s="3"/>
      <c r="G395" s="4"/>
      <c r="H395" s="37">
        <v>10.0</v>
      </c>
      <c r="I395" s="262"/>
      <c r="J395" s="37"/>
      <c r="K395" s="37"/>
      <c r="L395" s="37">
        <f>SUM(L396:L397)</f>
        <v>7.8496</v>
      </c>
      <c r="M395" s="37"/>
      <c r="N395" s="89"/>
      <c r="O395" s="1"/>
      <c r="P395" s="262"/>
      <c r="Q395" s="258"/>
      <c r="R395" s="89"/>
      <c r="S395" s="37"/>
      <c r="T395" s="37"/>
      <c r="U395" s="37">
        <f>SUM(U396:U397)</f>
        <v>7.8496</v>
      </c>
      <c r="V395" s="37"/>
      <c r="W395" s="344"/>
      <c r="X395" s="89"/>
      <c r="Y395" s="89"/>
      <c r="Z395" s="89"/>
    </row>
    <row r="396">
      <c r="A396" s="89">
        <v>399.0</v>
      </c>
      <c r="B396" s="239"/>
      <c r="C396" s="240"/>
      <c r="D396" s="239"/>
      <c r="E396" s="240" t="s">
        <v>10</v>
      </c>
      <c r="F396" s="381" t="s">
        <v>1141</v>
      </c>
      <c r="G396" s="4"/>
      <c r="H396" s="382">
        <v>3.0</v>
      </c>
      <c r="I396" s="383" t="s">
        <v>1142</v>
      </c>
      <c r="J396" s="382" t="s">
        <v>1143</v>
      </c>
      <c r="K396" s="124" t="s">
        <v>1144</v>
      </c>
      <c r="L396" s="382">
        <f>IF(K396="WTP",3,IF(K396="WTP-DPP",2.5,IF(K396="WDP",2,IF(K396="TMP",1.5,IF(K396="TW",1,IF(K396="Tidak Ada Laporan",0,"Blm Diisi"))))))</f>
        <v>3</v>
      </c>
      <c r="M396" s="382"/>
      <c r="N396" s="89"/>
      <c r="O396" s="1"/>
      <c r="P396" s="314" t="s">
        <v>1145</v>
      </c>
      <c r="Q396" s="310" t="s">
        <v>1146</v>
      </c>
      <c r="R396" s="89"/>
      <c r="S396" s="382" t="s">
        <v>1143</v>
      </c>
      <c r="T396" s="124" t="s">
        <v>1144</v>
      </c>
      <c r="U396" s="382">
        <f>IF(T396="WTP",3,IF(T396="WTP-DPP",2.5,IF(T396="WDP",2,IF(T396="TMP",1.5,IF(T396="TW",1,IF(T396="Tidak Ada Laporan",0,"Blm Diisi"))))))</f>
        <v>3</v>
      </c>
      <c r="V396" s="382"/>
      <c r="W396" s="384"/>
      <c r="X396" s="89"/>
      <c r="Y396" s="89"/>
      <c r="Z396" s="89"/>
    </row>
    <row r="397" ht="102.75" customHeight="1">
      <c r="A397" s="89">
        <v>400.0</v>
      </c>
      <c r="B397" s="239"/>
      <c r="C397" s="239"/>
      <c r="D397" s="239"/>
      <c r="E397" s="240" t="s">
        <v>12</v>
      </c>
      <c r="F397" s="381" t="s">
        <v>1147</v>
      </c>
      <c r="G397" s="4"/>
      <c r="H397" s="382">
        <v>7.0</v>
      </c>
      <c r="I397" s="383" t="s">
        <v>1148</v>
      </c>
      <c r="J397" s="382" t="s">
        <v>1149</v>
      </c>
      <c r="K397" s="296">
        <v>69.28</v>
      </c>
      <c r="L397" s="382">
        <f>IF(K397="","Blm Diisi",K397/100*H397)</f>
        <v>4.8496</v>
      </c>
      <c r="M397" s="382"/>
      <c r="N397" s="89"/>
      <c r="O397" s="1"/>
      <c r="P397" s="249" t="s">
        <v>1150</v>
      </c>
      <c r="Q397" s="261" t="s">
        <v>1151</v>
      </c>
      <c r="R397" s="89"/>
      <c r="S397" s="382" t="s">
        <v>1149</v>
      </c>
      <c r="T397" s="296">
        <v>69.28</v>
      </c>
      <c r="U397" s="382">
        <f>IF(T397="","Blm Diisi",T397/100*H397)</f>
        <v>4.8496</v>
      </c>
      <c r="V397" s="382"/>
      <c r="W397" s="343"/>
      <c r="X397" s="89"/>
      <c r="Y397" s="89"/>
      <c r="Z397" s="89"/>
    </row>
    <row r="398">
      <c r="A398" s="89">
        <v>401.0</v>
      </c>
      <c r="B398" s="138"/>
      <c r="C398" s="138"/>
      <c r="D398" s="139">
        <v>2.0</v>
      </c>
      <c r="E398" s="141" t="s">
        <v>1152</v>
      </c>
      <c r="F398" s="3"/>
      <c r="G398" s="4"/>
      <c r="H398" s="37">
        <v>10.0</v>
      </c>
      <c r="I398" s="262"/>
      <c r="J398" s="37"/>
      <c r="K398" s="37"/>
      <c r="L398" s="37">
        <f>L399</f>
        <v>9.25</v>
      </c>
      <c r="M398" s="37"/>
      <c r="N398" s="89"/>
      <c r="O398" s="1"/>
      <c r="P398" s="262"/>
      <c r="Q398" s="258"/>
      <c r="R398" s="89"/>
      <c r="S398" s="37"/>
      <c r="T398" s="37"/>
      <c r="U398" s="37">
        <f>U399</f>
        <v>9.25</v>
      </c>
      <c r="V398" s="37"/>
      <c r="W398" s="343"/>
      <c r="X398" s="89"/>
      <c r="Y398" s="89"/>
      <c r="Z398" s="89"/>
    </row>
    <row r="399">
      <c r="A399" s="89">
        <v>402.0</v>
      </c>
      <c r="B399" s="239"/>
      <c r="C399" s="240"/>
      <c r="D399" s="240"/>
      <c r="E399" s="385" t="s">
        <v>107</v>
      </c>
      <c r="F399" s="381" t="s">
        <v>108</v>
      </c>
      <c r="G399" s="4"/>
      <c r="H399" s="382">
        <v>10.0</v>
      </c>
      <c r="I399" s="383" t="s">
        <v>1153</v>
      </c>
      <c r="J399" s="382" t="s">
        <v>1154</v>
      </c>
      <c r="K399" s="296">
        <v>3.7</v>
      </c>
      <c r="L399" s="382">
        <f>IF(K399="","Blm Diisi",K399/4*H399)</f>
        <v>9.25</v>
      </c>
      <c r="M399" s="382"/>
      <c r="N399" s="89"/>
      <c r="O399" s="1"/>
      <c r="P399" s="121"/>
      <c r="Q399" s="258"/>
      <c r="R399" s="89"/>
      <c r="S399" s="382" t="s">
        <v>1154</v>
      </c>
      <c r="T399" s="296">
        <v>3.7</v>
      </c>
      <c r="U399" s="382">
        <f>IF(T399="","Blm Diisi",T399/4*H399)</f>
        <v>9.25</v>
      </c>
      <c r="V399" s="382"/>
      <c r="W399" s="343"/>
      <c r="X399" s="89"/>
      <c r="Y399" s="89"/>
      <c r="Z399" s="89"/>
    </row>
    <row r="400">
      <c r="A400" s="89">
        <v>403.0</v>
      </c>
      <c r="B400" s="138"/>
      <c r="C400" s="138"/>
      <c r="D400" s="139">
        <v>3.0</v>
      </c>
      <c r="E400" s="141" t="s">
        <v>1155</v>
      </c>
      <c r="F400" s="3"/>
      <c r="G400" s="4"/>
      <c r="H400" s="37">
        <v>10.0</v>
      </c>
      <c r="I400" s="262"/>
      <c r="J400" s="37"/>
      <c r="K400" s="37"/>
      <c r="L400" s="37">
        <f>L401</f>
        <v>7.725</v>
      </c>
      <c r="M400" s="37"/>
      <c r="N400" s="89"/>
      <c r="O400" s="1"/>
      <c r="P400" s="262"/>
      <c r="Q400" s="258"/>
      <c r="R400" s="89"/>
      <c r="S400" s="37"/>
      <c r="T400" s="37"/>
      <c r="U400" s="37">
        <f>U401</f>
        <v>7.725</v>
      </c>
      <c r="V400" s="37"/>
      <c r="W400" s="344"/>
      <c r="X400" s="89"/>
      <c r="Y400" s="89"/>
      <c r="Z400" s="89"/>
    </row>
    <row r="401">
      <c r="A401" s="89">
        <v>404.0</v>
      </c>
      <c r="B401" s="239"/>
      <c r="C401" s="239"/>
      <c r="D401" s="239"/>
      <c r="E401" s="385" t="s">
        <v>107</v>
      </c>
      <c r="F401" s="381" t="s">
        <v>110</v>
      </c>
      <c r="G401" s="4"/>
      <c r="H401" s="382">
        <v>10.0</v>
      </c>
      <c r="I401" s="383" t="s">
        <v>1156</v>
      </c>
      <c r="J401" s="382" t="s">
        <v>1154</v>
      </c>
      <c r="K401" s="296">
        <v>3.09</v>
      </c>
      <c r="L401" s="382">
        <f>IF(K401="","Blm Diisi",K401/4*H401)</f>
        <v>7.725</v>
      </c>
      <c r="M401" s="382"/>
      <c r="N401" s="89"/>
      <c r="O401" s="1"/>
      <c r="P401" s="121"/>
      <c r="Q401" s="258"/>
      <c r="R401" s="89"/>
      <c r="S401" s="382" t="s">
        <v>1154</v>
      </c>
      <c r="T401" s="296">
        <v>3.09</v>
      </c>
      <c r="U401" s="382">
        <f>IF(T401="","Blm Diisi",T401/4*H401)</f>
        <v>7.725</v>
      </c>
      <c r="V401" s="382"/>
      <c r="W401" s="344"/>
      <c r="X401" s="89"/>
      <c r="Y401" s="89"/>
      <c r="Z401" s="89"/>
    </row>
    <row r="402">
      <c r="A402" s="89">
        <v>405.0</v>
      </c>
      <c r="B402" s="138"/>
      <c r="C402" s="138"/>
      <c r="D402" s="139">
        <v>4.0</v>
      </c>
      <c r="E402" s="141" t="s">
        <v>1157</v>
      </c>
      <c r="F402" s="3"/>
      <c r="G402" s="4"/>
      <c r="H402" s="37">
        <v>10.0</v>
      </c>
      <c r="I402" s="262"/>
      <c r="J402" s="37"/>
      <c r="K402" s="37"/>
      <c r="L402" s="37">
        <f>SUM(L403:L405)</f>
        <v>8.15</v>
      </c>
      <c r="M402" s="37"/>
      <c r="N402" s="89"/>
      <c r="O402" s="1"/>
      <c r="P402" s="262"/>
      <c r="Q402" s="258"/>
      <c r="R402" s="89"/>
      <c r="S402" s="37"/>
      <c r="T402" s="37"/>
      <c r="U402" s="37">
        <f>SUM(U403:U405)</f>
        <v>8.15</v>
      </c>
      <c r="V402" s="37"/>
      <c r="W402" s="343"/>
      <c r="X402" s="89"/>
      <c r="Y402" s="89"/>
      <c r="Z402" s="89"/>
    </row>
    <row r="403">
      <c r="A403" s="89">
        <v>406.0</v>
      </c>
      <c r="B403" s="239"/>
      <c r="C403" s="239"/>
      <c r="D403" s="239"/>
      <c r="E403" s="240" t="s">
        <v>10</v>
      </c>
      <c r="F403" s="381" t="s">
        <v>112</v>
      </c>
      <c r="G403" s="4"/>
      <c r="H403" s="382">
        <v>5.0</v>
      </c>
      <c r="I403" s="383"/>
      <c r="J403" s="382" t="s">
        <v>861</v>
      </c>
      <c r="K403" s="386">
        <v>0.85</v>
      </c>
      <c r="L403" s="382">
        <f>IF(K403="","Blm Diisi",K403*H403)</f>
        <v>4.25</v>
      </c>
      <c r="M403" s="382"/>
      <c r="N403" s="89"/>
      <c r="O403" s="1"/>
      <c r="P403" s="121"/>
      <c r="Q403" s="258"/>
      <c r="R403" s="89"/>
      <c r="S403" s="382" t="s">
        <v>861</v>
      </c>
      <c r="T403" s="386">
        <v>0.85</v>
      </c>
      <c r="U403" s="382">
        <f>IF(T403="","Blm Diisi",T403*H403)</f>
        <v>4.25</v>
      </c>
      <c r="V403" s="382"/>
      <c r="W403" s="344"/>
      <c r="X403" s="89"/>
      <c r="Y403" s="89"/>
      <c r="Z403" s="89"/>
    </row>
    <row r="404">
      <c r="A404" s="89">
        <v>407.0</v>
      </c>
      <c r="B404" s="239"/>
      <c r="C404" s="239"/>
      <c r="D404" s="239"/>
      <c r="E404" s="240" t="s">
        <v>12</v>
      </c>
      <c r="F404" s="381" t="s">
        <v>113</v>
      </c>
      <c r="G404" s="4"/>
      <c r="H404" s="382">
        <v>2.0</v>
      </c>
      <c r="I404" s="383" t="s">
        <v>1158</v>
      </c>
      <c r="J404" s="382" t="s">
        <v>189</v>
      </c>
      <c r="K404" s="247" t="s">
        <v>227</v>
      </c>
      <c r="L404" s="382">
        <f>IF(K404="A",2,IF(K404="B",1.5,IF(K404="C",0,"Blm Diisi")))</f>
        <v>1.5</v>
      </c>
      <c r="M404" s="382"/>
      <c r="N404" s="89"/>
      <c r="O404" s="1"/>
      <c r="P404" s="121"/>
      <c r="Q404" s="258"/>
      <c r="R404" s="89"/>
      <c r="S404" s="382" t="s">
        <v>189</v>
      </c>
      <c r="T404" s="247" t="s">
        <v>227</v>
      </c>
      <c r="U404" s="382">
        <f>IF(T404="A",2,IF(T404="B",1.5,IF(T404="C",0,"Blm Diisi")))</f>
        <v>1.5</v>
      </c>
      <c r="V404" s="382"/>
      <c r="W404" s="343"/>
      <c r="X404" s="89"/>
      <c r="Y404" s="89"/>
      <c r="Z404" s="89"/>
    </row>
    <row r="405">
      <c r="A405" s="89">
        <v>408.0</v>
      </c>
      <c r="B405" s="239"/>
      <c r="C405" s="239"/>
      <c r="D405" s="239"/>
      <c r="E405" s="240" t="s">
        <v>14</v>
      </c>
      <c r="F405" s="381" t="s">
        <v>114</v>
      </c>
      <c r="G405" s="4"/>
      <c r="H405" s="382">
        <v>3.0</v>
      </c>
      <c r="I405" s="383" t="s">
        <v>1159</v>
      </c>
      <c r="J405" s="382" t="s">
        <v>1160</v>
      </c>
      <c r="K405" s="296">
        <v>4.0</v>
      </c>
      <c r="L405" s="382">
        <f>IF(K401="","Blm Diisi",K405/5*H405)</f>
        <v>2.4</v>
      </c>
      <c r="M405" s="382"/>
      <c r="N405" s="89"/>
      <c r="O405" s="1"/>
      <c r="P405" s="121"/>
      <c r="Q405" s="258"/>
      <c r="R405" s="89"/>
      <c r="S405" s="382" t="s">
        <v>1160</v>
      </c>
      <c r="T405" s="296">
        <v>4.0</v>
      </c>
      <c r="U405" s="382">
        <f>IF(T401="","Blm Diisi",T405/5*H405)</f>
        <v>2.4</v>
      </c>
      <c r="V405" s="382"/>
      <c r="W405" s="344"/>
      <c r="X405" s="89"/>
      <c r="Y405" s="89"/>
      <c r="Z405" s="89"/>
    </row>
    <row r="406">
      <c r="A406" s="89"/>
      <c r="B406" s="387" t="s">
        <v>124</v>
      </c>
      <c r="C406" s="3"/>
      <c r="D406" s="3"/>
      <c r="E406" s="3"/>
      <c r="F406" s="3"/>
      <c r="G406" s="3"/>
      <c r="H406" s="3"/>
      <c r="I406" s="3"/>
      <c r="J406" s="4"/>
      <c r="K406" s="127"/>
      <c r="L406" s="127">
        <f>SUM(L395,L398,L400,L402)</f>
        <v>32.9746</v>
      </c>
      <c r="M406" s="127"/>
      <c r="N406" s="89"/>
      <c r="O406" s="1"/>
      <c r="P406" s="377"/>
      <c r="Q406" s="388"/>
      <c r="R406" s="89"/>
      <c r="S406" s="389"/>
      <c r="T406" s="127">
        <f t="shared" ref="T406:U406" si="115">SUM(T395,T398,T400,T402)</f>
        <v>0</v>
      </c>
      <c r="U406" s="127">
        <f t="shared" si="115"/>
        <v>32.9746</v>
      </c>
      <c r="V406" s="127"/>
      <c r="W406" s="390"/>
      <c r="X406" s="89"/>
      <c r="Y406" s="89"/>
      <c r="Z406" s="89"/>
    </row>
    <row r="407" ht="15.75" customHeight="1">
      <c r="A407" s="89"/>
      <c r="B407" s="89"/>
      <c r="C407" s="89"/>
      <c r="D407" s="89"/>
      <c r="E407" s="89"/>
      <c r="F407" s="89"/>
      <c r="G407" s="89"/>
      <c r="H407" s="118"/>
      <c r="I407" s="391"/>
      <c r="J407" s="118"/>
      <c r="K407" s="118"/>
      <c r="L407" s="118"/>
      <c r="M407" s="118"/>
      <c r="N407" s="89"/>
      <c r="O407" s="1"/>
      <c r="P407" s="391"/>
      <c r="Q407" s="392"/>
      <c r="R407" s="89"/>
      <c r="S407" s="118"/>
      <c r="T407" s="118"/>
      <c r="U407" s="118"/>
      <c r="V407" s="118"/>
      <c r="W407" s="393"/>
      <c r="X407" s="89"/>
      <c r="Y407" s="89"/>
      <c r="Z407" s="89"/>
    </row>
    <row r="408" ht="15.75" customHeight="1">
      <c r="A408" s="89"/>
      <c r="B408" s="89"/>
      <c r="C408" s="89"/>
      <c r="D408" s="89"/>
      <c r="E408" s="89"/>
      <c r="F408" s="89"/>
      <c r="G408" s="89"/>
      <c r="H408" s="118"/>
      <c r="I408" s="391"/>
      <c r="J408" s="118"/>
      <c r="K408" s="118"/>
      <c r="L408" s="118"/>
      <c r="M408" s="118"/>
      <c r="N408" s="89"/>
      <c r="O408" s="1"/>
      <c r="P408" s="391"/>
      <c r="Q408" s="392"/>
      <c r="R408" s="89"/>
      <c r="S408" s="118"/>
      <c r="T408" s="118"/>
      <c r="U408" s="118"/>
      <c r="V408" s="118"/>
      <c r="W408" s="393"/>
      <c r="X408" s="89"/>
      <c r="Y408" s="89"/>
      <c r="Z408" s="89"/>
    </row>
    <row r="409" ht="15.75" customHeight="1">
      <c r="A409" s="89"/>
      <c r="B409" s="89"/>
      <c r="C409" s="89"/>
      <c r="D409" s="89"/>
      <c r="E409" s="89"/>
      <c r="F409" s="89"/>
      <c r="G409" s="89"/>
      <c r="H409" s="118"/>
      <c r="I409" s="391"/>
      <c r="J409" s="118"/>
      <c r="K409" s="118"/>
      <c r="L409" s="118"/>
      <c r="M409" s="118"/>
      <c r="N409" s="89"/>
      <c r="O409" s="1"/>
      <c r="P409" s="391"/>
      <c r="Q409" s="392"/>
      <c r="R409" s="89"/>
      <c r="S409" s="118"/>
      <c r="T409" s="118"/>
      <c r="U409" s="118"/>
      <c r="V409" s="118"/>
      <c r="W409" s="393"/>
      <c r="X409" s="89"/>
      <c r="Y409" s="89"/>
      <c r="Z409" s="89"/>
    </row>
    <row r="410" ht="15.75" customHeight="1">
      <c r="A410" s="89"/>
      <c r="B410" s="89"/>
      <c r="C410" s="89"/>
      <c r="D410" s="89"/>
      <c r="E410" s="89"/>
      <c r="F410" s="89"/>
      <c r="G410" s="89"/>
      <c r="H410" s="118"/>
      <c r="I410" s="391"/>
      <c r="J410" s="118"/>
      <c r="K410" s="118"/>
      <c r="L410" s="118"/>
      <c r="M410" s="118"/>
      <c r="N410" s="89"/>
      <c r="O410" s="1"/>
      <c r="P410" s="391"/>
      <c r="Q410" s="392"/>
      <c r="R410" s="89"/>
      <c r="S410" s="118"/>
      <c r="T410" s="118"/>
      <c r="U410" s="118"/>
      <c r="V410" s="118"/>
      <c r="W410" s="394"/>
      <c r="X410" s="89"/>
      <c r="Y410" s="89"/>
      <c r="Z410" s="89"/>
    </row>
    <row r="411" ht="15.75" customHeight="1">
      <c r="A411" s="89"/>
      <c r="B411" s="89"/>
      <c r="C411" s="89"/>
      <c r="D411" s="89"/>
      <c r="E411" s="89"/>
      <c r="F411" s="89"/>
      <c r="G411" s="89"/>
      <c r="H411" s="118"/>
      <c r="I411" s="391"/>
      <c r="J411" s="118"/>
      <c r="K411" s="118"/>
      <c r="L411" s="118"/>
      <c r="M411" s="118"/>
      <c r="N411" s="89"/>
      <c r="O411" s="1"/>
      <c r="P411" s="391"/>
      <c r="Q411" s="392"/>
      <c r="R411" s="89"/>
      <c r="S411" s="118"/>
      <c r="T411" s="118"/>
      <c r="U411" s="118"/>
      <c r="V411" s="118"/>
      <c r="W411" s="395"/>
      <c r="X411" s="89"/>
      <c r="Y411" s="89"/>
      <c r="Z411" s="89"/>
    </row>
    <row r="412" ht="15.75" customHeight="1">
      <c r="A412" s="89"/>
      <c r="B412" s="89"/>
      <c r="C412" s="89"/>
      <c r="D412" s="89"/>
      <c r="E412" s="89"/>
      <c r="F412" s="89"/>
      <c r="G412" s="89"/>
      <c r="H412" s="118"/>
      <c r="I412" s="391"/>
      <c r="J412" s="118"/>
      <c r="K412" s="118"/>
      <c r="L412" s="118"/>
      <c r="M412" s="118"/>
      <c r="N412" s="89"/>
      <c r="O412" s="1"/>
      <c r="P412" s="391"/>
      <c r="Q412" s="392"/>
      <c r="R412" s="89"/>
      <c r="S412" s="118"/>
      <c r="T412" s="118"/>
      <c r="U412" s="118"/>
      <c r="V412" s="118"/>
      <c r="W412" s="395"/>
      <c r="X412" s="89"/>
      <c r="Y412" s="89"/>
      <c r="Z412" s="89"/>
    </row>
    <row r="413" ht="15.75" customHeight="1">
      <c r="A413" s="89"/>
      <c r="B413" s="89"/>
      <c r="C413" s="89"/>
      <c r="D413" s="89"/>
      <c r="E413" s="89"/>
      <c r="F413" s="89"/>
      <c r="G413" s="89"/>
      <c r="H413" s="118"/>
      <c r="I413" s="391"/>
      <c r="J413" s="118"/>
      <c r="K413" s="118"/>
      <c r="L413" s="118"/>
      <c r="M413" s="118"/>
      <c r="N413" s="89"/>
      <c r="O413" s="1"/>
      <c r="P413" s="391"/>
      <c r="Q413" s="392"/>
      <c r="R413" s="89"/>
      <c r="S413" s="118"/>
      <c r="T413" s="118"/>
      <c r="U413" s="118"/>
      <c r="V413" s="118"/>
      <c r="W413" s="395"/>
      <c r="X413" s="89"/>
      <c r="Y413" s="89"/>
      <c r="Z413" s="89"/>
    </row>
    <row r="414" ht="15.75" customHeight="1">
      <c r="A414" s="89"/>
      <c r="B414" s="89"/>
      <c r="C414" s="89"/>
      <c r="D414" s="89"/>
      <c r="E414" s="89"/>
      <c r="F414" s="89"/>
      <c r="G414" s="89"/>
      <c r="H414" s="118"/>
      <c r="I414" s="391"/>
      <c r="J414" s="118"/>
      <c r="K414" s="118"/>
      <c r="L414" s="118"/>
      <c r="M414" s="118"/>
      <c r="N414" s="89"/>
      <c r="O414" s="1"/>
      <c r="P414" s="391"/>
      <c r="Q414" s="392"/>
      <c r="R414" s="89"/>
      <c r="S414" s="118"/>
      <c r="T414" s="118"/>
      <c r="U414" s="118"/>
      <c r="V414" s="118"/>
      <c r="W414" s="395"/>
      <c r="X414" s="89"/>
      <c r="Y414" s="89"/>
      <c r="Z414" s="89"/>
    </row>
    <row r="415" ht="15.75" customHeight="1">
      <c r="A415" s="89"/>
      <c r="B415" s="89"/>
      <c r="C415" s="89"/>
      <c r="D415" s="89"/>
      <c r="E415" s="89"/>
      <c r="F415" s="89"/>
      <c r="G415" s="89"/>
      <c r="H415" s="118"/>
      <c r="I415" s="391"/>
      <c r="J415" s="118"/>
      <c r="K415" s="118"/>
      <c r="L415" s="118"/>
      <c r="M415" s="118"/>
      <c r="N415" s="89"/>
      <c r="O415" s="1"/>
      <c r="P415" s="391"/>
      <c r="Q415" s="392"/>
      <c r="R415" s="89"/>
      <c r="S415" s="118"/>
      <c r="T415" s="118"/>
      <c r="U415" s="118"/>
      <c r="V415" s="118"/>
      <c r="W415" s="395"/>
      <c r="X415" s="89"/>
      <c r="Y415" s="89"/>
      <c r="Z415" s="89"/>
    </row>
    <row r="416" ht="15.75" customHeight="1">
      <c r="A416" s="89"/>
      <c r="B416" s="89"/>
      <c r="C416" s="89"/>
      <c r="D416" s="89"/>
      <c r="E416" s="89"/>
      <c r="F416" s="89"/>
      <c r="G416" s="89"/>
      <c r="H416" s="118"/>
      <c r="I416" s="391"/>
      <c r="J416" s="118"/>
      <c r="K416" s="118"/>
      <c r="L416" s="118"/>
      <c r="M416" s="118"/>
      <c r="N416" s="89"/>
      <c r="O416" s="1"/>
      <c r="P416" s="391"/>
      <c r="Q416" s="392"/>
      <c r="R416" s="89"/>
      <c r="S416" s="118"/>
      <c r="T416" s="118"/>
      <c r="U416" s="118"/>
      <c r="V416" s="118"/>
      <c r="W416" s="395"/>
      <c r="X416" s="89"/>
      <c r="Y416" s="89"/>
      <c r="Z416" s="89"/>
    </row>
    <row r="417" ht="15.75" customHeight="1">
      <c r="A417" s="89"/>
      <c r="B417" s="89"/>
      <c r="C417" s="89"/>
      <c r="D417" s="89"/>
      <c r="E417" s="89"/>
      <c r="F417" s="89"/>
      <c r="G417" s="89"/>
      <c r="H417" s="118"/>
      <c r="I417" s="391"/>
      <c r="J417" s="118"/>
      <c r="K417" s="118"/>
      <c r="L417" s="118"/>
      <c r="M417" s="118"/>
      <c r="N417" s="89"/>
      <c r="O417" s="1"/>
      <c r="P417" s="391"/>
      <c r="Q417" s="392"/>
      <c r="R417" s="89"/>
      <c r="S417" s="118"/>
      <c r="T417" s="118"/>
      <c r="U417" s="118"/>
      <c r="V417" s="118"/>
      <c r="W417" s="395"/>
      <c r="X417" s="89"/>
      <c r="Y417" s="89"/>
      <c r="Z417" s="89"/>
    </row>
    <row r="418" ht="15.75" customHeight="1">
      <c r="A418" s="89"/>
      <c r="B418" s="89"/>
      <c r="C418" s="89"/>
      <c r="D418" s="89"/>
      <c r="E418" s="89"/>
      <c r="F418" s="89"/>
      <c r="G418" s="89"/>
      <c r="H418" s="118"/>
      <c r="I418" s="391"/>
      <c r="J418" s="118"/>
      <c r="K418" s="118"/>
      <c r="L418" s="118"/>
      <c r="M418" s="118"/>
      <c r="N418" s="89"/>
      <c r="O418" s="1"/>
      <c r="P418" s="391"/>
      <c r="Q418" s="392"/>
      <c r="R418" s="89"/>
      <c r="S418" s="118"/>
      <c r="T418" s="118"/>
      <c r="U418" s="118"/>
      <c r="V418" s="118"/>
      <c r="W418" s="395"/>
      <c r="X418" s="89"/>
      <c r="Y418" s="89"/>
      <c r="Z418" s="89"/>
    </row>
    <row r="419" ht="15.75" customHeight="1">
      <c r="A419" s="89"/>
      <c r="B419" s="89"/>
      <c r="C419" s="89"/>
      <c r="D419" s="89"/>
      <c r="E419" s="89"/>
      <c r="F419" s="89"/>
      <c r="G419" s="89"/>
      <c r="H419" s="118"/>
      <c r="I419" s="391"/>
      <c r="J419" s="118"/>
      <c r="K419" s="118"/>
      <c r="L419" s="118"/>
      <c r="M419" s="118"/>
      <c r="N419" s="89"/>
      <c r="O419" s="1"/>
      <c r="P419" s="391"/>
      <c r="Q419" s="392"/>
      <c r="R419" s="89"/>
      <c r="S419" s="118"/>
      <c r="T419" s="118"/>
      <c r="U419" s="118"/>
      <c r="V419" s="118"/>
      <c r="W419" s="395"/>
      <c r="X419" s="89"/>
      <c r="Y419" s="89"/>
      <c r="Z419" s="89"/>
    </row>
    <row r="420" ht="15.75" customHeight="1">
      <c r="A420" s="89"/>
      <c r="B420" s="89"/>
      <c r="C420" s="89"/>
      <c r="D420" s="89"/>
      <c r="E420" s="89"/>
      <c r="F420" s="89"/>
      <c r="G420" s="89"/>
      <c r="H420" s="118"/>
      <c r="I420" s="391"/>
      <c r="J420" s="118"/>
      <c r="K420" s="118"/>
      <c r="L420" s="118"/>
      <c r="M420" s="118"/>
      <c r="N420" s="89"/>
      <c r="O420" s="1"/>
      <c r="P420" s="391"/>
      <c r="Q420" s="392"/>
      <c r="R420" s="89"/>
      <c r="S420" s="118"/>
      <c r="T420" s="118"/>
      <c r="U420" s="118"/>
      <c r="V420" s="118"/>
      <c r="W420" s="395"/>
      <c r="X420" s="89"/>
      <c r="Y420" s="89"/>
      <c r="Z420" s="89"/>
    </row>
    <row r="421" ht="15.75" customHeight="1">
      <c r="A421" s="89"/>
      <c r="B421" s="89"/>
      <c r="C421" s="89"/>
      <c r="D421" s="89"/>
      <c r="E421" s="89"/>
      <c r="F421" s="89"/>
      <c r="G421" s="89"/>
      <c r="H421" s="118"/>
      <c r="I421" s="391"/>
      <c r="J421" s="118"/>
      <c r="K421" s="118"/>
      <c r="L421" s="118"/>
      <c r="M421" s="118"/>
      <c r="N421" s="89"/>
      <c r="O421" s="1"/>
      <c r="P421" s="391"/>
      <c r="Q421" s="392"/>
      <c r="R421" s="89"/>
      <c r="S421" s="118"/>
      <c r="T421" s="118"/>
      <c r="U421" s="118"/>
      <c r="V421" s="118"/>
      <c r="W421" s="395"/>
      <c r="X421" s="89"/>
      <c r="Y421" s="89"/>
      <c r="Z421" s="89"/>
    </row>
    <row r="422" ht="15.75" customHeight="1">
      <c r="A422" s="89"/>
      <c r="B422" s="89"/>
      <c r="C422" s="89"/>
      <c r="D422" s="89"/>
      <c r="E422" s="89"/>
      <c r="F422" s="89"/>
      <c r="G422" s="89"/>
      <c r="H422" s="118"/>
      <c r="I422" s="391"/>
      <c r="J422" s="118"/>
      <c r="K422" s="118"/>
      <c r="L422" s="118"/>
      <c r="M422" s="118"/>
      <c r="N422" s="89"/>
      <c r="O422" s="1"/>
      <c r="P422" s="391"/>
      <c r="Q422" s="392"/>
      <c r="R422" s="89"/>
      <c r="S422" s="118"/>
      <c r="T422" s="118"/>
      <c r="U422" s="118"/>
      <c r="V422" s="118"/>
      <c r="W422" s="395"/>
      <c r="X422" s="89"/>
      <c r="Y422" s="89"/>
      <c r="Z422" s="89"/>
    </row>
    <row r="423" ht="15.75" customHeight="1">
      <c r="A423" s="89"/>
      <c r="B423" s="89"/>
      <c r="C423" s="89"/>
      <c r="D423" s="89"/>
      <c r="E423" s="89"/>
      <c r="F423" s="89"/>
      <c r="G423" s="89"/>
      <c r="H423" s="118"/>
      <c r="I423" s="391"/>
      <c r="J423" s="118"/>
      <c r="K423" s="118"/>
      <c r="L423" s="118"/>
      <c r="M423" s="118"/>
      <c r="N423" s="89"/>
      <c r="O423" s="1"/>
      <c r="P423" s="391"/>
      <c r="Q423" s="392"/>
      <c r="R423" s="89"/>
      <c r="S423" s="118"/>
      <c r="T423" s="118"/>
      <c r="U423" s="118"/>
      <c r="V423" s="118"/>
      <c r="W423" s="395"/>
      <c r="X423" s="89"/>
      <c r="Y423" s="89"/>
      <c r="Z423" s="89"/>
    </row>
    <row r="424" ht="15.75" customHeight="1">
      <c r="A424" s="89"/>
      <c r="B424" s="89"/>
      <c r="C424" s="89"/>
      <c r="D424" s="89"/>
      <c r="E424" s="89"/>
      <c r="F424" s="89"/>
      <c r="G424" s="89"/>
      <c r="H424" s="118"/>
      <c r="I424" s="391"/>
      <c r="J424" s="118"/>
      <c r="K424" s="118"/>
      <c r="L424" s="118"/>
      <c r="M424" s="118"/>
      <c r="N424" s="89"/>
      <c r="O424" s="1"/>
      <c r="P424" s="391"/>
      <c r="Q424" s="392"/>
      <c r="R424" s="89"/>
      <c r="S424" s="118"/>
      <c r="T424" s="118"/>
      <c r="U424" s="118"/>
      <c r="V424" s="118"/>
      <c r="W424" s="395"/>
      <c r="X424" s="89"/>
      <c r="Y424" s="89"/>
      <c r="Z424" s="89"/>
    </row>
    <row r="425" ht="15.75" customHeight="1">
      <c r="A425" s="89"/>
      <c r="B425" s="89"/>
      <c r="C425" s="89"/>
      <c r="D425" s="89"/>
      <c r="E425" s="89"/>
      <c r="F425" s="89"/>
      <c r="G425" s="89"/>
      <c r="H425" s="118"/>
      <c r="I425" s="391"/>
      <c r="J425" s="118"/>
      <c r="K425" s="118"/>
      <c r="L425" s="118"/>
      <c r="M425" s="118"/>
      <c r="N425" s="89"/>
      <c r="O425" s="1"/>
      <c r="P425" s="391"/>
      <c r="Q425" s="392"/>
      <c r="R425" s="89"/>
      <c r="S425" s="118"/>
      <c r="T425" s="118"/>
      <c r="U425" s="118"/>
      <c r="V425" s="118"/>
      <c r="W425" s="395"/>
      <c r="X425" s="89"/>
      <c r="Y425" s="89"/>
      <c r="Z425" s="89"/>
    </row>
    <row r="426" ht="15.75" customHeight="1">
      <c r="A426" s="89"/>
      <c r="B426" s="89"/>
      <c r="C426" s="89"/>
      <c r="D426" s="89"/>
      <c r="E426" s="89"/>
      <c r="F426" s="89"/>
      <c r="G426" s="89"/>
      <c r="H426" s="118"/>
      <c r="I426" s="391"/>
      <c r="J426" s="118"/>
      <c r="K426" s="118"/>
      <c r="L426" s="118"/>
      <c r="M426" s="118"/>
      <c r="N426" s="89"/>
      <c r="O426" s="1"/>
      <c r="P426" s="391"/>
      <c r="Q426" s="392"/>
      <c r="R426" s="89"/>
      <c r="S426" s="118"/>
      <c r="T426" s="118"/>
      <c r="U426" s="118"/>
      <c r="V426" s="118"/>
      <c r="W426" s="395"/>
      <c r="X426" s="89"/>
      <c r="Y426" s="89"/>
      <c r="Z426" s="89"/>
    </row>
    <row r="427" ht="15.75" customHeight="1">
      <c r="A427" s="89"/>
      <c r="B427" s="89"/>
      <c r="C427" s="89"/>
      <c r="D427" s="89"/>
      <c r="E427" s="89"/>
      <c r="F427" s="89"/>
      <c r="G427" s="89"/>
      <c r="H427" s="118"/>
      <c r="I427" s="391"/>
      <c r="J427" s="118"/>
      <c r="K427" s="118"/>
      <c r="L427" s="118"/>
      <c r="M427" s="118"/>
      <c r="N427" s="89"/>
      <c r="O427" s="1"/>
      <c r="P427" s="391"/>
      <c r="Q427" s="392"/>
      <c r="R427" s="89"/>
      <c r="S427" s="118"/>
      <c r="T427" s="118"/>
      <c r="U427" s="118"/>
      <c r="V427" s="118"/>
      <c r="W427" s="395"/>
      <c r="X427" s="89"/>
      <c r="Y427" s="89"/>
      <c r="Z427" s="89"/>
    </row>
    <row r="428" ht="15.75" customHeight="1">
      <c r="A428" s="89"/>
      <c r="B428" s="89"/>
      <c r="C428" s="89"/>
      <c r="D428" s="89"/>
      <c r="E428" s="89"/>
      <c r="F428" s="89"/>
      <c r="G428" s="89"/>
      <c r="H428" s="118"/>
      <c r="I428" s="391"/>
      <c r="J428" s="118"/>
      <c r="K428" s="118"/>
      <c r="L428" s="118"/>
      <c r="M428" s="118"/>
      <c r="N428" s="89"/>
      <c r="O428" s="1"/>
      <c r="P428" s="391"/>
      <c r="Q428" s="392"/>
      <c r="R428" s="89"/>
      <c r="S428" s="118"/>
      <c r="T428" s="118"/>
      <c r="U428" s="118"/>
      <c r="V428" s="118"/>
      <c r="W428" s="395"/>
      <c r="X428" s="89"/>
      <c r="Y428" s="89"/>
      <c r="Z428" s="89"/>
    </row>
    <row r="429" ht="15.75" customHeight="1">
      <c r="A429" s="89"/>
      <c r="B429" s="89"/>
      <c r="C429" s="89"/>
      <c r="D429" s="89"/>
      <c r="E429" s="89"/>
      <c r="F429" s="89"/>
      <c r="G429" s="89"/>
      <c r="H429" s="118"/>
      <c r="I429" s="391"/>
      <c r="J429" s="118"/>
      <c r="K429" s="118"/>
      <c r="L429" s="118"/>
      <c r="M429" s="118"/>
      <c r="N429" s="89"/>
      <c r="O429" s="1"/>
      <c r="P429" s="391"/>
      <c r="Q429" s="392"/>
      <c r="R429" s="89"/>
      <c r="S429" s="118"/>
      <c r="T429" s="118"/>
      <c r="U429" s="118"/>
      <c r="V429" s="118"/>
      <c r="W429" s="395"/>
      <c r="X429" s="89"/>
      <c r="Y429" s="89"/>
      <c r="Z429" s="89"/>
    </row>
    <row r="430" ht="15.75" customHeight="1">
      <c r="A430" s="89"/>
      <c r="B430" s="89"/>
      <c r="C430" s="89"/>
      <c r="D430" s="89"/>
      <c r="E430" s="89"/>
      <c r="F430" s="89"/>
      <c r="G430" s="89"/>
      <c r="H430" s="118"/>
      <c r="I430" s="391"/>
      <c r="J430" s="118"/>
      <c r="K430" s="118"/>
      <c r="L430" s="118"/>
      <c r="M430" s="118"/>
      <c r="N430" s="89"/>
      <c r="O430" s="1"/>
      <c r="P430" s="391"/>
      <c r="Q430" s="392"/>
      <c r="R430" s="89"/>
      <c r="S430" s="118"/>
      <c r="T430" s="118"/>
      <c r="U430" s="118"/>
      <c r="V430" s="118"/>
      <c r="W430" s="395"/>
      <c r="X430" s="89"/>
      <c r="Y430" s="89"/>
      <c r="Z430" s="89"/>
    </row>
    <row r="431" ht="15.75" customHeight="1">
      <c r="A431" s="89"/>
      <c r="B431" s="89"/>
      <c r="C431" s="89"/>
      <c r="D431" s="89"/>
      <c r="E431" s="89"/>
      <c r="F431" s="89"/>
      <c r="G431" s="89"/>
      <c r="H431" s="118"/>
      <c r="I431" s="391"/>
      <c r="J431" s="118"/>
      <c r="K431" s="118"/>
      <c r="L431" s="118"/>
      <c r="M431" s="118"/>
      <c r="N431" s="89"/>
      <c r="O431" s="1"/>
      <c r="P431" s="391"/>
      <c r="Q431" s="392"/>
      <c r="R431" s="89"/>
      <c r="S431" s="118"/>
      <c r="T431" s="118"/>
      <c r="U431" s="118"/>
      <c r="V431" s="118"/>
      <c r="W431" s="395"/>
      <c r="X431" s="89"/>
      <c r="Y431" s="89"/>
      <c r="Z431" s="89"/>
    </row>
    <row r="432" ht="15.75" customHeight="1">
      <c r="A432" s="89"/>
      <c r="B432" s="89"/>
      <c r="C432" s="89"/>
      <c r="D432" s="89"/>
      <c r="E432" s="89"/>
      <c r="F432" s="89"/>
      <c r="G432" s="89"/>
      <c r="H432" s="118"/>
      <c r="I432" s="391"/>
      <c r="J432" s="118"/>
      <c r="K432" s="118"/>
      <c r="L432" s="118"/>
      <c r="M432" s="118"/>
      <c r="N432" s="89"/>
      <c r="O432" s="1"/>
      <c r="P432" s="391"/>
      <c r="Q432" s="392"/>
      <c r="R432" s="89"/>
      <c r="S432" s="118"/>
      <c r="T432" s="118"/>
      <c r="U432" s="118"/>
      <c r="V432" s="118"/>
      <c r="W432" s="395"/>
      <c r="X432" s="89"/>
      <c r="Y432" s="89"/>
      <c r="Z432" s="89"/>
    </row>
    <row r="433" ht="15.75" customHeight="1">
      <c r="A433" s="89"/>
      <c r="B433" s="89"/>
      <c r="C433" s="89"/>
      <c r="D433" s="89"/>
      <c r="E433" s="89"/>
      <c r="F433" s="89"/>
      <c r="G433" s="89"/>
      <c r="H433" s="118"/>
      <c r="I433" s="391"/>
      <c r="J433" s="118"/>
      <c r="K433" s="118"/>
      <c r="L433" s="118"/>
      <c r="M433" s="118"/>
      <c r="N433" s="89"/>
      <c r="O433" s="1"/>
      <c r="P433" s="391"/>
      <c r="Q433" s="392"/>
      <c r="R433" s="89"/>
      <c r="S433" s="118"/>
      <c r="T433" s="118"/>
      <c r="U433" s="118"/>
      <c r="V433" s="118"/>
      <c r="W433" s="395"/>
      <c r="X433" s="89"/>
      <c r="Y433" s="89"/>
      <c r="Z433" s="89"/>
    </row>
    <row r="434" ht="15.75" customHeight="1">
      <c r="A434" s="89"/>
      <c r="B434" s="89"/>
      <c r="C434" s="89"/>
      <c r="D434" s="89"/>
      <c r="E434" s="89"/>
      <c r="F434" s="89"/>
      <c r="G434" s="89"/>
      <c r="H434" s="118"/>
      <c r="I434" s="391"/>
      <c r="J434" s="118"/>
      <c r="K434" s="118"/>
      <c r="L434" s="118"/>
      <c r="M434" s="118"/>
      <c r="N434" s="89"/>
      <c r="O434" s="1"/>
      <c r="P434" s="391"/>
      <c r="Q434" s="392"/>
      <c r="R434" s="89"/>
      <c r="S434" s="118"/>
      <c r="T434" s="118"/>
      <c r="U434" s="118"/>
      <c r="V434" s="118"/>
      <c r="W434" s="395"/>
      <c r="X434" s="89"/>
      <c r="Y434" s="89"/>
      <c r="Z434" s="89"/>
    </row>
    <row r="435" ht="15.75" customHeight="1">
      <c r="A435" s="89"/>
      <c r="B435" s="89"/>
      <c r="C435" s="89"/>
      <c r="D435" s="89"/>
      <c r="E435" s="89"/>
      <c r="F435" s="89"/>
      <c r="G435" s="89"/>
      <c r="H435" s="118"/>
      <c r="I435" s="391"/>
      <c r="J435" s="118"/>
      <c r="K435" s="118"/>
      <c r="L435" s="118"/>
      <c r="M435" s="118"/>
      <c r="N435" s="89"/>
      <c r="O435" s="1"/>
      <c r="P435" s="391"/>
      <c r="Q435" s="392"/>
      <c r="R435" s="89"/>
      <c r="S435" s="118"/>
      <c r="T435" s="118"/>
      <c r="U435" s="118"/>
      <c r="V435" s="118"/>
      <c r="W435" s="395"/>
      <c r="X435" s="89"/>
      <c r="Y435" s="89"/>
      <c r="Z435" s="89"/>
    </row>
    <row r="436" ht="15.75" customHeight="1">
      <c r="A436" s="89"/>
      <c r="B436" s="89"/>
      <c r="C436" s="89"/>
      <c r="D436" s="89"/>
      <c r="E436" s="89"/>
      <c r="F436" s="89"/>
      <c r="G436" s="89"/>
      <c r="H436" s="118"/>
      <c r="I436" s="391"/>
      <c r="J436" s="118"/>
      <c r="K436" s="118"/>
      <c r="L436" s="118"/>
      <c r="M436" s="118"/>
      <c r="N436" s="89"/>
      <c r="O436" s="1"/>
      <c r="P436" s="391"/>
      <c r="Q436" s="392"/>
      <c r="R436" s="89"/>
      <c r="S436" s="118"/>
      <c r="T436" s="118"/>
      <c r="U436" s="118"/>
      <c r="V436" s="118"/>
      <c r="W436" s="395"/>
      <c r="X436" s="89"/>
      <c r="Y436" s="89"/>
      <c r="Z436" s="89"/>
    </row>
    <row r="437" ht="15.75" customHeight="1">
      <c r="A437" s="89"/>
      <c r="B437" s="89"/>
      <c r="C437" s="89"/>
      <c r="D437" s="89"/>
      <c r="E437" s="89"/>
      <c r="F437" s="89"/>
      <c r="G437" s="89"/>
      <c r="H437" s="118"/>
      <c r="I437" s="391"/>
      <c r="J437" s="118"/>
      <c r="K437" s="118"/>
      <c r="L437" s="118"/>
      <c r="M437" s="118"/>
      <c r="N437" s="89"/>
      <c r="O437" s="1"/>
      <c r="P437" s="391"/>
      <c r="Q437" s="392"/>
      <c r="R437" s="89"/>
      <c r="S437" s="118"/>
      <c r="T437" s="118"/>
      <c r="U437" s="118"/>
      <c r="V437" s="118"/>
      <c r="W437" s="395"/>
      <c r="X437" s="89"/>
      <c r="Y437" s="89"/>
      <c r="Z437" s="89"/>
    </row>
    <row r="438" ht="15.75" customHeight="1">
      <c r="A438" s="89"/>
      <c r="B438" s="89"/>
      <c r="C438" s="89"/>
      <c r="D438" s="89"/>
      <c r="E438" s="89"/>
      <c r="F438" s="89"/>
      <c r="G438" s="89"/>
      <c r="H438" s="118"/>
      <c r="I438" s="391"/>
      <c r="J438" s="118"/>
      <c r="K438" s="118"/>
      <c r="L438" s="118"/>
      <c r="M438" s="118"/>
      <c r="N438" s="89"/>
      <c r="O438" s="1"/>
      <c r="P438" s="391"/>
      <c r="Q438" s="392"/>
      <c r="R438" s="89"/>
      <c r="S438" s="118"/>
      <c r="T438" s="118"/>
      <c r="U438" s="118"/>
      <c r="V438" s="118"/>
      <c r="W438" s="395"/>
      <c r="X438" s="89"/>
      <c r="Y438" s="89"/>
      <c r="Z438" s="89"/>
    </row>
    <row r="439" ht="15.75" customHeight="1">
      <c r="A439" s="89"/>
      <c r="B439" s="89"/>
      <c r="C439" s="89"/>
      <c r="D439" s="89"/>
      <c r="E439" s="89"/>
      <c r="F439" s="89"/>
      <c r="G439" s="89"/>
      <c r="H439" s="118"/>
      <c r="I439" s="391"/>
      <c r="J439" s="118"/>
      <c r="K439" s="118"/>
      <c r="L439" s="118"/>
      <c r="M439" s="118"/>
      <c r="N439" s="89"/>
      <c r="O439" s="1"/>
      <c r="P439" s="391"/>
      <c r="Q439" s="392"/>
      <c r="R439" s="89"/>
      <c r="S439" s="118"/>
      <c r="T439" s="118"/>
      <c r="U439" s="118"/>
      <c r="V439" s="118"/>
      <c r="W439" s="395"/>
      <c r="X439" s="89"/>
      <c r="Y439" s="89"/>
      <c r="Z439" s="89"/>
    </row>
    <row r="440" ht="15.75" customHeight="1">
      <c r="A440" s="89"/>
      <c r="B440" s="89"/>
      <c r="C440" s="89"/>
      <c r="D440" s="89"/>
      <c r="E440" s="89"/>
      <c r="F440" s="89"/>
      <c r="G440" s="89"/>
      <c r="H440" s="118"/>
      <c r="I440" s="391"/>
      <c r="J440" s="118"/>
      <c r="K440" s="118"/>
      <c r="L440" s="118"/>
      <c r="M440" s="118"/>
      <c r="N440" s="89"/>
      <c r="O440" s="1"/>
      <c r="P440" s="391"/>
      <c r="Q440" s="392"/>
      <c r="R440" s="89"/>
      <c r="S440" s="118"/>
      <c r="T440" s="118"/>
      <c r="U440" s="118"/>
      <c r="V440" s="118"/>
      <c r="W440" s="395"/>
      <c r="X440" s="89"/>
      <c r="Y440" s="89"/>
      <c r="Z440" s="89"/>
    </row>
    <row r="441" ht="15.75" customHeight="1">
      <c r="A441" s="89"/>
      <c r="B441" s="89"/>
      <c r="C441" s="89"/>
      <c r="D441" s="89"/>
      <c r="E441" s="89"/>
      <c r="F441" s="89"/>
      <c r="G441" s="89"/>
      <c r="H441" s="118"/>
      <c r="I441" s="391"/>
      <c r="J441" s="118"/>
      <c r="K441" s="118"/>
      <c r="L441" s="118"/>
      <c r="M441" s="118"/>
      <c r="N441" s="89"/>
      <c r="O441" s="1"/>
      <c r="P441" s="391"/>
      <c r="Q441" s="392"/>
      <c r="R441" s="89"/>
      <c r="S441" s="118"/>
      <c r="T441" s="118"/>
      <c r="U441" s="118"/>
      <c r="V441" s="118"/>
      <c r="W441" s="395"/>
      <c r="X441" s="89"/>
      <c r="Y441" s="89"/>
      <c r="Z441" s="89"/>
    </row>
    <row r="442" ht="15.75" customHeight="1">
      <c r="A442" s="89"/>
      <c r="B442" s="89"/>
      <c r="C442" s="89"/>
      <c r="D442" s="89"/>
      <c r="E442" s="89"/>
      <c r="F442" s="89"/>
      <c r="G442" s="89"/>
      <c r="H442" s="118"/>
      <c r="I442" s="391"/>
      <c r="J442" s="118"/>
      <c r="K442" s="118"/>
      <c r="L442" s="118"/>
      <c r="M442" s="118"/>
      <c r="N442" s="89"/>
      <c r="O442" s="1"/>
      <c r="P442" s="391"/>
      <c r="Q442" s="392"/>
      <c r="R442" s="89"/>
      <c r="S442" s="118"/>
      <c r="T442" s="118"/>
      <c r="U442" s="118"/>
      <c r="V442" s="118"/>
      <c r="W442" s="395"/>
      <c r="X442" s="89"/>
      <c r="Y442" s="89"/>
      <c r="Z442" s="89"/>
    </row>
    <row r="443" ht="15.75" customHeight="1">
      <c r="A443" s="89"/>
      <c r="B443" s="89"/>
      <c r="C443" s="89"/>
      <c r="D443" s="89"/>
      <c r="E443" s="89"/>
      <c r="F443" s="89"/>
      <c r="G443" s="89"/>
      <c r="H443" s="118"/>
      <c r="I443" s="391"/>
      <c r="J443" s="118"/>
      <c r="K443" s="118"/>
      <c r="L443" s="118"/>
      <c r="M443" s="118"/>
      <c r="N443" s="89"/>
      <c r="O443" s="1"/>
      <c r="P443" s="391"/>
      <c r="Q443" s="392"/>
      <c r="R443" s="89"/>
      <c r="S443" s="118"/>
      <c r="T443" s="118"/>
      <c r="U443" s="118"/>
      <c r="V443" s="118"/>
      <c r="W443" s="395"/>
      <c r="X443" s="89"/>
      <c r="Y443" s="89"/>
      <c r="Z443" s="89"/>
    </row>
    <row r="444" ht="15.75" customHeight="1">
      <c r="A444" s="89"/>
      <c r="B444" s="89"/>
      <c r="C444" s="89"/>
      <c r="D444" s="89"/>
      <c r="E444" s="89"/>
      <c r="F444" s="89"/>
      <c r="G444" s="89"/>
      <c r="H444" s="118"/>
      <c r="I444" s="391"/>
      <c r="J444" s="118"/>
      <c r="K444" s="118"/>
      <c r="L444" s="118"/>
      <c r="M444" s="118"/>
      <c r="N444" s="89"/>
      <c r="O444" s="1"/>
      <c r="P444" s="391"/>
      <c r="Q444" s="392"/>
      <c r="R444" s="89"/>
      <c r="S444" s="118"/>
      <c r="T444" s="118"/>
      <c r="U444" s="118"/>
      <c r="V444" s="118"/>
      <c r="W444" s="395"/>
      <c r="X444" s="89"/>
      <c r="Y444" s="89"/>
      <c r="Z444" s="89"/>
    </row>
    <row r="445" ht="15.75" customHeight="1">
      <c r="A445" s="89"/>
      <c r="B445" s="89"/>
      <c r="C445" s="89"/>
      <c r="D445" s="89"/>
      <c r="E445" s="89"/>
      <c r="F445" s="89"/>
      <c r="G445" s="89"/>
      <c r="H445" s="118"/>
      <c r="I445" s="391"/>
      <c r="J445" s="118"/>
      <c r="K445" s="118"/>
      <c r="L445" s="118"/>
      <c r="M445" s="118"/>
      <c r="N445" s="89"/>
      <c r="O445" s="1"/>
      <c r="P445" s="391"/>
      <c r="Q445" s="392"/>
      <c r="R445" s="89"/>
      <c r="S445" s="118"/>
      <c r="T445" s="118"/>
      <c r="U445" s="118"/>
      <c r="V445" s="118"/>
      <c r="W445" s="395"/>
      <c r="X445" s="89"/>
      <c r="Y445" s="89"/>
      <c r="Z445" s="89"/>
    </row>
    <row r="446" ht="15.75" customHeight="1">
      <c r="A446" s="89"/>
      <c r="B446" s="89"/>
      <c r="C446" s="89"/>
      <c r="D446" s="89"/>
      <c r="E446" s="89"/>
      <c r="F446" s="89"/>
      <c r="G446" s="89"/>
      <c r="H446" s="118"/>
      <c r="I446" s="391"/>
      <c r="J446" s="118"/>
      <c r="K446" s="118"/>
      <c r="L446" s="118"/>
      <c r="M446" s="118"/>
      <c r="N446" s="89"/>
      <c r="O446" s="1"/>
      <c r="P446" s="391"/>
      <c r="Q446" s="392"/>
      <c r="R446" s="89"/>
      <c r="S446" s="118"/>
      <c r="T446" s="118"/>
      <c r="U446" s="118"/>
      <c r="V446" s="118"/>
      <c r="W446" s="395"/>
      <c r="X446" s="89"/>
      <c r="Y446" s="89"/>
      <c r="Z446" s="89"/>
    </row>
    <row r="447" ht="15.75" customHeight="1">
      <c r="A447" s="89"/>
      <c r="B447" s="89"/>
      <c r="C447" s="89"/>
      <c r="D447" s="89"/>
      <c r="E447" s="89"/>
      <c r="F447" s="89"/>
      <c r="G447" s="89"/>
      <c r="H447" s="118"/>
      <c r="I447" s="391"/>
      <c r="J447" s="118"/>
      <c r="K447" s="118"/>
      <c r="L447" s="118"/>
      <c r="M447" s="118"/>
      <c r="N447" s="89"/>
      <c r="O447" s="1"/>
      <c r="P447" s="391"/>
      <c r="Q447" s="392"/>
      <c r="R447" s="89"/>
      <c r="S447" s="118"/>
      <c r="T447" s="118"/>
      <c r="U447" s="118"/>
      <c r="V447" s="118"/>
      <c r="W447" s="395"/>
      <c r="X447" s="89"/>
      <c r="Y447" s="89"/>
      <c r="Z447" s="89"/>
    </row>
    <row r="448" ht="15.75" customHeight="1">
      <c r="A448" s="89"/>
      <c r="B448" s="89"/>
      <c r="C448" s="89"/>
      <c r="D448" s="89"/>
      <c r="E448" s="89"/>
      <c r="F448" s="89"/>
      <c r="G448" s="89"/>
      <c r="H448" s="118"/>
      <c r="I448" s="391"/>
      <c r="J448" s="118"/>
      <c r="K448" s="118"/>
      <c r="L448" s="118"/>
      <c r="M448" s="118"/>
      <c r="N448" s="89"/>
      <c r="O448" s="1"/>
      <c r="P448" s="391"/>
      <c r="Q448" s="392"/>
      <c r="R448" s="89"/>
      <c r="S448" s="118"/>
      <c r="T448" s="118"/>
      <c r="U448" s="118"/>
      <c r="V448" s="118"/>
      <c r="W448" s="395"/>
      <c r="X448" s="89"/>
      <c r="Y448" s="89"/>
      <c r="Z448" s="89"/>
    </row>
    <row r="449" ht="15.75" customHeight="1">
      <c r="A449" s="89"/>
      <c r="B449" s="89"/>
      <c r="C449" s="89"/>
      <c r="D449" s="89"/>
      <c r="E449" s="89"/>
      <c r="F449" s="89"/>
      <c r="G449" s="89"/>
      <c r="H449" s="118"/>
      <c r="I449" s="391"/>
      <c r="J449" s="118"/>
      <c r="K449" s="118"/>
      <c r="L449" s="118"/>
      <c r="M449" s="118"/>
      <c r="N449" s="89"/>
      <c r="O449" s="1"/>
      <c r="P449" s="391"/>
      <c r="Q449" s="392"/>
      <c r="R449" s="89"/>
      <c r="S449" s="118"/>
      <c r="T449" s="118"/>
      <c r="U449" s="118"/>
      <c r="V449" s="118"/>
      <c r="W449" s="395"/>
      <c r="X449" s="89"/>
      <c r="Y449" s="89"/>
      <c r="Z449" s="89"/>
    </row>
    <row r="450" ht="15.75" customHeight="1">
      <c r="A450" s="89"/>
      <c r="B450" s="89"/>
      <c r="C450" s="89"/>
      <c r="D450" s="89"/>
      <c r="E450" s="89"/>
      <c r="F450" s="89"/>
      <c r="G450" s="89"/>
      <c r="H450" s="118"/>
      <c r="I450" s="391"/>
      <c r="J450" s="118"/>
      <c r="K450" s="118"/>
      <c r="L450" s="118"/>
      <c r="M450" s="118"/>
      <c r="N450" s="89"/>
      <c r="O450" s="1"/>
      <c r="P450" s="391"/>
      <c r="Q450" s="392"/>
      <c r="R450" s="89"/>
      <c r="S450" s="118"/>
      <c r="T450" s="118"/>
      <c r="U450" s="118"/>
      <c r="V450" s="118"/>
      <c r="W450" s="395"/>
      <c r="X450" s="89"/>
      <c r="Y450" s="89"/>
      <c r="Z450" s="89"/>
    </row>
    <row r="451" ht="15.75" customHeight="1">
      <c r="A451" s="89"/>
      <c r="B451" s="89"/>
      <c r="C451" s="89"/>
      <c r="D451" s="89"/>
      <c r="E451" s="89"/>
      <c r="F451" s="89"/>
      <c r="G451" s="89"/>
      <c r="H451" s="118"/>
      <c r="I451" s="391"/>
      <c r="J451" s="118"/>
      <c r="K451" s="118"/>
      <c r="L451" s="118"/>
      <c r="M451" s="118"/>
      <c r="N451" s="89"/>
      <c r="O451" s="1"/>
      <c r="P451" s="391"/>
      <c r="Q451" s="392"/>
      <c r="R451" s="89"/>
      <c r="S451" s="118"/>
      <c r="T451" s="118"/>
      <c r="U451" s="118"/>
      <c r="V451" s="118"/>
      <c r="W451" s="395"/>
      <c r="X451" s="89"/>
      <c r="Y451" s="89"/>
      <c r="Z451" s="89"/>
    </row>
    <row r="452" ht="15.75" customHeight="1">
      <c r="A452" s="89"/>
      <c r="B452" s="89"/>
      <c r="C452" s="89"/>
      <c r="D452" s="89"/>
      <c r="E452" s="89"/>
      <c r="F452" s="89"/>
      <c r="G452" s="89"/>
      <c r="H452" s="118"/>
      <c r="I452" s="391"/>
      <c r="J452" s="118"/>
      <c r="K452" s="118"/>
      <c r="L452" s="118"/>
      <c r="M452" s="118"/>
      <c r="N452" s="89"/>
      <c r="O452" s="1"/>
      <c r="P452" s="391"/>
      <c r="Q452" s="392"/>
      <c r="R452" s="89"/>
      <c r="S452" s="118"/>
      <c r="T452" s="118"/>
      <c r="U452" s="118"/>
      <c r="V452" s="118"/>
      <c r="W452" s="395"/>
      <c r="X452" s="89"/>
      <c r="Y452" s="89"/>
      <c r="Z452" s="89"/>
    </row>
    <row r="453" ht="15.75" customHeight="1">
      <c r="A453" s="89"/>
      <c r="B453" s="89"/>
      <c r="C453" s="89"/>
      <c r="D453" s="89"/>
      <c r="E453" s="89"/>
      <c r="F453" s="89"/>
      <c r="G453" s="89"/>
      <c r="H453" s="118"/>
      <c r="I453" s="391"/>
      <c r="J453" s="118"/>
      <c r="K453" s="118"/>
      <c r="L453" s="118"/>
      <c r="M453" s="118"/>
      <c r="N453" s="89"/>
      <c r="O453" s="1"/>
      <c r="P453" s="391"/>
      <c r="Q453" s="392"/>
      <c r="R453" s="89"/>
      <c r="S453" s="118"/>
      <c r="T453" s="118"/>
      <c r="U453" s="118"/>
      <c r="V453" s="118"/>
      <c r="W453" s="395"/>
      <c r="X453" s="89"/>
      <c r="Y453" s="89"/>
      <c r="Z453" s="89"/>
    </row>
    <row r="454" ht="15.75" customHeight="1">
      <c r="A454" s="89"/>
      <c r="B454" s="89"/>
      <c r="C454" s="89"/>
      <c r="D454" s="89"/>
      <c r="E454" s="89"/>
      <c r="F454" s="89"/>
      <c r="G454" s="89"/>
      <c r="H454" s="118"/>
      <c r="I454" s="391"/>
      <c r="J454" s="118"/>
      <c r="K454" s="118"/>
      <c r="L454" s="118"/>
      <c r="M454" s="118"/>
      <c r="N454" s="89"/>
      <c r="O454" s="1"/>
      <c r="P454" s="391"/>
      <c r="Q454" s="392"/>
      <c r="R454" s="89"/>
      <c r="S454" s="118"/>
      <c r="T454" s="118"/>
      <c r="U454" s="118"/>
      <c r="V454" s="118"/>
      <c r="W454" s="395"/>
      <c r="X454" s="89"/>
      <c r="Y454" s="89"/>
      <c r="Z454" s="89"/>
    </row>
    <row r="455" ht="15.75" customHeight="1">
      <c r="A455" s="89"/>
      <c r="B455" s="89"/>
      <c r="C455" s="89"/>
      <c r="D455" s="89"/>
      <c r="E455" s="89"/>
      <c r="F455" s="89"/>
      <c r="G455" s="89"/>
      <c r="H455" s="118"/>
      <c r="I455" s="391"/>
      <c r="J455" s="118"/>
      <c r="K455" s="118"/>
      <c r="L455" s="118"/>
      <c r="M455" s="118"/>
      <c r="N455" s="89"/>
      <c r="O455" s="1"/>
      <c r="P455" s="391"/>
      <c r="Q455" s="392"/>
      <c r="R455" s="89"/>
      <c r="S455" s="118"/>
      <c r="T455" s="118"/>
      <c r="U455" s="118"/>
      <c r="V455" s="118"/>
      <c r="W455" s="395"/>
      <c r="X455" s="89"/>
      <c r="Y455" s="89"/>
      <c r="Z455" s="89"/>
    </row>
    <row r="456" ht="15.75" customHeight="1">
      <c r="A456" s="89"/>
      <c r="B456" s="89"/>
      <c r="C456" s="89"/>
      <c r="D456" s="89"/>
      <c r="E456" s="89"/>
      <c r="F456" s="89"/>
      <c r="G456" s="89"/>
      <c r="H456" s="118"/>
      <c r="I456" s="391"/>
      <c r="J456" s="118"/>
      <c r="K456" s="118"/>
      <c r="L456" s="118"/>
      <c r="M456" s="118"/>
      <c r="N456" s="89"/>
      <c r="O456" s="1"/>
      <c r="P456" s="391"/>
      <c r="Q456" s="392"/>
      <c r="R456" s="89"/>
      <c r="S456" s="118"/>
      <c r="T456" s="118"/>
      <c r="U456" s="118"/>
      <c r="V456" s="118"/>
      <c r="W456" s="395"/>
      <c r="X456" s="89"/>
      <c r="Y456" s="89"/>
      <c r="Z456" s="89"/>
    </row>
    <row r="457" ht="15.75" customHeight="1">
      <c r="A457" s="89"/>
      <c r="B457" s="89"/>
      <c r="C457" s="89"/>
      <c r="D457" s="89"/>
      <c r="E457" s="89"/>
      <c r="F457" s="89"/>
      <c r="G457" s="89"/>
      <c r="H457" s="118"/>
      <c r="I457" s="391"/>
      <c r="J457" s="118"/>
      <c r="K457" s="118"/>
      <c r="L457" s="118"/>
      <c r="M457" s="118"/>
      <c r="N457" s="89"/>
      <c r="O457" s="1"/>
      <c r="P457" s="391"/>
      <c r="Q457" s="392"/>
      <c r="R457" s="89"/>
      <c r="S457" s="118"/>
      <c r="T457" s="118"/>
      <c r="U457" s="118"/>
      <c r="V457" s="118"/>
      <c r="W457" s="395"/>
      <c r="X457" s="89"/>
      <c r="Y457" s="89"/>
      <c r="Z457" s="89"/>
    </row>
    <row r="458" ht="15.75" customHeight="1">
      <c r="A458" s="89"/>
      <c r="B458" s="89"/>
      <c r="C458" s="89"/>
      <c r="D458" s="89"/>
      <c r="E458" s="89"/>
      <c r="F458" s="89"/>
      <c r="G458" s="89"/>
      <c r="H458" s="118"/>
      <c r="I458" s="391"/>
      <c r="J458" s="118"/>
      <c r="K458" s="118"/>
      <c r="L458" s="118"/>
      <c r="M458" s="118"/>
      <c r="N458" s="89"/>
      <c r="O458" s="1"/>
      <c r="P458" s="391"/>
      <c r="Q458" s="392"/>
      <c r="R458" s="89"/>
      <c r="S458" s="118"/>
      <c r="T458" s="118"/>
      <c r="U458" s="118"/>
      <c r="V458" s="118"/>
      <c r="W458" s="395"/>
      <c r="X458" s="89"/>
      <c r="Y458" s="89"/>
      <c r="Z458" s="89"/>
    </row>
    <row r="459" ht="15.75" customHeight="1">
      <c r="A459" s="89"/>
      <c r="B459" s="89"/>
      <c r="C459" s="89"/>
      <c r="D459" s="89"/>
      <c r="E459" s="89"/>
      <c r="F459" s="89"/>
      <c r="G459" s="89"/>
      <c r="H459" s="118"/>
      <c r="I459" s="391"/>
      <c r="J459" s="118"/>
      <c r="K459" s="118"/>
      <c r="L459" s="118"/>
      <c r="M459" s="118"/>
      <c r="N459" s="89"/>
      <c r="O459" s="1"/>
      <c r="P459" s="391"/>
      <c r="Q459" s="392"/>
      <c r="R459" s="89"/>
      <c r="S459" s="118"/>
      <c r="T459" s="118"/>
      <c r="U459" s="118"/>
      <c r="V459" s="118"/>
      <c r="W459" s="395"/>
      <c r="X459" s="89"/>
      <c r="Y459" s="89"/>
      <c r="Z459" s="89"/>
    </row>
    <row r="460" ht="15.75" customHeight="1">
      <c r="A460" s="89"/>
      <c r="B460" s="89"/>
      <c r="C460" s="89"/>
      <c r="D460" s="89"/>
      <c r="E460" s="89"/>
      <c r="F460" s="89"/>
      <c r="G460" s="89"/>
      <c r="H460" s="118"/>
      <c r="I460" s="391"/>
      <c r="J460" s="118"/>
      <c r="K460" s="118"/>
      <c r="L460" s="118"/>
      <c r="M460" s="118"/>
      <c r="N460" s="89"/>
      <c r="O460" s="1"/>
      <c r="P460" s="391"/>
      <c r="Q460" s="392"/>
      <c r="R460" s="89"/>
      <c r="S460" s="118"/>
      <c r="T460" s="118"/>
      <c r="U460" s="118"/>
      <c r="V460" s="118"/>
      <c r="W460" s="395"/>
      <c r="X460" s="89"/>
      <c r="Y460" s="89"/>
      <c r="Z460" s="89"/>
    </row>
    <row r="461" ht="15.75" customHeight="1">
      <c r="A461" s="89"/>
      <c r="B461" s="89"/>
      <c r="C461" s="89"/>
      <c r="D461" s="89"/>
      <c r="E461" s="89"/>
      <c r="F461" s="89"/>
      <c r="G461" s="89"/>
      <c r="H461" s="118"/>
      <c r="I461" s="391"/>
      <c r="J461" s="118"/>
      <c r="K461" s="118"/>
      <c r="L461" s="118"/>
      <c r="M461" s="118"/>
      <c r="N461" s="89"/>
      <c r="O461" s="1"/>
      <c r="P461" s="391"/>
      <c r="Q461" s="392"/>
      <c r="R461" s="89"/>
      <c r="S461" s="118"/>
      <c r="T461" s="118"/>
      <c r="U461" s="118"/>
      <c r="V461" s="118"/>
      <c r="W461" s="395"/>
      <c r="X461" s="89"/>
      <c r="Y461" s="89"/>
      <c r="Z461" s="89"/>
    </row>
    <row r="462" ht="15.75" customHeight="1">
      <c r="A462" s="89"/>
      <c r="B462" s="89"/>
      <c r="C462" s="89"/>
      <c r="D462" s="89"/>
      <c r="E462" s="89"/>
      <c r="F462" s="89"/>
      <c r="G462" s="89"/>
      <c r="H462" s="118"/>
      <c r="I462" s="391"/>
      <c r="J462" s="118"/>
      <c r="K462" s="118"/>
      <c r="L462" s="118"/>
      <c r="M462" s="118"/>
      <c r="N462" s="89"/>
      <c r="O462" s="1"/>
      <c r="P462" s="391"/>
      <c r="Q462" s="392"/>
      <c r="R462" s="89"/>
      <c r="S462" s="118"/>
      <c r="T462" s="118"/>
      <c r="U462" s="118"/>
      <c r="V462" s="118"/>
      <c r="W462" s="395"/>
      <c r="X462" s="89"/>
      <c r="Y462" s="89"/>
      <c r="Z462" s="89"/>
    </row>
    <row r="463" ht="15.75" customHeight="1">
      <c r="A463" s="89"/>
      <c r="B463" s="89"/>
      <c r="C463" s="89"/>
      <c r="D463" s="89"/>
      <c r="E463" s="89"/>
      <c r="F463" s="89"/>
      <c r="G463" s="89"/>
      <c r="H463" s="118"/>
      <c r="I463" s="391"/>
      <c r="J463" s="118"/>
      <c r="K463" s="118"/>
      <c r="L463" s="118"/>
      <c r="M463" s="118"/>
      <c r="N463" s="89"/>
      <c r="O463" s="1"/>
      <c r="P463" s="391"/>
      <c r="Q463" s="392"/>
      <c r="R463" s="89"/>
      <c r="S463" s="118"/>
      <c r="T463" s="118"/>
      <c r="U463" s="118"/>
      <c r="V463" s="118"/>
      <c r="W463" s="395"/>
      <c r="X463" s="89"/>
      <c r="Y463" s="89"/>
      <c r="Z463" s="89"/>
    </row>
    <row r="464" ht="15.75" customHeight="1">
      <c r="A464" s="89"/>
      <c r="B464" s="89"/>
      <c r="C464" s="89"/>
      <c r="D464" s="89"/>
      <c r="E464" s="89"/>
      <c r="F464" s="89"/>
      <c r="G464" s="89"/>
      <c r="H464" s="118"/>
      <c r="I464" s="391"/>
      <c r="J464" s="118"/>
      <c r="K464" s="118"/>
      <c r="L464" s="118"/>
      <c r="M464" s="118"/>
      <c r="N464" s="89"/>
      <c r="O464" s="1"/>
      <c r="P464" s="391"/>
      <c r="Q464" s="392"/>
      <c r="R464" s="89"/>
      <c r="S464" s="118"/>
      <c r="T464" s="118"/>
      <c r="U464" s="118"/>
      <c r="V464" s="118"/>
      <c r="W464" s="395"/>
      <c r="X464" s="89"/>
      <c r="Y464" s="89"/>
      <c r="Z464" s="89"/>
    </row>
    <row r="465" ht="15.75" customHeight="1">
      <c r="A465" s="89"/>
      <c r="B465" s="89"/>
      <c r="C465" s="89"/>
      <c r="D465" s="89"/>
      <c r="E465" s="89"/>
      <c r="F465" s="89"/>
      <c r="G465" s="89"/>
      <c r="H465" s="118"/>
      <c r="I465" s="391"/>
      <c r="J465" s="118"/>
      <c r="K465" s="118"/>
      <c r="L465" s="118"/>
      <c r="M465" s="118"/>
      <c r="N465" s="89"/>
      <c r="O465" s="1"/>
      <c r="P465" s="391"/>
      <c r="Q465" s="392"/>
      <c r="R465" s="89"/>
      <c r="S465" s="118"/>
      <c r="T465" s="118"/>
      <c r="U465" s="118"/>
      <c r="V465" s="118"/>
      <c r="W465" s="395"/>
      <c r="X465" s="89"/>
      <c r="Y465" s="89"/>
      <c r="Z465" s="89"/>
    </row>
    <row r="466" ht="15.75" customHeight="1">
      <c r="A466" s="89"/>
      <c r="B466" s="89"/>
      <c r="C466" s="89"/>
      <c r="D466" s="89"/>
      <c r="E466" s="89"/>
      <c r="F466" s="89"/>
      <c r="G466" s="89"/>
      <c r="H466" s="118"/>
      <c r="I466" s="391"/>
      <c r="J466" s="118"/>
      <c r="K466" s="118"/>
      <c r="L466" s="118"/>
      <c r="M466" s="118"/>
      <c r="N466" s="89"/>
      <c r="O466" s="1"/>
      <c r="P466" s="391"/>
      <c r="Q466" s="392"/>
      <c r="R466" s="89"/>
      <c r="S466" s="118"/>
      <c r="T466" s="118"/>
      <c r="U466" s="118"/>
      <c r="V466" s="118"/>
      <c r="W466" s="395"/>
      <c r="X466" s="89"/>
      <c r="Y466" s="89"/>
      <c r="Z466" s="89"/>
    </row>
    <row r="467" ht="15.75" customHeight="1">
      <c r="A467" s="89"/>
      <c r="B467" s="89"/>
      <c r="C467" s="89"/>
      <c r="D467" s="89"/>
      <c r="E467" s="89"/>
      <c r="F467" s="89"/>
      <c r="G467" s="89"/>
      <c r="H467" s="118"/>
      <c r="I467" s="391"/>
      <c r="J467" s="118"/>
      <c r="K467" s="118"/>
      <c r="L467" s="118"/>
      <c r="M467" s="118"/>
      <c r="N467" s="89"/>
      <c r="O467" s="1"/>
      <c r="P467" s="391"/>
      <c r="Q467" s="392"/>
      <c r="R467" s="89"/>
      <c r="S467" s="118"/>
      <c r="T467" s="118"/>
      <c r="U467" s="118"/>
      <c r="V467" s="118"/>
      <c r="W467" s="395"/>
      <c r="X467" s="89"/>
      <c r="Y467" s="89"/>
      <c r="Z467" s="89"/>
    </row>
    <row r="468" ht="15.75" customHeight="1">
      <c r="A468" s="89"/>
      <c r="B468" s="89"/>
      <c r="C468" s="89"/>
      <c r="D468" s="89"/>
      <c r="E468" s="89"/>
      <c r="F468" s="89"/>
      <c r="G468" s="89"/>
      <c r="H468" s="118"/>
      <c r="I468" s="391"/>
      <c r="J468" s="118"/>
      <c r="K468" s="118"/>
      <c r="L468" s="118"/>
      <c r="M468" s="118"/>
      <c r="N468" s="89"/>
      <c r="O468" s="1"/>
      <c r="P468" s="391"/>
      <c r="Q468" s="392"/>
      <c r="R468" s="89"/>
      <c r="S468" s="118"/>
      <c r="T468" s="118"/>
      <c r="U468" s="118"/>
      <c r="V468" s="118"/>
      <c r="W468" s="395"/>
      <c r="X468" s="89"/>
      <c r="Y468" s="89"/>
      <c r="Z468" s="89"/>
    </row>
    <row r="469" ht="15.75" customHeight="1">
      <c r="A469" s="89"/>
      <c r="B469" s="89"/>
      <c r="C469" s="89"/>
      <c r="D469" s="89"/>
      <c r="E469" s="89"/>
      <c r="F469" s="89"/>
      <c r="G469" s="89"/>
      <c r="H469" s="118"/>
      <c r="I469" s="391"/>
      <c r="J469" s="118"/>
      <c r="K469" s="118"/>
      <c r="L469" s="118"/>
      <c r="M469" s="118"/>
      <c r="N469" s="89"/>
      <c r="O469" s="1"/>
      <c r="P469" s="391"/>
      <c r="Q469" s="392"/>
      <c r="R469" s="89"/>
      <c r="S469" s="118"/>
      <c r="T469" s="118"/>
      <c r="U469" s="118"/>
      <c r="V469" s="118"/>
      <c r="W469" s="395"/>
      <c r="X469" s="89"/>
      <c r="Y469" s="89"/>
      <c r="Z469" s="89"/>
    </row>
    <row r="470" ht="15.75" customHeight="1">
      <c r="A470" s="89"/>
      <c r="B470" s="89"/>
      <c r="C470" s="89"/>
      <c r="D470" s="89"/>
      <c r="E470" s="89"/>
      <c r="F470" s="89"/>
      <c r="G470" s="89"/>
      <c r="H470" s="118"/>
      <c r="I470" s="391"/>
      <c r="J470" s="118"/>
      <c r="K470" s="118"/>
      <c r="L470" s="118"/>
      <c r="M470" s="118"/>
      <c r="N470" s="89"/>
      <c r="O470" s="1"/>
      <c r="P470" s="391"/>
      <c r="Q470" s="392"/>
      <c r="R470" s="89"/>
      <c r="S470" s="118"/>
      <c r="T470" s="118"/>
      <c r="U470" s="118"/>
      <c r="V470" s="118"/>
      <c r="W470" s="395"/>
      <c r="X470" s="89"/>
      <c r="Y470" s="89"/>
      <c r="Z470" s="89"/>
    </row>
    <row r="471" ht="15.75" customHeight="1">
      <c r="A471" s="89"/>
      <c r="B471" s="89"/>
      <c r="C471" s="89"/>
      <c r="D471" s="89"/>
      <c r="E471" s="89"/>
      <c r="F471" s="89"/>
      <c r="G471" s="89"/>
      <c r="H471" s="118"/>
      <c r="I471" s="391"/>
      <c r="J471" s="118"/>
      <c r="K471" s="118"/>
      <c r="L471" s="118"/>
      <c r="M471" s="118"/>
      <c r="N471" s="89"/>
      <c r="O471" s="1"/>
      <c r="P471" s="391"/>
      <c r="Q471" s="392"/>
      <c r="R471" s="89"/>
      <c r="S471" s="118"/>
      <c r="T471" s="118"/>
      <c r="U471" s="118"/>
      <c r="V471" s="118"/>
      <c r="W471" s="395"/>
      <c r="X471" s="89"/>
      <c r="Y471" s="89"/>
      <c r="Z471" s="89"/>
    </row>
    <row r="472" ht="15.75" customHeight="1">
      <c r="A472" s="89"/>
      <c r="B472" s="89"/>
      <c r="C472" s="89"/>
      <c r="D472" s="89"/>
      <c r="E472" s="89"/>
      <c r="F472" s="89"/>
      <c r="G472" s="89"/>
      <c r="H472" s="118"/>
      <c r="I472" s="391"/>
      <c r="J472" s="118"/>
      <c r="K472" s="118"/>
      <c r="L472" s="118"/>
      <c r="M472" s="118"/>
      <c r="N472" s="89"/>
      <c r="O472" s="1"/>
      <c r="P472" s="391"/>
      <c r="Q472" s="392"/>
      <c r="R472" s="89"/>
      <c r="S472" s="118"/>
      <c r="T472" s="118"/>
      <c r="U472" s="118"/>
      <c r="V472" s="118"/>
      <c r="W472" s="395"/>
      <c r="X472" s="89"/>
      <c r="Y472" s="89"/>
      <c r="Z472" s="89"/>
    </row>
    <row r="473" ht="15.75" customHeight="1">
      <c r="A473" s="89"/>
      <c r="B473" s="89"/>
      <c r="C473" s="89"/>
      <c r="D473" s="89"/>
      <c r="E473" s="89"/>
      <c r="F473" s="89"/>
      <c r="G473" s="89"/>
      <c r="H473" s="118"/>
      <c r="I473" s="391"/>
      <c r="J473" s="118"/>
      <c r="K473" s="118"/>
      <c r="L473" s="118"/>
      <c r="M473" s="118"/>
      <c r="N473" s="89"/>
      <c r="O473" s="1"/>
      <c r="P473" s="391"/>
      <c r="Q473" s="392"/>
      <c r="R473" s="89"/>
      <c r="S473" s="118"/>
      <c r="T473" s="118"/>
      <c r="U473" s="118"/>
      <c r="V473" s="118"/>
      <c r="W473" s="395"/>
      <c r="X473" s="89"/>
      <c r="Y473" s="89"/>
      <c r="Z473" s="89"/>
    </row>
    <row r="474" ht="15.75" customHeight="1">
      <c r="A474" s="89"/>
      <c r="B474" s="89"/>
      <c r="C474" s="89"/>
      <c r="D474" s="89"/>
      <c r="E474" s="89"/>
      <c r="F474" s="89"/>
      <c r="G474" s="89"/>
      <c r="H474" s="118"/>
      <c r="I474" s="391"/>
      <c r="J474" s="118"/>
      <c r="K474" s="118"/>
      <c r="L474" s="118"/>
      <c r="M474" s="118"/>
      <c r="N474" s="89"/>
      <c r="O474" s="1"/>
      <c r="P474" s="391"/>
      <c r="Q474" s="392"/>
      <c r="R474" s="89"/>
      <c r="S474" s="118"/>
      <c r="T474" s="118"/>
      <c r="U474" s="118"/>
      <c r="V474" s="118"/>
      <c r="W474" s="395"/>
      <c r="X474" s="89"/>
      <c r="Y474" s="89"/>
      <c r="Z474" s="89"/>
    </row>
    <row r="475" ht="15.75" customHeight="1">
      <c r="A475" s="89"/>
      <c r="B475" s="89"/>
      <c r="C475" s="89"/>
      <c r="D475" s="89"/>
      <c r="E475" s="89"/>
      <c r="F475" s="89"/>
      <c r="G475" s="89"/>
      <c r="H475" s="118"/>
      <c r="I475" s="391"/>
      <c r="J475" s="118"/>
      <c r="K475" s="118"/>
      <c r="L475" s="118"/>
      <c r="M475" s="118"/>
      <c r="N475" s="89"/>
      <c r="O475" s="1"/>
      <c r="P475" s="391"/>
      <c r="Q475" s="392"/>
      <c r="R475" s="89"/>
      <c r="S475" s="118"/>
      <c r="T475" s="118"/>
      <c r="U475" s="118"/>
      <c r="V475" s="118"/>
      <c r="W475" s="395"/>
      <c r="X475" s="89"/>
      <c r="Y475" s="89"/>
      <c r="Z475" s="89"/>
    </row>
    <row r="476" ht="15.75" customHeight="1">
      <c r="A476" s="89"/>
      <c r="B476" s="89"/>
      <c r="C476" s="89"/>
      <c r="D476" s="89"/>
      <c r="E476" s="89"/>
      <c r="F476" s="89"/>
      <c r="G476" s="89"/>
      <c r="H476" s="118"/>
      <c r="I476" s="391"/>
      <c r="J476" s="118"/>
      <c r="K476" s="118"/>
      <c r="L476" s="118"/>
      <c r="M476" s="118"/>
      <c r="N476" s="89"/>
      <c r="O476" s="1"/>
      <c r="P476" s="391"/>
      <c r="Q476" s="392"/>
      <c r="R476" s="89"/>
      <c r="S476" s="118"/>
      <c r="T476" s="118"/>
      <c r="U476" s="118"/>
      <c r="V476" s="118"/>
      <c r="W476" s="395"/>
      <c r="X476" s="89"/>
      <c r="Y476" s="89"/>
      <c r="Z476" s="89"/>
    </row>
    <row r="477" ht="15.75" customHeight="1">
      <c r="A477" s="89"/>
      <c r="B477" s="89"/>
      <c r="C477" s="89"/>
      <c r="D477" s="89"/>
      <c r="E477" s="89"/>
      <c r="F477" s="89"/>
      <c r="G477" s="89"/>
      <c r="H477" s="118"/>
      <c r="I477" s="391"/>
      <c r="J477" s="118"/>
      <c r="K477" s="118"/>
      <c r="L477" s="118"/>
      <c r="M477" s="118"/>
      <c r="N477" s="89"/>
      <c r="O477" s="1"/>
      <c r="P477" s="391"/>
      <c r="Q477" s="392"/>
      <c r="R477" s="89"/>
      <c r="S477" s="118"/>
      <c r="T477" s="118"/>
      <c r="U477" s="118"/>
      <c r="V477" s="118"/>
      <c r="W477" s="395"/>
      <c r="X477" s="89"/>
      <c r="Y477" s="89"/>
      <c r="Z477" s="89"/>
    </row>
    <row r="478" ht="15.75" customHeight="1">
      <c r="A478" s="89"/>
      <c r="B478" s="89"/>
      <c r="C478" s="89"/>
      <c r="D478" s="89"/>
      <c r="E478" s="89"/>
      <c r="F478" s="89"/>
      <c r="G478" s="89"/>
      <c r="H478" s="118"/>
      <c r="I478" s="391"/>
      <c r="J478" s="118"/>
      <c r="K478" s="118"/>
      <c r="L478" s="118"/>
      <c r="M478" s="118"/>
      <c r="N478" s="89"/>
      <c r="O478" s="1"/>
      <c r="P478" s="391"/>
      <c r="Q478" s="392"/>
      <c r="R478" s="89"/>
      <c r="S478" s="118"/>
      <c r="T478" s="118"/>
      <c r="U478" s="118"/>
      <c r="V478" s="118"/>
      <c r="W478" s="395"/>
      <c r="X478" s="89"/>
      <c r="Y478" s="89"/>
      <c r="Z478" s="89"/>
    </row>
    <row r="479" ht="15.75" customHeight="1">
      <c r="A479" s="89"/>
      <c r="B479" s="89"/>
      <c r="C479" s="89"/>
      <c r="D479" s="89"/>
      <c r="E479" s="89"/>
      <c r="F479" s="89"/>
      <c r="G479" s="89"/>
      <c r="H479" s="118"/>
      <c r="I479" s="391"/>
      <c r="J479" s="118"/>
      <c r="K479" s="118"/>
      <c r="L479" s="118"/>
      <c r="M479" s="118"/>
      <c r="N479" s="89"/>
      <c r="O479" s="1"/>
      <c r="P479" s="391"/>
      <c r="Q479" s="392"/>
      <c r="R479" s="89"/>
      <c r="S479" s="118"/>
      <c r="T479" s="118"/>
      <c r="U479" s="118"/>
      <c r="V479" s="118"/>
      <c r="W479" s="395"/>
      <c r="X479" s="89"/>
      <c r="Y479" s="89"/>
      <c r="Z479" s="89"/>
    </row>
    <row r="480" ht="15.75" customHeight="1">
      <c r="A480" s="89"/>
      <c r="B480" s="89"/>
      <c r="C480" s="89"/>
      <c r="D480" s="89"/>
      <c r="E480" s="89"/>
      <c r="F480" s="89"/>
      <c r="G480" s="89"/>
      <c r="H480" s="118"/>
      <c r="I480" s="391"/>
      <c r="J480" s="118"/>
      <c r="K480" s="118"/>
      <c r="L480" s="118"/>
      <c r="M480" s="118"/>
      <c r="N480" s="89"/>
      <c r="O480" s="1"/>
      <c r="P480" s="391"/>
      <c r="Q480" s="392"/>
      <c r="R480" s="89"/>
      <c r="S480" s="118"/>
      <c r="T480" s="118"/>
      <c r="U480" s="118"/>
      <c r="V480" s="118"/>
      <c r="W480" s="395"/>
      <c r="X480" s="89"/>
      <c r="Y480" s="89"/>
      <c r="Z480" s="89"/>
    </row>
    <row r="481" ht="15.75" customHeight="1">
      <c r="A481" s="89"/>
      <c r="B481" s="89"/>
      <c r="C481" s="89"/>
      <c r="D481" s="89"/>
      <c r="E481" s="89"/>
      <c r="F481" s="89"/>
      <c r="G481" s="89"/>
      <c r="H481" s="118"/>
      <c r="I481" s="391"/>
      <c r="J481" s="118"/>
      <c r="K481" s="118"/>
      <c r="L481" s="118"/>
      <c r="M481" s="118"/>
      <c r="N481" s="89"/>
      <c r="O481" s="1"/>
      <c r="P481" s="391"/>
      <c r="Q481" s="392"/>
      <c r="R481" s="89"/>
      <c r="S481" s="118"/>
      <c r="T481" s="118"/>
      <c r="U481" s="118"/>
      <c r="V481" s="118"/>
      <c r="W481" s="395"/>
      <c r="X481" s="89"/>
      <c r="Y481" s="89"/>
      <c r="Z481" s="89"/>
    </row>
    <row r="482" ht="15.75" customHeight="1">
      <c r="A482" s="89"/>
      <c r="B482" s="89"/>
      <c r="C482" s="89"/>
      <c r="D482" s="89"/>
      <c r="E482" s="89"/>
      <c r="F482" s="89"/>
      <c r="G482" s="89"/>
      <c r="H482" s="118"/>
      <c r="I482" s="391"/>
      <c r="J482" s="118"/>
      <c r="K482" s="118"/>
      <c r="L482" s="118"/>
      <c r="M482" s="118"/>
      <c r="N482" s="89"/>
      <c r="O482" s="1"/>
      <c r="P482" s="391"/>
      <c r="Q482" s="392"/>
      <c r="R482" s="89"/>
      <c r="S482" s="118"/>
      <c r="T482" s="118"/>
      <c r="U482" s="118"/>
      <c r="V482" s="118"/>
      <c r="W482" s="395"/>
      <c r="X482" s="89"/>
      <c r="Y482" s="89"/>
      <c r="Z482" s="89"/>
    </row>
    <row r="483" ht="15.75" customHeight="1">
      <c r="A483" s="89"/>
      <c r="B483" s="89"/>
      <c r="C483" s="89"/>
      <c r="D483" s="89"/>
      <c r="E483" s="89"/>
      <c r="F483" s="89"/>
      <c r="G483" s="89"/>
      <c r="H483" s="118"/>
      <c r="I483" s="391"/>
      <c r="J483" s="118"/>
      <c r="K483" s="118"/>
      <c r="L483" s="118"/>
      <c r="M483" s="118"/>
      <c r="N483" s="89"/>
      <c r="O483" s="1"/>
      <c r="P483" s="391"/>
      <c r="Q483" s="392"/>
      <c r="R483" s="89"/>
      <c r="S483" s="118"/>
      <c r="T483" s="118"/>
      <c r="U483" s="118"/>
      <c r="V483" s="118"/>
      <c r="W483" s="395"/>
      <c r="X483" s="89"/>
      <c r="Y483" s="89"/>
      <c r="Z483" s="89"/>
    </row>
    <row r="484" ht="15.75" customHeight="1">
      <c r="A484" s="89"/>
      <c r="B484" s="89"/>
      <c r="C484" s="89"/>
      <c r="D484" s="89"/>
      <c r="E484" s="89"/>
      <c r="F484" s="89"/>
      <c r="G484" s="89"/>
      <c r="H484" s="118"/>
      <c r="I484" s="391"/>
      <c r="J484" s="118"/>
      <c r="K484" s="118"/>
      <c r="L484" s="118"/>
      <c r="M484" s="118"/>
      <c r="N484" s="89"/>
      <c r="O484" s="1"/>
      <c r="P484" s="391"/>
      <c r="Q484" s="392"/>
      <c r="R484" s="89"/>
      <c r="S484" s="118"/>
      <c r="T484" s="118"/>
      <c r="U484" s="118"/>
      <c r="V484" s="118"/>
      <c r="W484" s="395"/>
      <c r="X484" s="89"/>
      <c r="Y484" s="89"/>
      <c r="Z484" s="89"/>
    </row>
    <row r="485" ht="15.75" customHeight="1">
      <c r="A485" s="89"/>
      <c r="B485" s="89"/>
      <c r="C485" s="89"/>
      <c r="D485" s="89"/>
      <c r="E485" s="89"/>
      <c r="F485" s="89"/>
      <c r="G485" s="89"/>
      <c r="H485" s="118"/>
      <c r="I485" s="391"/>
      <c r="J485" s="118"/>
      <c r="K485" s="118"/>
      <c r="L485" s="118"/>
      <c r="M485" s="118"/>
      <c r="N485" s="89"/>
      <c r="O485" s="1"/>
      <c r="P485" s="391"/>
      <c r="Q485" s="392"/>
      <c r="R485" s="89"/>
      <c r="S485" s="118"/>
      <c r="T485" s="118"/>
      <c r="U485" s="118"/>
      <c r="V485" s="118"/>
      <c r="W485" s="395"/>
      <c r="X485" s="89"/>
      <c r="Y485" s="89"/>
      <c r="Z485" s="89"/>
    </row>
    <row r="486" ht="15.75" customHeight="1">
      <c r="A486" s="89"/>
      <c r="B486" s="89"/>
      <c r="C486" s="89"/>
      <c r="D486" s="89"/>
      <c r="E486" s="89"/>
      <c r="F486" s="89"/>
      <c r="G486" s="89"/>
      <c r="H486" s="118"/>
      <c r="I486" s="391"/>
      <c r="J486" s="118"/>
      <c r="K486" s="118"/>
      <c r="L486" s="118"/>
      <c r="M486" s="118"/>
      <c r="N486" s="89"/>
      <c r="O486" s="1"/>
      <c r="P486" s="391"/>
      <c r="Q486" s="392"/>
      <c r="R486" s="89"/>
      <c r="S486" s="118"/>
      <c r="T486" s="118"/>
      <c r="U486" s="118"/>
      <c r="V486" s="118"/>
      <c r="W486" s="395"/>
      <c r="X486" s="89"/>
      <c r="Y486" s="89"/>
      <c r="Z486" s="89"/>
    </row>
    <row r="487" ht="15.75" customHeight="1">
      <c r="A487" s="89"/>
      <c r="B487" s="89"/>
      <c r="C487" s="89"/>
      <c r="D487" s="89"/>
      <c r="E487" s="89"/>
      <c r="F487" s="89"/>
      <c r="G487" s="89"/>
      <c r="H487" s="118"/>
      <c r="I487" s="391"/>
      <c r="J487" s="118"/>
      <c r="K487" s="118"/>
      <c r="L487" s="118"/>
      <c r="M487" s="118"/>
      <c r="N487" s="89"/>
      <c r="O487" s="1"/>
      <c r="P487" s="391"/>
      <c r="Q487" s="392"/>
      <c r="R487" s="89"/>
      <c r="S487" s="118"/>
      <c r="T487" s="118"/>
      <c r="U487" s="118"/>
      <c r="V487" s="118"/>
      <c r="W487" s="395"/>
      <c r="X487" s="89"/>
      <c r="Y487" s="89"/>
      <c r="Z487" s="89"/>
    </row>
    <row r="488" ht="15.75" customHeight="1">
      <c r="A488" s="89"/>
      <c r="B488" s="89"/>
      <c r="C488" s="89"/>
      <c r="D488" s="89"/>
      <c r="E488" s="89"/>
      <c r="F488" s="89"/>
      <c r="G488" s="89"/>
      <c r="H488" s="118"/>
      <c r="I488" s="391"/>
      <c r="J488" s="118"/>
      <c r="K488" s="118"/>
      <c r="L488" s="118"/>
      <c r="M488" s="118"/>
      <c r="N488" s="89"/>
      <c r="O488" s="1"/>
      <c r="P488" s="391"/>
      <c r="Q488" s="392"/>
      <c r="R488" s="89"/>
      <c r="S488" s="118"/>
      <c r="T488" s="118"/>
      <c r="U488" s="118"/>
      <c r="V488" s="118"/>
      <c r="W488" s="395"/>
      <c r="X488" s="89"/>
      <c r="Y488" s="89"/>
      <c r="Z488" s="89"/>
    </row>
    <row r="489" ht="15.75" customHeight="1">
      <c r="A489" s="89"/>
      <c r="B489" s="89"/>
      <c r="C489" s="89"/>
      <c r="D489" s="89"/>
      <c r="E489" s="89"/>
      <c r="F489" s="89"/>
      <c r="G489" s="89"/>
      <c r="H489" s="118"/>
      <c r="I489" s="391"/>
      <c r="J489" s="118"/>
      <c r="K489" s="118"/>
      <c r="L489" s="118"/>
      <c r="M489" s="118"/>
      <c r="N489" s="89"/>
      <c r="O489" s="1"/>
      <c r="P489" s="391"/>
      <c r="Q489" s="392"/>
      <c r="R489" s="89"/>
      <c r="S489" s="118"/>
      <c r="T489" s="118"/>
      <c r="U489" s="118"/>
      <c r="V489" s="118"/>
      <c r="W489" s="395"/>
      <c r="X489" s="89"/>
      <c r="Y489" s="89"/>
      <c r="Z489" s="89"/>
    </row>
    <row r="490" ht="15.75" customHeight="1">
      <c r="A490" s="89"/>
      <c r="B490" s="89"/>
      <c r="C490" s="89"/>
      <c r="D490" s="89"/>
      <c r="E490" s="89"/>
      <c r="F490" s="89"/>
      <c r="G490" s="89"/>
      <c r="H490" s="118"/>
      <c r="I490" s="391"/>
      <c r="J490" s="118"/>
      <c r="K490" s="118"/>
      <c r="L490" s="118"/>
      <c r="M490" s="118"/>
      <c r="N490" s="89"/>
      <c r="O490" s="1"/>
      <c r="P490" s="391"/>
      <c r="Q490" s="392"/>
      <c r="R490" s="89"/>
      <c r="S490" s="118"/>
      <c r="T490" s="118"/>
      <c r="U490" s="118"/>
      <c r="V490" s="118"/>
      <c r="W490" s="395"/>
      <c r="X490" s="89"/>
      <c r="Y490" s="89"/>
      <c r="Z490" s="89"/>
    </row>
    <row r="491" ht="15.75" customHeight="1">
      <c r="A491" s="89"/>
      <c r="B491" s="89"/>
      <c r="C491" s="89"/>
      <c r="D491" s="89"/>
      <c r="E491" s="89"/>
      <c r="F491" s="89"/>
      <c r="G491" s="89"/>
      <c r="H491" s="118"/>
      <c r="I491" s="391"/>
      <c r="J491" s="118"/>
      <c r="K491" s="118"/>
      <c r="L491" s="118"/>
      <c r="M491" s="118"/>
      <c r="N491" s="89"/>
      <c r="O491" s="1"/>
      <c r="P491" s="391"/>
      <c r="Q491" s="392"/>
      <c r="R491" s="89"/>
      <c r="S491" s="118"/>
      <c r="T491" s="118"/>
      <c r="U491" s="118"/>
      <c r="V491" s="118"/>
      <c r="W491" s="395"/>
      <c r="X491" s="89"/>
      <c r="Y491" s="89"/>
      <c r="Z491" s="89"/>
    </row>
    <row r="492" ht="15.75" customHeight="1">
      <c r="A492" s="89"/>
      <c r="B492" s="89"/>
      <c r="C492" s="89"/>
      <c r="D492" s="89"/>
      <c r="E492" s="89"/>
      <c r="F492" s="89"/>
      <c r="G492" s="89"/>
      <c r="H492" s="118"/>
      <c r="I492" s="391"/>
      <c r="J492" s="118"/>
      <c r="K492" s="118"/>
      <c r="L492" s="118"/>
      <c r="M492" s="118"/>
      <c r="N492" s="89"/>
      <c r="O492" s="1"/>
      <c r="P492" s="391"/>
      <c r="Q492" s="392"/>
      <c r="R492" s="89"/>
      <c r="S492" s="118"/>
      <c r="T492" s="118"/>
      <c r="U492" s="118"/>
      <c r="V492" s="118"/>
      <c r="W492" s="395"/>
      <c r="X492" s="89"/>
      <c r="Y492" s="89"/>
      <c r="Z492" s="89"/>
    </row>
    <row r="493" ht="15.75" customHeight="1">
      <c r="A493" s="89"/>
      <c r="B493" s="89"/>
      <c r="C493" s="89"/>
      <c r="D493" s="89"/>
      <c r="E493" s="89"/>
      <c r="F493" s="89"/>
      <c r="G493" s="89"/>
      <c r="H493" s="118"/>
      <c r="I493" s="391"/>
      <c r="J493" s="118"/>
      <c r="K493" s="118"/>
      <c r="L493" s="118"/>
      <c r="M493" s="118"/>
      <c r="N493" s="89"/>
      <c r="O493" s="1"/>
      <c r="P493" s="391"/>
      <c r="Q493" s="392"/>
      <c r="R493" s="89"/>
      <c r="S493" s="118"/>
      <c r="T493" s="118"/>
      <c r="U493" s="118"/>
      <c r="V493" s="118"/>
      <c r="W493" s="395"/>
      <c r="X493" s="89"/>
      <c r="Y493" s="89"/>
      <c r="Z493" s="89"/>
    </row>
    <row r="494" ht="15.75" customHeight="1">
      <c r="A494" s="89"/>
      <c r="B494" s="89"/>
      <c r="C494" s="89"/>
      <c r="D494" s="89"/>
      <c r="E494" s="89"/>
      <c r="F494" s="89"/>
      <c r="G494" s="89"/>
      <c r="H494" s="118"/>
      <c r="I494" s="391"/>
      <c r="J494" s="118"/>
      <c r="K494" s="118"/>
      <c r="L494" s="118"/>
      <c r="M494" s="118"/>
      <c r="N494" s="89"/>
      <c r="O494" s="1"/>
      <c r="P494" s="391"/>
      <c r="Q494" s="392"/>
      <c r="R494" s="89"/>
      <c r="S494" s="118"/>
      <c r="T494" s="118"/>
      <c r="U494" s="118"/>
      <c r="V494" s="118"/>
      <c r="W494" s="395"/>
      <c r="X494" s="89"/>
      <c r="Y494" s="89"/>
      <c r="Z494" s="89"/>
    </row>
    <row r="495" ht="15.75" customHeight="1">
      <c r="A495" s="89"/>
      <c r="B495" s="89"/>
      <c r="C495" s="89"/>
      <c r="D495" s="89"/>
      <c r="E495" s="89"/>
      <c r="F495" s="89"/>
      <c r="G495" s="89"/>
      <c r="H495" s="118"/>
      <c r="I495" s="391"/>
      <c r="J495" s="118"/>
      <c r="K495" s="118"/>
      <c r="L495" s="118"/>
      <c r="M495" s="118"/>
      <c r="N495" s="89"/>
      <c r="O495" s="1"/>
      <c r="P495" s="391"/>
      <c r="Q495" s="392"/>
      <c r="R495" s="89"/>
      <c r="S495" s="118"/>
      <c r="T495" s="118"/>
      <c r="U495" s="118"/>
      <c r="V495" s="118"/>
      <c r="W495" s="395"/>
      <c r="X495" s="89"/>
      <c r="Y495" s="89"/>
      <c r="Z495" s="89"/>
    </row>
    <row r="496" ht="15.75" customHeight="1">
      <c r="A496" s="89"/>
      <c r="B496" s="89"/>
      <c r="C496" s="89"/>
      <c r="D496" s="89"/>
      <c r="E496" s="89"/>
      <c r="F496" s="89"/>
      <c r="G496" s="89"/>
      <c r="H496" s="118"/>
      <c r="I496" s="391"/>
      <c r="J496" s="118"/>
      <c r="K496" s="118"/>
      <c r="L496" s="118"/>
      <c r="M496" s="118"/>
      <c r="N496" s="89"/>
      <c r="O496" s="1"/>
      <c r="P496" s="391"/>
      <c r="Q496" s="392"/>
      <c r="R496" s="89"/>
      <c r="S496" s="118"/>
      <c r="T496" s="118"/>
      <c r="U496" s="118"/>
      <c r="V496" s="118"/>
      <c r="W496" s="395"/>
      <c r="X496" s="89"/>
      <c r="Y496" s="89"/>
      <c r="Z496" s="89"/>
    </row>
    <row r="497" ht="15.75" customHeight="1">
      <c r="A497" s="89"/>
      <c r="B497" s="89"/>
      <c r="C497" s="89"/>
      <c r="D497" s="89"/>
      <c r="E497" s="89"/>
      <c r="F497" s="89"/>
      <c r="G497" s="89"/>
      <c r="H497" s="118"/>
      <c r="I497" s="391"/>
      <c r="J497" s="118"/>
      <c r="K497" s="118"/>
      <c r="L497" s="118"/>
      <c r="M497" s="118"/>
      <c r="N497" s="89"/>
      <c r="O497" s="1"/>
      <c r="P497" s="391"/>
      <c r="Q497" s="392"/>
      <c r="R497" s="89"/>
      <c r="S497" s="118"/>
      <c r="T497" s="118"/>
      <c r="U497" s="118"/>
      <c r="V497" s="118"/>
      <c r="W497" s="395"/>
      <c r="X497" s="89"/>
      <c r="Y497" s="89"/>
      <c r="Z497" s="89"/>
    </row>
    <row r="498" ht="15.75" customHeight="1">
      <c r="A498" s="89"/>
      <c r="B498" s="89"/>
      <c r="C498" s="89"/>
      <c r="D498" s="89"/>
      <c r="E498" s="89"/>
      <c r="F498" s="89"/>
      <c r="G498" s="89"/>
      <c r="H498" s="118"/>
      <c r="I498" s="391"/>
      <c r="J498" s="118"/>
      <c r="K498" s="118"/>
      <c r="L498" s="118"/>
      <c r="M498" s="118"/>
      <c r="N498" s="89"/>
      <c r="O498" s="1"/>
      <c r="P498" s="391"/>
      <c r="Q498" s="392"/>
      <c r="R498" s="89"/>
      <c r="S498" s="118"/>
      <c r="T498" s="118"/>
      <c r="U498" s="118"/>
      <c r="V498" s="118"/>
      <c r="W498" s="395"/>
      <c r="X498" s="89"/>
      <c r="Y498" s="89"/>
      <c r="Z498" s="89"/>
    </row>
    <row r="499" ht="15.75" customHeight="1">
      <c r="A499" s="89"/>
      <c r="B499" s="89"/>
      <c r="C499" s="89"/>
      <c r="D499" s="89"/>
      <c r="E499" s="89"/>
      <c r="F499" s="89"/>
      <c r="G499" s="89"/>
      <c r="H499" s="118"/>
      <c r="I499" s="391"/>
      <c r="J499" s="118"/>
      <c r="K499" s="118"/>
      <c r="L499" s="118"/>
      <c r="M499" s="118"/>
      <c r="N499" s="89"/>
      <c r="O499" s="1"/>
      <c r="P499" s="391"/>
      <c r="Q499" s="392"/>
      <c r="R499" s="89"/>
      <c r="S499" s="118"/>
      <c r="T499" s="118"/>
      <c r="U499" s="118"/>
      <c r="V499" s="118"/>
      <c r="W499" s="395"/>
      <c r="X499" s="89"/>
      <c r="Y499" s="89"/>
      <c r="Z499" s="89"/>
    </row>
    <row r="500" ht="15.75" customHeight="1">
      <c r="A500" s="89"/>
      <c r="B500" s="89"/>
      <c r="C500" s="89"/>
      <c r="D500" s="89"/>
      <c r="E500" s="89"/>
      <c r="F500" s="89"/>
      <c r="G500" s="89"/>
      <c r="H500" s="118"/>
      <c r="I500" s="391"/>
      <c r="J500" s="118"/>
      <c r="K500" s="118"/>
      <c r="L500" s="118"/>
      <c r="M500" s="118"/>
      <c r="N500" s="89"/>
      <c r="O500" s="1"/>
      <c r="P500" s="391"/>
      <c r="Q500" s="392"/>
      <c r="R500" s="89"/>
      <c r="S500" s="118"/>
      <c r="T500" s="118"/>
      <c r="U500" s="118"/>
      <c r="V500" s="118"/>
      <c r="W500" s="395"/>
      <c r="X500" s="89"/>
      <c r="Y500" s="89"/>
      <c r="Z500" s="89"/>
    </row>
    <row r="501" ht="15.75" customHeight="1">
      <c r="A501" s="89"/>
      <c r="B501" s="89"/>
      <c r="C501" s="89"/>
      <c r="D501" s="89"/>
      <c r="E501" s="89"/>
      <c r="F501" s="89"/>
      <c r="G501" s="89"/>
      <c r="H501" s="118"/>
      <c r="I501" s="391"/>
      <c r="J501" s="118"/>
      <c r="K501" s="118"/>
      <c r="L501" s="118"/>
      <c r="M501" s="118"/>
      <c r="N501" s="89"/>
      <c r="O501" s="1"/>
      <c r="P501" s="391"/>
      <c r="Q501" s="392"/>
      <c r="R501" s="89"/>
      <c r="S501" s="118"/>
      <c r="T501" s="118"/>
      <c r="U501" s="118"/>
      <c r="V501" s="118"/>
      <c r="W501" s="395"/>
      <c r="X501" s="89"/>
      <c r="Y501" s="89"/>
      <c r="Z501" s="89"/>
    </row>
    <row r="502" ht="15.75" customHeight="1">
      <c r="A502" s="89"/>
      <c r="B502" s="89"/>
      <c r="C502" s="89"/>
      <c r="D502" s="89"/>
      <c r="E502" s="89"/>
      <c r="F502" s="89"/>
      <c r="G502" s="89"/>
      <c r="H502" s="118"/>
      <c r="I502" s="391"/>
      <c r="J502" s="118"/>
      <c r="K502" s="118"/>
      <c r="L502" s="118"/>
      <c r="M502" s="118"/>
      <c r="N502" s="89"/>
      <c r="O502" s="1"/>
      <c r="P502" s="391"/>
      <c r="Q502" s="392"/>
      <c r="R502" s="89"/>
      <c r="S502" s="118"/>
      <c r="T502" s="118"/>
      <c r="U502" s="118"/>
      <c r="V502" s="118"/>
      <c r="W502" s="395"/>
      <c r="X502" s="89"/>
      <c r="Y502" s="89"/>
      <c r="Z502" s="89"/>
    </row>
    <row r="503" ht="15.75" customHeight="1">
      <c r="A503" s="89"/>
      <c r="B503" s="89"/>
      <c r="C503" s="89"/>
      <c r="D503" s="89"/>
      <c r="E503" s="89"/>
      <c r="F503" s="89"/>
      <c r="G503" s="89"/>
      <c r="H503" s="118"/>
      <c r="I503" s="391"/>
      <c r="J503" s="118"/>
      <c r="K503" s="118"/>
      <c r="L503" s="118"/>
      <c r="M503" s="118"/>
      <c r="N503" s="89"/>
      <c r="O503" s="1"/>
      <c r="P503" s="391"/>
      <c r="Q503" s="392"/>
      <c r="R503" s="89"/>
      <c r="S503" s="118"/>
      <c r="T503" s="118"/>
      <c r="U503" s="118"/>
      <c r="V503" s="118"/>
      <c r="W503" s="395"/>
      <c r="X503" s="89"/>
      <c r="Y503" s="89"/>
      <c r="Z503" s="89"/>
    </row>
    <row r="504" ht="15.75" customHeight="1">
      <c r="A504" s="89"/>
      <c r="B504" s="89"/>
      <c r="C504" s="89"/>
      <c r="D504" s="89"/>
      <c r="E504" s="89"/>
      <c r="F504" s="89"/>
      <c r="G504" s="89"/>
      <c r="H504" s="118"/>
      <c r="I504" s="391"/>
      <c r="J504" s="118"/>
      <c r="K504" s="118"/>
      <c r="L504" s="118"/>
      <c r="M504" s="118"/>
      <c r="N504" s="89"/>
      <c r="O504" s="1"/>
      <c r="P504" s="391"/>
      <c r="Q504" s="392"/>
      <c r="R504" s="89"/>
      <c r="S504" s="118"/>
      <c r="T504" s="118"/>
      <c r="U504" s="118"/>
      <c r="V504" s="118"/>
      <c r="W504" s="395"/>
      <c r="X504" s="89"/>
      <c r="Y504" s="89"/>
      <c r="Z504" s="89"/>
    </row>
    <row r="505" ht="15.75" customHeight="1">
      <c r="A505" s="89"/>
      <c r="B505" s="89"/>
      <c r="C505" s="89"/>
      <c r="D505" s="89"/>
      <c r="E505" s="89"/>
      <c r="F505" s="89"/>
      <c r="G505" s="89"/>
      <c r="H505" s="118"/>
      <c r="I505" s="391"/>
      <c r="J505" s="118"/>
      <c r="K505" s="118"/>
      <c r="L505" s="118"/>
      <c r="M505" s="118"/>
      <c r="N505" s="89"/>
      <c r="O505" s="1"/>
      <c r="P505" s="391"/>
      <c r="Q505" s="392"/>
      <c r="R505" s="89"/>
      <c r="S505" s="118"/>
      <c r="T505" s="118"/>
      <c r="U505" s="118"/>
      <c r="V505" s="118"/>
      <c r="W505" s="395"/>
      <c r="X505" s="89"/>
      <c r="Y505" s="89"/>
      <c r="Z505" s="89"/>
    </row>
    <row r="506" ht="15.75" customHeight="1">
      <c r="A506" s="89"/>
      <c r="B506" s="89"/>
      <c r="C506" s="89"/>
      <c r="D506" s="89"/>
      <c r="E506" s="89"/>
      <c r="F506" s="89"/>
      <c r="G506" s="89"/>
      <c r="H506" s="118"/>
      <c r="I506" s="391"/>
      <c r="J506" s="118"/>
      <c r="K506" s="118"/>
      <c r="L506" s="118"/>
      <c r="M506" s="118"/>
      <c r="N506" s="89"/>
      <c r="O506" s="1"/>
      <c r="P506" s="391"/>
      <c r="Q506" s="392"/>
      <c r="R506" s="89"/>
      <c r="S506" s="118"/>
      <c r="T506" s="118"/>
      <c r="U506" s="118"/>
      <c r="V506" s="118"/>
      <c r="W506" s="395"/>
      <c r="X506" s="89"/>
      <c r="Y506" s="89"/>
      <c r="Z506" s="89"/>
    </row>
    <row r="507" ht="15.75" customHeight="1">
      <c r="A507" s="89"/>
      <c r="B507" s="89"/>
      <c r="C507" s="89"/>
      <c r="D507" s="89"/>
      <c r="E507" s="89"/>
      <c r="F507" s="89"/>
      <c r="G507" s="89"/>
      <c r="H507" s="118"/>
      <c r="I507" s="391"/>
      <c r="J507" s="118"/>
      <c r="K507" s="118"/>
      <c r="L507" s="118"/>
      <c r="M507" s="118"/>
      <c r="N507" s="89"/>
      <c r="O507" s="1"/>
      <c r="P507" s="391"/>
      <c r="Q507" s="392"/>
      <c r="R507" s="89"/>
      <c r="S507" s="118"/>
      <c r="T507" s="118"/>
      <c r="U507" s="118"/>
      <c r="V507" s="118"/>
      <c r="W507" s="395"/>
      <c r="X507" s="89"/>
      <c r="Y507" s="89"/>
      <c r="Z507" s="89"/>
    </row>
    <row r="508" ht="15.75" customHeight="1">
      <c r="A508" s="89"/>
      <c r="B508" s="89"/>
      <c r="C508" s="89"/>
      <c r="D508" s="89"/>
      <c r="E508" s="89"/>
      <c r="F508" s="89"/>
      <c r="G508" s="89"/>
      <c r="H508" s="118"/>
      <c r="I508" s="391"/>
      <c r="J508" s="118"/>
      <c r="K508" s="118"/>
      <c r="L508" s="118"/>
      <c r="M508" s="118"/>
      <c r="N508" s="89"/>
      <c r="O508" s="1"/>
      <c r="P508" s="391"/>
      <c r="Q508" s="392"/>
      <c r="R508" s="89"/>
      <c r="S508" s="118"/>
      <c r="T508" s="118"/>
      <c r="U508" s="118"/>
      <c r="V508" s="118"/>
      <c r="W508" s="395"/>
      <c r="X508" s="89"/>
      <c r="Y508" s="89"/>
      <c r="Z508" s="89"/>
    </row>
    <row r="509" ht="15.75" customHeight="1">
      <c r="A509" s="89"/>
      <c r="B509" s="89"/>
      <c r="C509" s="89"/>
      <c r="D509" s="89"/>
      <c r="E509" s="89"/>
      <c r="F509" s="89"/>
      <c r="G509" s="89"/>
      <c r="H509" s="118"/>
      <c r="I509" s="391"/>
      <c r="J509" s="118"/>
      <c r="K509" s="118"/>
      <c r="L509" s="118"/>
      <c r="M509" s="118"/>
      <c r="N509" s="89"/>
      <c r="O509" s="1"/>
      <c r="P509" s="391"/>
      <c r="Q509" s="392"/>
      <c r="R509" s="89"/>
      <c r="S509" s="118"/>
      <c r="T509" s="118"/>
      <c r="U509" s="118"/>
      <c r="V509" s="118"/>
      <c r="W509" s="395"/>
      <c r="X509" s="89"/>
      <c r="Y509" s="89"/>
      <c r="Z509" s="89"/>
    </row>
    <row r="510" ht="15.75" customHeight="1">
      <c r="A510" s="89"/>
      <c r="B510" s="89"/>
      <c r="C510" s="89"/>
      <c r="D510" s="89"/>
      <c r="E510" s="89"/>
      <c r="F510" s="89"/>
      <c r="G510" s="89"/>
      <c r="H510" s="118"/>
      <c r="I510" s="391"/>
      <c r="J510" s="118"/>
      <c r="K510" s="118"/>
      <c r="L510" s="118"/>
      <c r="M510" s="118"/>
      <c r="N510" s="89"/>
      <c r="O510" s="1"/>
      <c r="P510" s="391"/>
      <c r="Q510" s="392"/>
      <c r="R510" s="89"/>
      <c r="S510" s="118"/>
      <c r="T510" s="118"/>
      <c r="U510" s="118"/>
      <c r="V510" s="118"/>
      <c r="W510" s="395"/>
      <c r="X510" s="89"/>
      <c r="Y510" s="89"/>
      <c r="Z510" s="89"/>
    </row>
    <row r="511" ht="15.75" customHeight="1">
      <c r="A511" s="89"/>
      <c r="B511" s="89"/>
      <c r="C511" s="89"/>
      <c r="D511" s="89"/>
      <c r="E511" s="89"/>
      <c r="F511" s="89"/>
      <c r="G511" s="89"/>
      <c r="H511" s="118"/>
      <c r="I511" s="391"/>
      <c r="J511" s="118"/>
      <c r="K511" s="118"/>
      <c r="L511" s="118"/>
      <c r="M511" s="118"/>
      <c r="N511" s="89"/>
      <c r="O511" s="1"/>
      <c r="P511" s="391"/>
      <c r="Q511" s="392"/>
      <c r="R511" s="89"/>
      <c r="S511" s="118"/>
      <c r="T511" s="118"/>
      <c r="U511" s="118"/>
      <c r="V511" s="118"/>
      <c r="W511" s="395"/>
      <c r="X511" s="89"/>
      <c r="Y511" s="89"/>
      <c r="Z511" s="89"/>
    </row>
    <row r="512" ht="15.75" customHeight="1">
      <c r="A512" s="89"/>
      <c r="B512" s="89"/>
      <c r="C512" s="89"/>
      <c r="D512" s="89"/>
      <c r="E512" s="89"/>
      <c r="F512" s="89"/>
      <c r="G512" s="89"/>
      <c r="H512" s="118"/>
      <c r="I512" s="391"/>
      <c r="J512" s="118"/>
      <c r="K512" s="118"/>
      <c r="L512" s="118"/>
      <c r="M512" s="118"/>
      <c r="N512" s="89"/>
      <c r="O512" s="1"/>
      <c r="P512" s="391"/>
      <c r="Q512" s="392"/>
      <c r="R512" s="89"/>
      <c r="S512" s="118"/>
      <c r="T512" s="118"/>
      <c r="U512" s="118"/>
      <c r="V512" s="118"/>
      <c r="W512" s="395"/>
      <c r="X512" s="89"/>
      <c r="Y512" s="89"/>
      <c r="Z512" s="89"/>
    </row>
    <row r="513" ht="15.75" customHeight="1">
      <c r="A513" s="89"/>
      <c r="B513" s="89"/>
      <c r="C513" s="89"/>
      <c r="D513" s="89"/>
      <c r="E513" s="89"/>
      <c r="F513" s="89"/>
      <c r="G513" s="89"/>
      <c r="H513" s="118"/>
      <c r="I513" s="391"/>
      <c r="J513" s="118"/>
      <c r="K513" s="118"/>
      <c r="L513" s="118"/>
      <c r="M513" s="118"/>
      <c r="N513" s="89"/>
      <c r="O513" s="1"/>
      <c r="P513" s="391"/>
      <c r="Q513" s="392"/>
      <c r="R513" s="89"/>
      <c r="S513" s="118"/>
      <c r="T513" s="118"/>
      <c r="U513" s="118"/>
      <c r="V513" s="118"/>
      <c r="W513" s="395"/>
      <c r="X513" s="89"/>
      <c r="Y513" s="89"/>
      <c r="Z513" s="89"/>
    </row>
    <row r="514" ht="15.75" customHeight="1">
      <c r="A514" s="89"/>
      <c r="B514" s="89"/>
      <c r="C514" s="89"/>
      <c r="D514" s="89"/>
      <c r="E514" s="89"/>
      <c r="F514" s="89"/>
      <c r="G514" s="89"/>
      <c r="H514" s="118"/>
      <c r="I514" s="391"/>
      <c r="J514" s="118"/>
      <c r="K514" s="118"/>
      <c r="L514" s="118"/>
      <c r="M514" s="118"/>
      <c r="N514" s="89"/>
      <c r="O514" s="1"/>
      <c r="P514" s="391"/>
      <c r="Q514" s="392"/>
      <c r="R514" s="89"/>
      <c r="S514" s="118"/>
      <c r="T514" s="118"/>
      <c r="U514" s="118"/>
      <c r="V514" s="118"/>
      <c r="W514" s="395"/>
      <c r="X514" s="89"/>
      <c r="Y514" s="89"/>
      <c r="Z514" s="89"/>
    </row>
    <row r="515" ht="15.75" customHeight="1">
      <c r="A515" s="89"/>
      <c r="B515" s="89"/>
      <c r="C515" s="89"/>
      <c r="D515" s="89"/>
      <c r="E515" s="89"/>
      <c r="F515" s="89"/>
      <c r="G515" s="89"/>
      <c r="H515" s="118"/>
      <c r="I515" s="391"/>
      <c r="J515" s="118"/>
      <c r="K515" s="118"/>
      <c r="L515" s="118"/>
      <c r="M515" s="118"/>
      <c r="N515" s="89"/>
      <c r="O515" s="1"/>
      <c r="P515" s="391"/>
      <c r="Q515" s="392"/>
      <c r="R515" s="89"/>
      <c r="S515" s="118"/>
      <c r="T515" s="118"/>
      <c r="U515" s="118"/>
      <c r="V515" s="118"/>
      <c r="W515" s="395"/>
      <c r="X515" s="89"/>
      <c r="Y515" s="89"/>
      <c r="Z515" s="89"/>
    </row>
    <row r="516" ht="15.75" customHeight="1">
      <c r="A516" s="89"/>
      <c r="B516" s="89"/>
      <c r="C516" s="89"/>
      <c r="D516" s="89"/>
      <c r="E516" s="89"/>
      <c r="F516" s="89"/>
      <c r="G516" s="89"/>
      <c r="H516" s="118"/>
      <c r="I516" s="391"/>
      <c r="J516" s="118"/>
      <c r="K516" s="118"/>
      <c r="L516" s="118"/>
      <c r="M516" s="118"/>
      <c r="N516" s="89"/>
      <c r="O516" s="1"/>
      <c r="P516" s="391"/>
      <c r="Q516" s="392"/>
      <c r="R516" s="89"/>
      <c r="S516" s="118"/>
      <c r="T516" s="118"/>
      <c r="U516" s="118"/>
      <c r="V516" s="118"/>
      <c r="W516" s="395"/>
      <c r="X516" s="89"/>
      <c r="Y516" s="89"/>
      <c r="Z516" s="89"/>
    </row>
    <row r="517" ht="15.75" customHeight="1">
      <c r="A517" s="89"/>
      <c r="B517" s="89"/>
      <c r="C517" s="89"/>
      <c r="D517" s="89"/>
      <c r="E517" s="89"/>
      <c r="F517" s="89"/>
      <c r="G517" s="89"/>
      <c r="H517" s="118"/>
      <c r="I517" s="391"/>
      <c r="J517" s="118"/>
      <c r="K517" s="118"/>
      <c r="L517" s="118"/>
      <c r="M517" s="118"/>
      <c r="N517" s="89"/>
      <c r="O517" s="1"/>
      <c r="P517" s="391"/>
      <c r="Q517" s="392"/>
      <c r="R517" s="89"/>
      <c r="S517" s="118"/>
      <c r="T517" s="118"/>
      <c r="U517" s="118"/>
      <c r="V517" s="118"/>
      <c r="W517" s="395"/>
      <c r="X517" s="89"/>
      <c r="Y517" s="89"/>
      <c r="Z517" s="89"/>
    </row>
    <row r="518" ht="15.75" customHeight="1">
      <c r="A518" s="89"/>
      <c r="B518" s="89"/>
      <c r="C518" s="89"/>
      <c r="D518" s="89"/>
      <c r="E518" s="89"/>
      <c r="F518" s="89"/>
      <c r="G518" s="89"/>
      <c r="H518" s="118"/>
      <c r="I518" s="391"/>
      <c r="J518" s="118"/>
      <c r="K518" s="118"/>
      <c r="L518" s="118"/>
      <c r="M518" s="118"/>
      <c r="N518" s="89"/>
      <c r="O518" s="1"/>
      <c r="P518" s="391"/>
      <c r="Q518" s="392"/>
      <c r="R518" s="89"/>
      <c r="S518" s="118"/>
      <c r="T518" s="118"/>
      <c r="U518" s="118"/>
      <c r="V518" s="118"/>
      <c r="W518" s="395"/>
      <c r="X518" s="89"/>
      <c r="Y518" s="89"/>
      <c r="Z518" s="89"/>
    </row>
    <row r="519" ht="15.75" customHeight="1">
      <c r="A519" s="89"/>
      <c r="B519" s="89"/>
      <c r="C519" s="89"/>
      <c r="D519" s="89"/>
      <c r="E519" s="89"/>
      <c r="F519" s="89"/>
      <c r="G519" s="89"/>
      <c r="H519" s="118"/>
      <c r="I519" s="391"/>
      <c r="J519" s="118"/>
      <c r="K519" s="118"/>
      <c r="L519" s="118"/>
      <c r="M519" s="118"/>
      <c r="N519" s="89"/>
      <c r="O519" s="1"/>
      <c r="P519" s="391"/>
      <c r="Q519" s="392"/>
      <c r="R519" s="89"/>
      <c r="S519" s="118"/>
      <c r="T519" s="118"/>
      <c r="U519" s="118"/>
      <c r="V519" s="118"/>
      <c r="W519" s="395"/>
      <c r="X519" s="89"/>
      <c r="Y519" s="89"/>
      <c r="Z519" s="89"/>
    </row>
    <row r="520" ht="15.75" customHeight="1">
      <c r="A520" s="89"/>
      <c r="B520" s="89"/>
      <c r="C520" s="89"/>
      <c r="D520" s="89"/>
      <c r="E520" s="89"/>
      <c r="F520" s="89"/>
      <c r="G520" s="89"/>
      <c r="H520" s="118"/>
      <c r="I520" s="391"/>
      <c r="J520" s="118"/>
      <c r="K520" s="118"/>
      <c r="L520" s="118"/>
      <c r="M520" s="118"/>
      <c r="N520" s="89"/>
      <c r="O520" s="1"/>
      <c r="P520" s="391"/>
      <c r="Q520" s="392"/>
      <c r="R520" s="89"/>
      <c r="S520" s="118"/>
      <c r="T520" s="118"/>
      <c r="U520" s="118"/>
      <c r="V520" s="118"/>
      <c r="W520" s="395"/>
      <c r="X520" s="89"/>
      <c r="Y520" s="89"/>
      <c r="Z520" s="89"/>
    </row>
    <row r="521" ht="15.75" customHeight="1">
      <c r="A521" s="89"/>
      <c r="B521" s="89"/>
      <c r="C521" s="89"/>
      <c r="D521" s="89"/>
      <c r="E521" s="89"/>
      <c r="F521" s="89"/>
      <c r="G521" s="89"/>
      <c r="H521" s="118"/>
      <c r="I521" s="391"/>
      <c r="J521" s="118"/>
      <c r="K521" s="118"/>
      <c r="L521" s="118"/>
      <c r="M521" s="118"/>
      <c r="N521" s="89"/>
      <c r="O521" s="1"/>
      <c r="P521" s="391"/>
      <c r="Q521" s="392"/>
      <c r="R521" s="89"/>
      <c r="S521" s="118"/>
      <c r="T521" s="118"/>
      <c r="U521" s="118"/>
      <c r="V521" s="118"/>
      <c r="W521" s="395"/>
      <c r="X521" s="89"/>
      <c r="Y521" s="89"/>
      <c r="Z521" s="89"/>
    </row>
    <row r="522" ht="15.75" customHeight="1">
      <c r="A522" s="89"/>
      <c r="B522" s="89"/>
      <c r="C522" s="89"/>
      <c r="D522" s="89"/>
      <c r="E522" s="89"/>
      <c r="F522" s="89"/>
      <c r="G522" s="89"/>
      <c r="H522" s="118"/>
      <c r="I522" s="391"/>
      <c r="J522" s="118"/>
      <c r="K522" s="118"/>
      <c r="L522" s="118"/>
      <c r="M522" s="118"/>
      <c r="N522" s="89"/>
      <c r="O522" s="1"/>
      <c r="P522" s="391"/>
      <c r="Q522" s="392"/>
      <c r="R522" s="89"/>
      <c r="S522" s="118"/>
      <c r="T522" s="118"/>
      <c r="U522" s="118"/>
      <c r="V522" s="118"/>
      <c r="W522" s="395"/>
      <c r="X522" s="89"/>
      <c r="Y522" s="89"/>
      <c r="Z522" s="89"/>
    </row>
    <row r="523" ht="15.75" customHeight="1">
      <c r="A523" s="89"/>
      <c r="B523" s="89"/>
      <c r="C523" s="89"/>
      <c r="D523" s="89"/>
      <c r="E523" s="89"/>
      <c r="F523" s="89"/>
      <c r="G523" s="89"/>
      <c r="H523" s="118"/>
      <c r="I523" s="391"/>
      <c r="J523" s="118"/>
      <c r="K523" s="118"/>
      <c r="L523" s="118"/>
      <c r="M523" s="118"/>
      <c r="N523" s="89"/>
      <c r="O523" s="1"/>
      <c r="P523" s="391"/>
      <c r="Q523" s="392"/>
      <c r="R523" s="89"/>
      <c r="S523" s="118"/>
      <c r="T523" s="118"/>
      <c r="U523" s="118"/>
      <c r="V523" s="118"/>
      <c r="W523" s="395"/>
      <c r="X523" s="89"/>
      <c r="Y523" s="89"/>
      <c r="Z523" s="89"/>
    </row>
    <row r="524" ht="15.75" customHeight="1">
      <c r="A524" s="89"/>
      <c r="B524" s="89"/>
      <c r="C524" s="89"/>
      <c r="D524" s="89"/>
      <c r="E524" s="89"/>
      <c r="F524" s="89"/>
      <c r="G524" s="89"/>
      <c r="H524" s="118"/>
      <c r="I524" s="391"/>
      <c r="J524" s="118"/>
      <c r="K524" s="118"/>
      <c r="L524" s="118"/>
      <c r="M524" s="118"/>
      <c r="N524" s="89"/>
      <c r="O524" s="1"/>
      <c r="P524" s="391"/>
      <c r="Q524" s="392"/>
      <c r="R524" s="89"/>
      <c r="S524" s="118"/>
      <c r="T524" s="118"/>
      <c r="U524" s="118"/>
      <c r="V524" s="118"/>
      <c r="W524" s="395"/>
      <c r="X524" s="89"/>
      <c r="Y524" s="89"/>
      <c r="Z524" s="89"/>
    </row>
    <row r="525" ht="15.75" customHeight="1">
      <c r="A525" s="89"/>
      <c r="B525" s="89"/>
      <c r="C525" s="89"/>
      <c r="D525" s="89"/>
      <c r="E525" s="89"/>
      <c r="F525" s="89"/>
      <c r="G525" s="89"/>
      <c r="H525" s="118"/>
      <c r="I525" s="391"/>
      <c r="J525" s="118"/>
      <c r="K525" s="118"/>
      <c r="L525" s="118"/>
      <c r="M525" s="118"/>
      <c r="N525" s="89"/>
      <c r="O525" s="1"/>
      <c r="P525" s="391"/>
      <c r="Q525" s="392"/>
      <c r="R525" s="89"/>
      <c r="S525" s="118"/>
      <c r="T525" s="118"/>
      <c r="U525" s="118"/>
      <c r="V525" s="118"/>
      <c r="W525" s="395"/>
      <c r="X525" s="89"/>
      <c r="Y525" s="89"/>
      <c r="Z525" s="89"/>
    </row>
    <row r="526" ht="15.75" customHeight="1">
      <c r="A526" s="89"/>
      <c r="B526" s="89"/>
      <c r="C526" s="89"/>
      <c r="D526" s="89"/>
      <c r="E526" s="89"/>
      <c r="F526" s="89"/>
      <c r="G526" s="89"/>
      <c r="H526" s="118"/>
      <c r="I526" s="391"/>
      <c r="J526" s="118"/>
      <c r="K526" s="118"/>
      <c r="L526" s="118"/>
      <c r="M526" s="118"/>
      <c r="N526" s="89"/>
      <c r="O526" s="1"/>
      <c r="P526" s="391"/>
      <c r="Q526" s="392"/>
      <c r="R526" s="89"/>
      <c r="S526" s="118"/>
      <c r="T526" s="118"/>
      <c r="U526" s="118"/>
      <c r="V526" s="118"/>
      <c r="W526" s="395"/>
      <c r="X526" s="89"/>
      <c r="Y526" s="89"/>
      <c r="Z526" s="89"/>
    </row>
    <row r="527" ht="15.75" customHeight="1">
      <c r="A527" s="89"/>
      <c r="B527" s="89"/>
      <c r="C527" s="89"/>
      <c r="D527" s="89"/>
      <c r="E527" s="89"/>
      <c r="F527" s="89"/>
      <c r="G527" s="89"/>
      <c r="H527" s="118"/>
      <c r="I527" s="391"/>
      <c r="J527" s="118"/>
      <c r="K527" s="118"/>
      <c r="L527" s="118"/>
      <c r="M527" s="118"/>
      <c r="N527" s="89"/>
      <c r="O527" s="1"/>
      <c r="P527" s="391"/>
      <c r="Q527" s="392"/>
      <c r="R527" s="89"/>
      <c r="S527" s="118"/>
      <c r="T527" s="118"/>
      <c r="U527" s="118"/>
      <c r="V527" s="118"/>
      <c r="W527" s="395"/>
      <c r="X527" s="89"/>
      <c r="Y527" s="89"/>
      <c r="Z527" s="89"/>
    </row>
    <row r="528" ht="15.75" customHeight="1">
      <c r="A528" s="89"/>
      <c r="B528" s="89"/>
      <c r="C528" s="89"/>
      <c r="D528" s="89"/>
      <c r="E528" s="89"/>
      <c r="F528" s="89"/>
      <c r="G528" s="89"/>
      <c r="H528" s="118"/>
      <c r="I528" s="391"/>
      <c r="J528" s="118"/>
      <c r="K528" s="118"/>
      <c r="L528" s="118"/>
      <c r="M528" s="118"/>
      <c r="N528" s="89"/>
      <c r="O528" s="1"/>
      <c r="P528" s="391"/>
      <c r="Q528" s="392"/>
      <c r="R528" s="89"/>
      <c r="S528" s="118"/>
      <c r="T528" s="118"/>
      <c r="U528" s="118"/>
      <c r="V528" s="118"/>
      <c r="W528" s="395"/>
      <c r="X528" s="89"/>
      <c r="Y528" s="89"/>
      <c r="Z528" s="89"/>
    </row>
    <row r="529" ht="15.75" customHeight="1">
      <c r="A529" s="89"/>
      <c r="B529" s="89"/>
      <c r="C529" s="89"/>
      <c r="D529" s="89"/>
      <c r="E529" s="89"/>
      <c r="F529" s="89"/>
      <c r="G529" s="89"/>
      <c r="H529" s="118"/>
      <c r="I529" s="391"/>
      <c r="J529" s="118"/>
      <c r="K529" s="118"/>
      <c r="L529" s="118"/>
      <c r="M529" s="118"/>
      <c r="N529" s="89"/>
      <c r="O529" s="1"/>
      <c r="P529" s="391"/>
      <c r="Q529" s="392"/>
      <c r="R529" s="89"/>
      <c r="S529" s="118"/>
      <c r="T529" s="118"/>
      <c r="U529" s="118"/>
      <c r="V529" s="118"/>
      <c r="W529" s="395"/>
      <c r="X529" s="89"/>
      <c r="Y529" s="89"/>
      <c r="Z529" s="89"/>
    </row>
    <row r="530" ht="15.75" customHeight="1">
      <c r="A530" s="89"/>
      <c r="B530" s="89"/>
      <c r="C530" s="89"/>
      <c r="D530" s="89"/>
      <c r="E530" s="89"/>
      <c r="F530" s="89"/>
      <c r="G530" s="89"/>
      <c r="H530" s="118"/>
      <c r="I530" s="391"/>
      <c r="J530" s="118"/>
      <c r="K530" s="118"/>
      <c r="L530" s="118"/>
      <c r="M530" s="118"/>
      <c r="N530" s="89"/>
      <c r="O530" s="1"/>
      <c r="P530" s="391"/>
      <c r="Q530" s="392"/>
      <c r="R530" s="89"/>
      <c r="S530" s="118"/>
      <c r="T530" s="118"/>
      <c r="U530" s="118"/>
      <c r="V530" s="118"/>
      <c r="W530" s="395"/>
      <c r="X530" s="89"/>
      <c r="Y530" s="89"/>
      <c r="Z530" s="89"/>
    </row>
    <row r="531" ht="15.75" customHeight="1">
      <c r="A531" s="89"/>
      <c r="B531" s="89"/>
      <c r="C531" s="89"/>
      <c r="D531" s="89"/>
      <c r="E531" s="89"/>
      <c r="F531" s="89"/>
      <c r="G531" s="89"/>
      <c r="H531" s="118"/>
      <c r="I531" s="391"/>
      <c r="J531" s="118"/>
      <c r="K531" s="118"/>
      <c r="L531" s="118"/>
      <c r="M531" s="118"/>
      <c r="N531" s="89"/>
      <c r="O531" s="1"/>
      <c r="P531" s="391"/>
      <c r="Q531" s="392"/>
      <c r="R531" s="89"/>
      <c r="S531" s="118"/>
      <c r="T531" s="118"/>
      <c r="U531" s="118"/>
      <c r="V531" s="118"/>
      <c r="W531" s="395"/>
      <c r="X531" s="89"/>
      <c r="Y531" s="89"/>
      <c r="Z531" s="89"/>
    </row>
    <row r="532" ht="15.75" customHeight="1">
      <c r="A532" s="89"/>
      <c r="B532" s="89"/>
      <c r="C532" s="89"/>
      <c r="D532" s="89"/>
      <c r="E532" s="89"/>
      <c r="F532" s="89"/>
      <c r="G532" s="89"/>
      <c r="H532" s="118"/>
      <c r="I532" s="391"/>
      <c r="J532" s="118"/>
      <c r="K532" s="118"/>
      <c r="L532" s="118"/>
      <c r="M532" s="118"/>
      <c r="N532" s="89"/>
      <c r="O532" s="1"/>
      <c r="P532" s="391"/>
      <c r="Q532" s="392"/>
      <c r="R532" s="89"/>
      <c r="S532" s="118"/>
      <c r="T532" s="118"/>
      <c r="U532" s="118"/>
      <c r="V532" s="118"/>
      <c r="W532" s="395"/>
      <c r="X532" s="89"/>
      <c r="Y532" s="89"/>
      <c r="Z532" s="89"/>
    </row>
    <row r="533" ht="15.75" customHeight="1">
      <c r="A533" s="89"/>
      <c r="B533" s="89"/>
      <c r="C533" s="89"/>
      <c r="D533" s="89"/>
      <c r="E533" s="89"/>
      <c r="F533" s="89"/>
      <c r="G533" s="89"/>
      <c r="H533" s="118"/>
      <c r="I533" s="391"/>
      <c r="J533" s="118"/>
      <c r="K533" s="118"/>
      <c r="L533" s="118"/>
      <c r="M533" s="118"/>
      <c r="N533" s="89"/>
      <c r="O533" s="1"/>
      <c r="P533" s="391"/>
      <c r="Q533" s="392"/>
      <c r="R533" s="89"/>
      <c r="S533" s="118"/>
      <c r="T533" s="118"/>
      <c r="U533" s="118"/>
      <c r="V533" s="118"/>
      <c r="W533" s="395"/>
      <c r="X533" s="89"/>
      <c r="Y533" s="89"/>
      <c r="Z533" s="89"/>
    </row>
    <row r="534" ht="15.75" customHeight="1">
      <c r="A534" s="89"/>
      <c r="B534" s="89"/>
      <c r="C534" s="89"/>
      <c r="D534" s="89"/>
      <c r="E534" s="89"/>
      <c r="F534" s="89"/>
      <c r="G534" s="89"/>
      <c r="H534" s="118"/>
      <c r="I534" s="391"/>
      <c r="J534" s="118"/>
      <c r="K534" s="118"/>
      <c r="L534" s="118"/>
      <c r="M534" s="118"/>
      <c r="N534" s="89"/>
      <c r="O534" s="1"/>
      <c r="P534" s="391"/>
      <c r="Q534" s="392"/>
      <c r="R534" s="89"/>
      <c r="S534" s="118"/>
      <c r="T534" s="118"/>
      <c r="U534" s="118"/>
      <c r="V534" s="118"/>
      <c r="W534" s="395"/>
      <c r="X534" s="89"/>
      <c r="Y534" s="89"/>
      <c r="Z534" s="89"/>
    </row>
    <row r="535" ht="15.75" customHeight="1">
      <c r="A535" s="89"/>
      <c r="B535" s="89"/>
      <c r="C535" s="89"/>
      <c r="D535" s="89"/>
      <c r="E535" s="89"/>
      <c r="F535" s="89"/>
      <c r="G535" s="89"/>
      <c r="H535" s="118"/>
      <c r="I535" s="391"/>
      <c r="J535" s="118"/>
      <c r="K535" s="118"/>
      <c r="L535" s="118"/>
      <c r="M535" s="118"/>
      <c r="N535" s="89"/>
      <c r="O535" s="1"/>
      <c r="P535" s="391"/>
      <c r="Q535" s="392"/>
      <c r="R535" s="89"/>
      <c r="S535" s="118"/>
      <c r="T535" s="118"/>
      <c r="U535" s="118"/>
      <c r="V535" s="118"/>
      <c r="W535" s="395"/>
      <c r="X535" s="89"/>
      <c r="Y535" s="89"/>
      <c r="Z535" s="89"/>
    </row>
    <row r="536" ht="15.75" customHeight="1">
      <c r="A536" s="89"/>
      <c r="B536" s="89"/>
      <c r="C536" s="89"/>
      <c r="D536" s="89"/>
      <c r="E536" s="89"/>
      <c r="F536" s="89"/>
      <c r="G536" s="89"/>
      <c r="H536" s="118"/>
      <c r="I536" s="391"/>
      <c r="J536" s="118"/>
      <c r="K536" s="118"/>
      <c r="L536" s="118"/>
      <c r="M536" s="118"/>
      <c r="N536" s="89"/>
      <c r="O536" s="1"/>
      <c r="P536" s="391"/>
      <c r="Q536" s="392"/>
      <c r="R536" s="89"/>
      <c r="S536" s="118"/>
      <c r="T536" s="118"/>
      <c r="U536" s="118"/>
      <c r="V536" s="118"/>
      <c r="W536" s="395"/>
      <c r="X536" s="89"/>
      <c r="Y536" s="89"/>
      <c r="Z536" s="89"/>
    </row>
    <row r="537" ht="15.75" customHeight="1">
      <c r="A537" s="89"/>
      <c r="B537" s="89"/>
      <c r="C537" s="89"/>
      <c r="D537" s="89"/>
      <c r="E537" s="89"/>
      <c r="F537" s="89"/>
      <c r="G537" s="89"/>
      <c r="H537" s="118"/>
      <c r="I537" s="391"/>
      <c r="J537" s="118"/>
      <c r="K537" s="118"/>
      <c r="L537" s="118"/>
      <c r="M537" s="118"/>
      <c r="N537" s="89"/>
      <c r="O537" s="1"/>
      <c r="P537" s="391"/>
      <c r="Q537" s="392"/>
      <c r="R537" s="89"/>
      <c r="S537" s="118"/>
      <c r="T537" s="118"/>
      <c r="U537" s="118"/>
      <c r="V537" s="118"/>
      <c r="W537" s="395"/>
      <c r="X537" s="89"/>
      <c r="Y537" s="89"/>
      <c r="Z537" s="89"/>
    </row>
    <row r="538" ht="15.75" customHeight="1">
      <c r="A538" s="89"/>
      <c r="B538" s="89"/>
      <c r="C538" s="89"/>
      <c r="D538" s="89"/>
      <c r="E538" s="89"/>
      <c r="F538" s="89"/>
      <c r="G538" s="89"/>
      <c r="H538" s="118"/>
      <c r="I538" s="391"/>
      <c r="J538" s="118"/>
      <c r="K538" s="118"/>
      <c r="L538" s="118"/>
      <c r="M538" s="118"/>
      <c r="N538" s="89"/>
      <c r="O538" s="1"/>
      <c r="P538" s="391"/>
      <c r="Q538" s="392"/>
      <c r="R538" s="89"/>
      <c r="S538" s="118"/>
      <c r="T538" s="118"/>
      <c r="U538" s="118"/>
      <c r="V538" s="118"/>
      <c r="W538" s="395"/>
      <c r="X538" s="89"/>
      <c r="Y538" s="89"/>
      <c r="Z538" s="89"/>
    </row>
    <row r="539" ht="15.75" customHeight="1">
      <c r="A539" s="89"/>
      <c r="B539" s="89"/>
      <c r="C539" s="89"/>
      <c r="D539" s="89"/>
      <c r="E539" s="89"/>
      <c r="F539" s="89"/>
      <c r="G539" s="89"/>
      <c r="H539" s="118"/>
      <c r="I539" s="391"/>
      <c r="J539" s="118"/>
      <c r="K539" s="118"/>
      <c r="L539" s="118"/>
      <c r="M539" s="118"/>
      <c r="N539" s="89"/>
      <c r="O539" s="1"/>
      <c r="P539" s="391"/>
      <c r="Q539" s="392"/>
      <c r="R539" s="89"/>
      <c r="S539" s="118"/>
      <c r="T539" s="118"/>
      <c r="U539" s="118"/>
      <c r="V539" s="118"/>
      <c r="W539" s="395"/>
      <c r="X539" s="89"/>
      <c r="Y539" s="89"/>
      <c r="Z539" s="89"/>
    </row>
    <row r="540" ht="15.75" customHeight="1">
      <c r="A540" s="89"/>
      <c r="B540" s="89"/>
      <c r="C540" s="89"/>
      <c r="D540" s="89"/>
      <c r="E540" s="89"/>
      <c r="F540" s="89"/>
      <c r="G540" s="89"/>
      <c r="H540" s="118"/>
      <c r="I540" s="391"/>
      <c r="J540" s="118"/>
      <c r="K540" s="118"/>
      <c r="L540" s="118"/>
      <c r="M540" s="118"/>
      <c r="N540" s="89"/>
      <c r="O540" s="1"/>
      <c r="P540" s="391"/>
      <c r="Q540" s="392"/>
      <c r="R540" s="89"/>
      <c r="S540" s="118"/>
      <c r="T540" s="118"/>
      <c r="U540" s="118"/>
      <c r="V540" s="118"/>
      <c r="W540" s="395"/>
      <c r="X540" s="89"/>
      <c r="Y540" s="89"/>
      <c r="Z540" s="89"/>
    </row>
    <row r="541" ht="15.75" customHeight="1">
      <c r="A541" s="89"/>
      <c r="B541" s="89"/>
      <c r="C541" s="89"/>
      <c r="D541" s="89"/>
      <c r="E541" s="89"/>
      <c r="F541" s="89"/>
      <c r="G541" s="89"/>
      <c r="H541" s="118"/>
      <c r="I541" s="391"/>
      <c r="J541" s="118"/>
      <c r="K541" s="118"/>
      <c r="L541" s="118"/>
      <c r="M541" s="118"/>
      <c r="N541" s="89"/>
      <c r="O541" s="1"/>
      <c r="P541" s="391"/>
      <c r="Q541" s="392"/>
      <c r="R541" s="89"/>
      <c r="S541" s="118"/>
      <c r="T541" s="118"/>
      <c r="U541" s="118"/>
      <c r="V541" s="118"/>
      <c r="W541" s="395"/>
      <c r="X541" s="89"/>
      <c r="Y541" s="89"/>
      <c r="Z541" s="89"/>
    </row>
    <row r="542" ht="15.75" customHeight="1">
      <c r="A542" s="89"/>
      <c r="B542" s="89"/>
      <c r="C542" s="89"/>
      <c r="D542" s="89"/>
      <c r="E542" s="89"/>
      <c r="F542" s="89"/>
      <c r="G542" s="89"/>
      <c r="H542" s="118"/>
      <c r="I542" s="391"/>
      <c r="J542" s="118"/>
      <c r="K542" s="118"/>
      <c r="L542" s="118"/>
      <c r="M542" s="118"/>
      <c r="N542" s="89"/>
      <c r="O542" s="1"/>
      <c r="P542" s="391"/>
      <c r="Q542" s="392"/>
      <c r="R542" s="89"/>
      <c r="S542" s="118"/>
      <c r="T542" s="118"/>
      <c r="U542" s="118"/>
      <c r="V542" s="118"/>
      <c r="W542" s="395"/>
      <c r="X542" s="89"/>
      <c r="Y542" s="89"/>
      <c r="Z542" s="89"/>
    </row>
    <row r="543" ht="15.75" customHeight="1">
      <c r="A543" s="89"/>
      <c r="B543" s="89"/>
      <c r="C543" s="89"/>
      <c r="D543" s="89"/>
      <c r="E543" s="89"/>
      <c r="F543" s="89"/>
      <c r="G543" s="89"/>
      <c r="H543" s="118"/>
      <c r="I543" s="391"/>
      <c r="J543" s="118"/>
      <c r="K543" s="118"/>
      <c r="L543" s="118"/>
      <c r="M543" s="118"/>
      <c r="N543" s="89"/>
      <c r="O543" s="1"/>
      <c r="P543" s="391"/>
      <c r="Q543" s="392"/>
      <c r="R543" s="89"/>
      <c r="S543" s="118"/>
      <c r="T543" s="118"/>
      <c r="U543" s="118"/>
      <c r="V543" s="118"/>
      <c r="W543" s="395"/>
      <c r="X543" s="89"/>
      <c r="Y543" s="89"/>
      <c r="Z543" s="89"/>
    </row>
    <row r="544" ht="15.75" customHeight="1">
      <c r="A544" s="89"/>
      <c r="B544" s="89"/>
      <c r="C544" s="89"/>
      <c r="D544" s="89"/>
      <c r="E544" s="89"/>
      <c r="F544" s="89"/>
      <c r="G544" s="89"/>
      <c r="H544" s="118"/>
      <c r="I544" s="391"/>
      <c r="J544" s="118"/>
      <c r="K544" s="118"/>
      <c r="L544" s="118"/>
      <c r="M544" s="118"/>
      <c r="N544" s="89"/>
      <c r="O544" s="1"/>
      <c r="P544" s="391"/>
      <c r="Q544" s="392"/>
      <c r="R544" s="89"/>
      <c r="S544" s="118"/>
      <c r="T544" s="118"/>
      <c r="U544" s="118"/>
      <c r="V544" s="118"/>
      <c r="W544" s="395"/>
      <c r="X544" s="89"/>
      <c r="Y544" s="89"/>
      <c r="Z544" s="89"/>
    </row>
    <row r="545" ht="15.75" customHeight="1">
      <c r="A545" s="89"/>
      <c r="B545" s="89"/>
      <c r="C545" s="89"/>
      <c r="D545" s="89"/>
      <c r="E545" s="89"/>
      <c r="F545" s="89"/>
      <c r="G545" s="89"/>
      <c r="H545" s="118"/>
      <c r="I545" s="391"/>
      <c r="J545" s="118"/>
      <c r="K545" s="118"/>
      <c r="L545" s="118"/>
      <c r="M545" s="118"/>
      <c r="N545" s="89"/>
      <c r="O545" s="1"/>
      <c r="P545" s="391"/>
      <c r="Q545" s="392"/>
      <c r="R545" s="89"/>
      <c r="S545" s="118"/>
      <c r="T545" s="118"/>
      <c r="U545" s="118"/>
      <c r="V545" s="118"/>
      <c r="W545" s="395"/>
      <c r="X545" s="89"/>
      <c r="Y545" s="89"/>
      <c r="Z545" s="89"/>
    </row>
    <row r="546" ht="15.75" customHeight="1">
      <c r="A546" s="89"/>
      <c r="B546" s="89"/>
      <c r="C546" s="89"/>
      <c r="D546" s="89"/>
      <c r="E546" s="89"/>
      <c r="F546" s="89"/>
      <c r="G546" s="89"/>
      <c r="H546" s="118"/>
      <c r="I546" s="391"/>
      <c r="J546" s="118"/>
      <c r="K546" s="118"/>
      <c r="L546" s="118"/>
      <c r="M546" s="118"/>
      <c r="N546" s="89"/>
      <c r="O546" s="1"/>
      <c r="P546" s="391"/>
      <c r="Q546" s="392"/>
      <c r="R546" s="89"/>
      <c r="S546" s="118"/>
      <c r="T546" s="118"/>
      <c r="U546" s="118"/>
      <c r="V546" s="118"/>
      <c r="W546" s="395"/>
      <c r="X546" s="89"/>
      <c r="Y546" s="89"/>
      <c r="Z546" s="89"/>
    </row>
    <row r="547" ht="15.75" customHeight="1">
      <c r="A547" s="89"/>
      <c r="B547" s="89"/>
      <c r="C547" s="89"/>
      <c r="D547" s="89"/>
      <c r="E547" s="89"/>
      <c r="F547" s="89"/>
      <c r="G547" s="89"/>
      <c r="H547" s="118"/>
      <c r="I547" s="391"/>
      <c r="J547" s="118"/>
      <c r="K547" s="118"/>
      <c r="L547" s="118"/>
      <c r="M547" s="118"/>
      <c r="N547" s="89"/>
      <c r="O547" s="1"/>
      <c r="P547" s="391"/>
      <c r="Q547" s="392"/>
      <c r="R547" s="89"/>
      <c r="S547" s="118"/>
      <c r="T547" s="118"/>
      <c r="U547" s="118"/>
      <c r="V547" s="118"/>
      <c r="W547" s="395"/>
      <c r="X547" s="89"/>
      <c r="Y547" s="89"/>
      <c r="Z547" s="89"/>
    </row>
    <row r="548" ht="15.75" customHeight="1">
      <c r="A548" s="89"/>
      <c r="B548" s="89"/>
      <c r="C548" s="89"/>
      <c r="D548" s="89"/>
      <c r="E548" s="89"/>
      <c r="F548" s="89"/>
      <c r="G548" s="89"/>
      <c r="H548" s="118"/>
      <c r="I548" s="391"/>
      <c r="J548" s="118"/>
      <c r="K548" s="118"/>
      <c r="L548" s="118"/>
      <c r="M548" s="118"/>
      <c r="N548" s="89"/>
      <c r="O548" s="1"/>
      <c r="P548" s="391"/>
      <c r="Q548" s="392"/>
      <c r="R548" s="89"/>
      <c r="S548" s="118"/>
      <c r="T548" s="118"/>
      <c r="U548" s="118"/>
      <c r="V548" s="118"/>
      <c r="W548" s="395"/>
      <c r="X548" s="89"/>
      <c r="Y548" s="89"/>
      <c r="Z548" s="89"/>
    </row>
    <row r="549" ht="15.75" customHeight="1">
      <c r="A549" s="89"/>
      <c r="B549" s="89"/>
      <c r="C549" s="89"/>
      <c r="D549" s="89"/>
      <c r="E549" s="89"/>
      <c r="F549" s="89"/>
      <c r="G549" s="89"/>
      <c r="H549" s="118"/>
      <c r="I549" s="391"/>
      <c r="J549" s="118"/>
      <c r="K549" s="118"/>
      <c r="L549" s="118"/>
      <c r="M549" s="118"/>
      <c r="N549" s="89"/>
      <c r="O549" s="1"/>
      <c r="P549" s="391"/>
      <c r="Q549" s="392"/>
      <c r="R549" s="89"/>
      <c r="S549" s="118"/>
      <c r="T549" s="118"/>
      <c r="U549" s="118"/>
      <c r="V549" s="118"/>
      <c r="W549" s="395"/>
      <c r="X549" s="89"/>
      <c r="Y549" s="89"/>
      <c r="Z549" s="89"/>
    </row>
    <row r="550" ht="15.75" customHeight="1">
      <c r="A550" s="89"/>
      <c r="B550" s="89"/>
      <c r="C550" s="89"/>
      <c r="D550" s="89"/>
      <c r="E550" s="89"/>
      <c r="F550" s="89"/>
      <c r="G550" s="89"/>
      <c r="H550" s="118"/>
      <c r="I550" s="391"/>
      <c r="J550" s="118"/>
      <c r="K550" s="118"/>
      <c r="L550" s="118"/>
      <c r="M550" s="118"/>
      <c r="N550" s="89"/>
      <c r="O550" s="1"/>
      <c r="P550" s="391"/>
      <c r="Q550" s="392"/>
      <c r="R550" s="89"/>
      <c r="S550" s="118"/>
      <c r="T550" s="118"/>
      <c r="U550" s="118"/>
      <c r="V550" s="118"/>
      <c r="W550" s="395"/>
      <c r="X550" s="89"/>
      <c r="Y550" s="89"/>
      <c r="Z550" s="89"/>
    </row>
    <row r="551" ht="15.75" customHeight="1">
      <c r="A551" s="89"/>
      <c r="B551" s="89"/>
      <c r="C551" s="89"/>
      <c r="D551" s="89"/>
      <c r="E551" s="89"/>
      <c r="F551" s="89"/>
      <c r="G551" s="89"/>
      <c r="H551" s="118"/>
      <c r="I551" s="391"/>
      <c r="J551" s="118"/>
      <c r="K551" s="118"/>
      <c r="L551" s="118"/>
      <c r="M551" s="118"/>
      <c r="N551" s="89"/>
      <c r="O551" s="1"/>
      <c r="P551" s="391"/>
      <c r="Q551" s="392"/>
      <c r="R551" s="89"/>
      <c r="S551" s="118"/>
      <c r="T551" s="118"/>
      <c r="U551" s="118"/>
      <c r="V551" s="118"/>
      <c r="W551" s="395"/>
      <c r="X551" s="89"/>
      <c r="Y551" s="89"/>
      <c r="Z551" s="89"/>
    </row>
    <row r="552" ht="15.75" customHeight="1">
      <c r="A552" s="89"/>
      <c r="B552" s="89"/>
      <c r="C552" s="89"/>
      <c r="D552" s="89"/>
      <c r="E552" s="89"/>
      <c r="F552" s="89"/>
      <c r="G552" s="89"/>
      <c r="H552" s="118"/>
      <c r="I552" s="391"/>
      <c r="J552" s="118"/>
      <c r="K552" s="118"/>
      <c r="L552" s="118"/>
      <c r="M552" s="118"/>
      <c r="N552" s="89"/>
      <c r="O552" s="1"/>
      <c r="P552" s="391"/>
      <c r="Q552" s="392"/>
      <c r="R552" s="89"/>
      <c r="S552" s="118"/>
      <c r="T552" s="118"/>
      <c r="U552" s="118"/>
      <c r="V552" s="118"/>
      <c r="W552" s="395"/>
      <c r="X552" s="89"/>
      <c r="Y552" s="89"/>
      <c r="Z552" s="89"/>
    </row>
    <row r="553" ht="15.75" customHeight="1">
      <c r="A553" s="89"/>
      <c r="B553" s="89"/>
      <c r="C553" s="89"/>
      <c r="D553" s="89"/>
      <c r="E553" s="89"/>
      <c r="F553" s="89"/>
      <c r="G553" s="89"/>
      <c r="H553" s="118"/>
      <c r="I553" s="391"/>
      <c r="J553" s="118"/>
      <c r="K553" s="118"/>
      <c r="L553" s="118"/>
      <c r="M553" s="118"/>
      <c r="N553" s="89"/>
      <c r="O553" s="1"/>
      <c r="P553" s="391"/>
      <c r="Q553" s="392"/>
      <c r="R553" s="89"/>
      <c r="S553" s="118"/>
      <c r="T553" s="118"/>
      <c r="U553" s="118"/>
      <c r="V553" s="118"/>
      <c r="W553" s="395"/>
      <c r="X553" s="89"/>
      <c r="Y553" s="89"/>
      <c r="Z553" s="89"/>
    </row>
    <row r="554" ht="15.75" customHeight="1">
      <c r="A554" s="89"/>
      <c r="B554" s="89"/>
      <c r="C554" s="89"/>
      <c r="D554" s="89"/>
      <c r="E554" s="89"/>
      <c r="F554" s="89"/>
      <c r="G554" s="89"/>
      <c r="H554" s="118"/>
      <c r="I554" s="391"/>
      <c r="J554" s="118"/>
      <c r="K554" s="118"/>
      <c r="L554" s="118"/>
      <c r="M554" s="118"/>
      <c r="N554" s="89"/>
      <c r="O554" s="1"/>
      <c r="P554" s="391"/>
      <c r="Q554" s="392"/>
      <c r="R554" s="89"/>
      <c r="S554" s="118"/>
      <c r="T554" s="118"/>
      <c r="U554" s="118"/>
      <c r="V554" s="118"/>
      <c r="W554" s="395"/>
      <c r="X554" s="89"/>
      <c r="Y554" s="89"/>
      <c r="Z554" s="89"/>
    </row>
    <row r="555" ht="15.75" customHeight="1">
      <c r="A555" s="89"/>
      <c r="B555" s="89"/>
      <c r="C555" s="89"/>
      <c r="D555" s="89"/>
      <c r="E555" s="89"/>
      <c r="F555" s="89"/>
      <c r="G555" s="89"/>
      <c r="H555" s="118"/>
      <c r="I555" s="391"/>
      <c r="J555" s="118"/>
      <c r="K555" s="118"/>
      <c r="L555" s="118"/>
      <c r="M555" s="118"/>
      <c r="N555" s="89"/>
      <c r="O555" s="1"/>
      <c r="P555" s="391"/>
      <c r="Q555" s="392"/>
      <c r="R555" s="89"/>
      <c r="S555" s="118"/>
      <c r="T555" s="118"/>
      <c r="U555" s="118"/>
      <c r="V555" s="118"/>
      <c r="W555" s="395"/>
      <c r="X555" s="89"/>
      <c r="Y555" s="89"/>
      <c r="Z555" s="89"/>
    </row>
    <row r="556" ht="15.75" customHeight="1">
      <c r="A556" s="89"/>
      <c r="B556" s="89"/>
      <c r="C556" s="89"/>
      <c r="D556" s="89"/>
      <c r="E556" s="89"/>
      <c r="F556" s="89"/>
      <c r="G556" s="89"/>
      <c r="H556" s="118"/>
      <c r="I556" s="391"/>
      <c r="J556" s="118"/>
      <c r="K556" s="118"/>
      <c r="L556" s="118"/>
      <c r="M556" s="118"/>
      <c r="N556" s="89"/>
      <c r="O556" s="1"/>
      <c r="P556" s="391"/>
      <c r="Q556" s="392"/>
      <c r="R556" s="89"/>
      <c r="S556" s="118"/>
      <c r="T556" s="118"/>
      <c r="U556" s="118"/>
      <c r="V556" s="118"/>
      <c r="W556" s="395"/>
      <c r="X556" s="89"/>
      <c r="Y556" s="89"/>
      <c r="Z556" s="89"/>
    </row>
    <row r="557" ht="15.75" customHeight="1">
      <c r="A557" s="89"/>
      <c r="B557" s="89"/>
      <c r="C557" s="89"/>
      <c r="D557" s="89"/>
      <c r="E557" s="89"/>
      <c r="F557" s="89"/>
      <c r="G557" s="89"/>
      <c r="H557" s="118"/>
      <c r="I557" s="391"/>
      <c r="J557" s="118"/>
      <c r="K557" s="118"/>
      <c r="L557" s="118"/>
      <c r="M557" s="118"/>
      <c r="N557" s="89"/>
      <c r="O557" s="1"/>
      <c r="P557" s="391"/>
      <c r="Q557" s="392"/>
      <c r="R557" s="89"/>
      <c r="S557" s="118"/>
      <c r="T557" s="118"/>
      <c r="U557" s="118"/>
      <c r="V557" s="118"/>
      <c r="W557" s="395"/>
      <c r="X557" s="89"/>
      <c r="Y557" s="89"/>
      <c r="Z557" s="89"/>
    </row>
    <row r="558" ht="15.75" customHeight="1">
      <c r="A558" s="89"/>
      <c r="B558" s="89"/>
      <c r="C558" s="89"/>
      <c r="D558" s="89"/>
      <c r="E558" s="89"/>
      <c r="F558" s="89"/>
      <c r="G558" s="89"/>
      <c r="H558" s="118"/>
      <c r="I558" s="391"/>
      <c r="J558" s="118"/>
      <c r="K558" s="118"/>
      <c r="L558" s="118"/>
      <c r="M558" s="118"/>
      <c r="N558" s="89"/>
      <c r="O558" s="1"/>
      <c r="P558" s="391"/>
      <c r="Q558" s="392"/>
      <c r="R558" s="89"/>
      <c r="S558" s="118"/>
      <c r="T558" s="118"/>
      <c r="U558" s="118"/>
      <c r="V558" s="118"/>
      <c r="W558" s="395"/>
      <c r="X558" s="89"/>
      <c r="Y558" s="89"/>
      <c r="Z558" s="89"/>
    </row>
    <row r="559" ht="15.75" customHeight="1">
      <c r="A559" s="89"/>
      <c r="B559" s="89"/>
      <c r="C559" s="89"/>
      <c r="D559" s="89"/>
      <c r="E559" s="89"/>
      <c r="F559" s="89"/>
      <c r="G559" s="89"/>
      <c r="H559" s="118"/>
      <c r="I559" s="391"/>
      <c r="J559" s="118"/>
      <c r="K559" s="118"/>
      <c r="L559" s="118"/>
      <c r="M559" s="118"/>
      <c r="N559" s="89"/>
      <c r="O559" s="1"/>
      <c r="P559" s="391"/>
      <c r="Q559" s="392"/>
      <c r="R559" s="89"/>
      <c r="S559" s="118"/>
      <c r="T559" s="118"/>
      <c r="U559" s="118"/>
      <c r="V559" s="118"/>
      <c r="W559" s="395"/>
      <c r="X559" s="89"/>
      <c r="Y559" s="89"/>
      <c r="Z559" s="89"/>
    </row>
    <row r="560" ht="15.75" customHeight="1">
      <c r="A560" s="89"/>
      <c r="B560" s="89"/>
      <c r="C560" s="89"/>
      <c r="D560" s="89"/>
      <c r="E560" s="89"/>
      <c r="F560" s="89"/>
      <c r="G560" s="89"/>
      <c r="H560" s="118"/>
      <c r="I560" s="391"/>
      <c r="J560" s="118"/>
      <c r="K560" s="118"/>
      <c r="L560" s="118"/>
      <c r="M560" s="118"/>
      <c r="N560" s="89"/>
      <c r="O560" s="1"/>
      <c r="P560" s="391"/>
      <c r="Q560" s="392"/>
      <c r="R560" s="89"/>
      <c r="S560" s="118"/>
      <c r="T560" s="118"/>
      <c r="U560" s="118"/>
      <c r="V560" s="118"/>
      <c r="W560" s="395"/>
      <c r="X560" s="89"/>
      <c r="Y560" s="89"/>
      <c r="Z560" s="89"/>
    </row>
    <row r="561" ht="15.75" customHeight="1">
      <c r="A561" s="89"/>
      <c r="B561" s="89"/>
      <c r="C561" s="89"/>
      <c r="D561" s="89"/>
      <c r="E561" s="89"/>
      <c r="F561" s="89"/>
      <c r="G561" s="89"/>
      <c r="H561" s="118"/>
      <c r="I561" s="391"/>
      <c r="J561" s="118"/>
      <c r="K561" s="118"/>
      <c r="L561" s="118"/>
      <c r="M561" s="118"/>
      <c r="N561" s="89"/>
      <c r="O561" s="1"/>
      <c r="P561" s="391"/>
      <c r="Q561" s="392"/>
      <c r="R561" s="89"/>
      <c r="S561" s="118"/>
      <c r="T561" s="118"/>
      <c r="U561" s="118"/>
      <c r="V561" s="118"/>
      <c r="W561" s="395"/>
      <c r="X561" s="89"/>
      <c r="Y561" s="89"/>
      <c r="Z561" s="89"/>
    </row>
    <row r="562" ht="15.75" customHeight="1">
      <c r="A562" s="89"/>
      <c r="B562" s="89"/>
      <c r="C562" s="89"/>
      <c r="D562" s="89"/>
      <c r="E562" s="89"/>
      <c r="F562" s="89"/>
      <c r="G562" s="89"/>
      <c r="H562" s="118"/>
      <c r="I562" s="391"/>
      <c r="J562" s="118"/>
      <c r="K562" s="118"/>
      <c r="L562" s="118"/>
      <c r="M562" s="118"/>
      <c r="N562" s="89"/>
      <c r="O562" s="1"/>
      <c r="P562" s="391"/>
      <c r="Q562" s="392"/>
      <c r="R562" s="89"/>
      <c r="S562" s="118"/>
      <c r="T562" s="118"/>
      <c r="U562" s="118"/>
      <c r="V562" s="118"/>
      <c r="W562" s="395"/>
      <c r="X562" s="89"/>
      <c r="Y562" s="89"/>
      <c r="Z562" s="89"/>
    </row>
    <row r="563" ht="15.75" customHeight="1">
      <c r="A563" s="89"/>
      <c r="B563" s="89"/>
      <c r="C563" s="89"/>
      <c r="D563" s="89"/>
      <c r="E563" s="89"/>
      <c r="F563" s="89"/>
      <c r="G563" s="89"/>
      <c r="H563" s="118"/>
      <c r="I563" s="391"/>
      <c r="J563" s="118"/>
      <c r="K563" s="118"/>
      <c r="L563" s="118"/>
      <c r="M563" s="118"/>
      <c r="N563" s="89"/>
      <c r="O563" s="1"/>
      <c r="P563" s="391"/>
      <c r="Q563" s="392"/>
      <c r="R563" s="89"/>
      <c r="S563" s="118"/>
      <c r="T563" s="118"/>
      <c r="U563" s="118"/>
      <c r="V563" s="118"/>
      <c r="W563" s="395"/>
      <c r="X563" s="89"/>
      <c r="Y563" s="89"/>
      <c r="Z563" s="89"/>
    </row>
    <row r="564" ht="15.75" customHeight="1">
      <c r="A564" s="89"/>
      <c r="B564" s="89"/>
      <c r="C564" s="89"/>
      <c r="D564" s="89"/>
      <c r="E564" s="89"/>
      <c r="F564" s="89"/>
      <c r="G564" s="89"/>
      <c r="H564" s="118"/>
      <c r="I564" s="391"/>
      <c r="J564" s="118"/>
      <c r="K564" s="118"/>
      <c r="L564" s="118"/>
      <c r="M564" s="118"/>
      <c r="N564" s="89"/>
      <c r="O564" s="1"/>
      <c r="P564" s="391"/>
      <c r="Q564" s="392"/>
      <c r="R564" s="89"/>
      <c r="S564" s="118"/>
      <c r="T564" s="118"/>
      <c r="U564" s="118"/>
      <c r="V564" s="118"/>
      <c r="W564" s="395"/>
      <c r="X564" s="89"/>
      <c r="Y564" s="89"/>
      <c r="Z564" s="89"/>
    </row>
    <row r="565" ht="15.75" customHeight="1">
      <c r="A565" s="89"/>
      <c r="B565" s="89"/>
      <c r="C565" s="89"/>
      <c r="D565" s="89"/>
      <c r="E565" s="89"/>
      <c r="F565" s="89"/>
      <c r="G565" s="89"/>
      <c r="H565" s="118"/>
      <c r="I565" s="391"/>
      <c r="J565" s="118"/>
      <c r="K565" s="118"/>
      <c r="L565" s="118"/>
      <c r="M565" s="118"/>
      <c r="N565" s="89"/>
      <c r="O565" s="1"/>
      <c r="P565" s="391"/>
      <c r="Q565" s="392"/>
      <c r="R565" s="89"/>
      <c r="S565" s="118"/>
      <c r="T565" s="118"/>
      <c r="U565" s="118"/>
      <c r="V565" s="118"/>
      <c r="W565" s="395"/>
      <c r="X565" s="89"/>
      <c r="Y565" s="89"/>
      <c r="Z565" s="89"/>
    </row>
    <row r="566" ht="15.75" customHeight="1">
      <c r="A566" s="89"/>
      <c r="B566" s="89"/>
      <c r="C566" s="89"/>
      <c r="D566" s="89"/>
      <c r="E566" s="89"/>
      <c r="F566" s="89"/>
      <c r="G566" s="89"/>
      <c r="H566" s="118"/>
      <c r="I566" s="391"/>
      <c r="J566" s="118"/>
      <c r="K566" s="118"/>
      <c r="L566" s="118"/>
      <c r="M566" s="118"/>
      <c r="N566" s="89"/>
      <c r="O566" s="1"/>
      <c r="P566" s="391"/>
      <c r="Q566" s="392"/>
      <c r="R566" s="89"/>
      <c r="S566" s="118"/>
      <c r="T566" s="118"/>
      <c r="U566" s="118"/>
      <c r="V566" s="118"/>
      <c r="W566" s="395"/>
      <c r="X566" s="89"/>
      <c r="Y566" s="89"/>
      <c r="Z566" s="89"/>
    </row>
    <row r="567" ht="15.75" customHeight="1">
      <c r="A567" s="89"/>
      <c r="B567" s="89"/>
      <c r="C567" s="89"/>
      <c r="D567" s="89"/>
      <c r="E567" s="89"/>
      <c r="F567" s="89"/>
      <c r="G567" s="89"/>
      <c r="H567" s="118"/>
      <c r="I567" s="391"/>
      <c r="J567" s="118"/>
      <c r="K567" s="118"/>
      <c r="L567" s="118"/>
      <c r="M567" s="118"/>
      <c r="N567" s="89"/>
      <c r="O567" s="1"/>
      <c r="P567" s="391"/>
      <c r="Q567" s="392"/>
      <c r="R567" s="89"/>
      <c r="S567" s="118"/>
      <c r="T567" s="118"/>
      <c r="U567" s="118"/>
      <c r="V567" s="118"/>
      <c r="W567" s="395"/>
      <c r="X567" s="89"/>
      <c r="Y567" s="89"/>
      <c r="Z567" s="89"/>
    </row>
    <row r="568" ht="15.75" customHeight="1">
      <c r="A568" s="89"/>
      <c r="B568" s="89"/>
      <c r="C568" s="89"/>
      <c r="D568" s="89"/>
      <c r="E568" s="89"/>
      <c r="F568" s="89"/>
      <c r="G568" s="89"/>
      <c r="H568" s="118"/>
      <c r="I568" s="391"/>
      <c r="J568" s="118"/>
      <c r="K568" s="118"/>
      <c r="L568" s="118"/>
      <c r="M568" s="118"/>
      <c r="N568" s="89"/>
      <c r="O568" s="1"/>
      <c r="P568" s="391"/>
      <c r="Q568" s="392"/>
      <c r="R568" s="89"/>
      <c r="S568" s="118"/>
      <c r="T568" s="118"/>
      <c r="U568" s="118"/>
      <c r="V568" s="118"/>
      <c r="W568" s="395"/>
      <c r="X568" s="89"/>
      <c r="Y568" s="89"/>
      <c r="Z568" s="89"/>
    </row>
    <row r="569" ht="15.75" customHeight="1">
      <c r="A569" s="89"/>
      <c r="B569" s="89"/>
      <c r="C569" s="89"/>
      <c r="D569" s="89"/>
      <c r="E569" s="89"/>
      <c r="F569" s="89"/>
      <c r="G569" s="89"/>
      <c r="H569" s="118"/>
      <c r="I569" s="391"/>
      <c r="J569" s="118"/>
      <c r="K569" s="118"/>
      <c r="L569" s="118"/>
      <c r="M569" s="118"/>
      <c r="N569" s="89"/>
      <c r="O569" s="1"/>
      <c r="P569" s="391"/>
      <c r="Q569" s="392"/>
      <c r="R569" s="89"/>
      <c r="S569" s="118"/>
      <c r="T569" s="118"/>
      <c r="U569" s="118"/>
      <c r="V569" s="118"/>
      <c r="W569" s="395"/>
      <c r="X569" s="89"/>
      <c r="Y569" s="89"/>
      <c r="Z569" s="89"/>
    </row>
    <row r="570" ht="15.75" customHeight="1">
      <c r="A570" s="89"/>
      <c r="B570" s="89"/>
      <c r="C570" s="89"/>
      <c r="D570" s="89"/>
      <c r="E570" s="89"/>
      <c r="F570" s="89"/>
      <c r="G570" s="89"/>
      <c r="H570" s="118"/>
      <c r="I570" s="391"/>
      <c r="J570" s="118"/>
      <c r="K570" s="118"/>
      <c r="L570" s="118"/>
      <c r="M570" s="118"/>
      <c r="N570" s="89"/>
      <c r="O570" s="1"/>
      <c r="P570" s="391"/>
      <c r="Q570" s="392"/>
      <c r="R570" s="89"/>
      <c r="S570" s="118"/>
      <c r="T570" s="118"/>
      <c r="U570" s="118"/>
      <c r="V570" s="118"/>
      <c r="W570" s="395"/>
      <c r="X570" s="89"/>
      <c r="Y570" s="89"/>
      <c r="Z570" s="89"/>
    </row>
    <row r="571" ht="15.75" customHeight="1">
      <c r="A571" s="89"/>
      <c r="B571" s="89"/>
      <c r="C571" s="89"/>
      <c r="D571" s="89"/>
      <c r="E571" s="89"/>
      <c r="F571" s="89"/>
      <c r="G571" s="89"/>
      <c r="H571" s="118"/>
      <c r="I571" s="391"/>
      <c r="J571" s="118"/>
      <c r="K571" s="118"/>
      <c r="L571" s="118"/>
      <c r="M571" s="118"/>
      <c r="N571" s="89"/>
      <c r="O571" s="1"/>
      <c r="P571" s="391"/>
      <c r="Q571" s="392"/>
      <c r="R571" s="89"/>
      <c r="S571" s="118"/>
      <c r="T571" s="118"/>
      <c r="U571" s="118"/>
      <c r="V571" s="118"/>
      <c r="W571" s="395"/>
      <c r="X571" s="89"/>
      <c r="Y571" s="89"/>
      <c r="Z571" s="89"/>
    </row>
    <row r="572" ht="15.75" customHeight="1">
      <c r="A572" s="89"/>
      <c r="B572" s="89"/>
      <c r="C572" s="89"/>
      <c r="D572" s="89"/>
      <c r="E572" s="89"/>
      <c r="F572" s="89"/>
      <c r="G572" s="89"/>
      <c r="H572" s="118"/>
      <c r="I572" s="391"/>
      <c r="J572" s="118"/>
      <c r="K572" s="118"/>
      <c r="L572" s="118"/>
      <c r="M572" s="118"/>
      <c r="N572" s="89"/>
      <c r="O572" s="1"/>
      <c r="P572" s="391"/>
      <c r="Q572" s="392"/>
      <c r="R572" s="89"/>
      <c r="S572" s="118"/>
      <c r="T572" s="118"/>
      <c r="U572" s="118"/>
      <c r="V572" s="118"/>
      <c r="W572" s="395"/>
      <c r="X572" s="89"/>
      <c r="Y572" s="89"/>
      <c r="Z572" s="89"/>
    </row>
    <row r="573" ht="15.75" customHeight="1">
      <c r="A573" s="89"/>
      <c r="B573" s="89"/>
      <c r="C573" s="89"/>
      <c r="D573" s="89"/>
      <c r="E573" s="89"/>
      <c r="F573" s="89"/>
      <c r="G573" s="89"/>
      <c r="H573" s="118"/>
      <c r="I573" s="391"/>
      <c r="J573" s="118"/>
      <c r="K573" s="118"/>
      <c r="L573" s="118"/>
      <c r="M573" s="118"/>
      <c r="N573" s="89"/>
      <c r="O573" s="1"/>
      <c r="P573" s="391"/>
      <c r="Q573" s="392"/>
      <c r="R573" s="89"/>
      <c r="S573" s="118"/>
      <c r="T573" s="118"/>
      <c r="U573" s="118"/>
      <c r="V573" s="118"/>
      <c r="W573" s="395"/>
      <c r="X573" s="89"/>
      <c r="Y573" s="89"/>
      <c r="Z573" s="89"/>
    </row>
    <row r="574" ht="15.75" customHeight="1">
      <c r="A574" s="89"/>
      <c r="B574" s="89"/>
      <c r="C574" s="89"/>
      <c r="D574" s="89"/>
      <c r="E574" s="89"/>
      <c r="F574" s="89"/>
      <c r="G574" s="89"/>
      <c r="H574" s="118"/>
      <c r="I574" s="391"/>
      <c r="J574" s="118"/>
      <c r="K574" s="118"/>
      <c r="L574" s="118"/>
      <c r="M574" s="118"/>
      <c r="N574" s="89"/>
      <c r="O574" s="1"/>
      <c r="P574" s="391"/>
      <c r="Q574" s="392"/>
      <c r="R574" s="89"/>
      <c r="S574" s="118"/>
      <c r="T574" s="118"/>
      <c r="U574" s="118"/>
      <c r="V574" s="118"/>
      <c r="W574" s="395"/>
      <c r="X574" s="89"/>
      <c r="Y574" s="89"/>
      <c r="Z574" s="89"/>
    </row>
    <row r="575" ht="15.75" customHeight="1">
      <c r="A575" s="89"/>
      <c r="B575" s="89"/>
      <c r="C575" s="89"/>
      <c r="D575" s="89"/>
      <c r="E575" s="89"/>
      <c r="F575" s="89"/>
      <c r="G575" s="89"/>
      <c r="H575" s="118"/>
      <c r="I575" s="391"/>
      <c r="J575" s="118"/>
      <c r="K575" s="118"/>
      <c r="L575" s="118"/>
      <c r="M575" s="118"/>
      <c r="N575" s="89"/>
      <c r="O575" s="1"/>
      <c r="P575" s="391"/>
      <c r="Q575" s="392"/>
      <c r="R575" s="89"/>
      <c r="S575" s="118"/>
      <c r="T575" s="118"/>
      <c r="U575" s="118"/>
      <c r="V575" s="118"/>
      <c r="W575" s="395"/>
      <c r="X575" s="89"/>
      <c r="Y575" s="89"/>
      <c r="Z575" s="89"/>
    </row>
    <row r="576" ht="15.75" customHeight="1">
      <c r="A576" s="89"/>
      <c r="B576" s="89"/>
      <c r="C576" s="89"/>
      <c r="D576" s="89"/>
      <c r="E576" s="89"/>
      <c r="F576" s="89"/>
      <c r="G576" s="89"/>
      <c r="H576" s="118"/>
      <c r="I576" s="391"/>
      <c r="J576" s="118"/>
      <c r="K576" s="118"/>
      <c r="L576" s="118"/>
      <c r="M576" s="118"/>
      <c r="N576" s="89"/>
      <c r="O576" s="1"/>
      <c r="P576" s="391"/>
      <c r="Q576" s="392"/>
      <c r="R576" s="89"/>
      <c r="S576" s="118"/>
      <c r="T576" s="118"/>
      <c r="U576" s="118"/>
      <c r="V576" s="118"/>
      <c r="W576" s="395"/>
      <c r="X576" s="89"/>
      <c r="Y576" s="89"/>
      <c r="Z576" s="89"/>
    </row>
    <row r="577" ht="15.75" customHeight="1">
      <c r="A577" s="89"/>
      <c r="B577" s="89"/>
      <c r="C577" s="89"/>
      <c r="D577" s="89"/>
      <c r="E577" s="89"/>
      <c r="F577" s="89"/>
      <c r="G577" s="89"/>
      <c r="H577" s="118"/>
      <c r="I577" s="391"/>
      <c r="J577" s="118"/>
      <c r="K577" s="118"/>
      <c r="L577" s="118"/>
      <c r="M577" s="118"/>
      <c r="N577" s="89"/>
      <c r="O577" s="1"/>
      <c r="P577" s="391"/>
      <c r="Q577" s="392"/>
      <c r="R577" s="89"/>
      <c r="S577" s="118"/>
      <c r="T577" s="118"/>
      <c r="U577" s="118"/>
      <c r="V577" s="118"/>
      <c r="W577" s="395"/>
      <c r="X577" s="89"/>
      <c r="Y577" s="89"/>
      <c r="Z577" s="89"/>
    </row>
    <row r="578" ht="15.75" customHeight="1">
      <c r="A578" s="89"/>
      <c r="B578" s="89"/>
      <c r="C578" s="89"/>
      <c r="D578" s="89"/>
      <c r="E578" s="89"/>
      <c r="F578" s="89"/>
      <c r="G578" s="89"/>
      <c r="H578" s="118"/>
      <c r="I578" s="391"/>
      <c r="J578" s="118"/>
      <c r="K578" s="118"/>
      <c r="L578" s="118"/>
      <c r="M578" s="118"/>
      <c r="N578" s="89"/>
      <c r="O578" s="1"/>
      <c r="P578" s="391"/>
      <c r="Q578" s="392"/>
      <c r="R578" s="89"/>
      <c r="S578" s="118"/>
      <c r="T578" s="118"/>
      <c r="U578" s="118"/>
      <c r="V578" s="118"/>
      <c r="W578" s="395"/>
      <c r="X578" s="89"/>
      <c r="Y578" s="89"/>
      <c r="Z578" s="89"/>
    </row>
    <row r="579" ht="15.75" customHeight="1">
      <c r="A579" s="89"/>
      <c r="B579" s="89"/>
      <c r="C579" s="89"/>
      <c r="D579" s="89"/>
      <c r="E579" s="89"/>
      <c r="F579" s="89"/>
      <c r="G579" s="89"/>
      <c r="H579" s="118"/>
      <c r="I579" s="391"/>
      <c r="J579" s="118"/>
      <c r="K579" s="118"/>
      <c r="L579" s="118"/>
      <c r="M579" s="118"/>
      <c r="N579" s="89"/>
      <c r="O579" s="1"/>
      <c r="P579" s="391"/>
      <c r="Q579" s="392"/>
      <c r="R579" s="89"/>
      <c r="S579" s="118"/>
      <c r="T579" s="118"/>
      <c r="U579" s="118"/>
      <c r="V579" s="118"/>
      <c r="W579" s="395"/>
      <c r="X579" s="89"/>
      <c r="Y579" s="89"/>
      <c r="Z579" s="89"/>
    </row>
    <row r="580" ht="15.75" customHeight="1">
      <c r="A580" s="89"/>
      <c r="B580" s="89"/>
      <c r="C580" s="89"/>
      <c r="D580" s="89"/>
      <c r="E580" s="89"/>
      <c r="F580" s="89"/>
      <c r="G580" s="89"/>
      <c r="H580" s="118"/>
      <c r="I580" s="391"/>
      <c r="J580" s="118"/>
      <c r="K580" s="118"/>
      <c r="L580" s="118"/>
      <c r="M580" s="118"/>
      <c r="N580" s="89"/>
      <c r="O580" s="1"/>
      <c r="P580" s="391"/>
      <c r="Q580" s="392"/>
      <c r="R580" s="89"/>
      <c r="S580" s="118"/>
      <c r="T580" s="118"/>
      <c r="U580" s="118"/>
      <c r="V580" s="118"/>
      <c r="W580" s="395"/>
      <c r="X580" s="89"/>
      <c r="Y580" s="89"/>
      <c r="Z580" s="89"/>
    </row>
    <row r="581" ht="15.75" customHeight="1">
      <c r="A581" s="89"/>
      <c r="B581" s="89"/>
      <c r="C581" s="89"/>
      <c r="D581" s="89"/>
      <c r="E581" s="89"/>
      <c r="F581" s="89"/>
      <c r="G581" s="89"/>
      <c r="H581" s="118"/>
      <c r="I581" s="391"/>
      <c r="J581" s="118"/>
      <c r="K581" s="118"/>
      <c r="L581" s="118"/>
      <c r="M581" s="118"/>
      <c r="N581" s="89"/>
      <c r="O581" s="1"/>
      <c r="P581" s="391"/>
      <c r="Q581" s="392"/>
      <c r="R581" s="89"/>
      <c r="S581" s="118"/>
      <c r="T581" s="118"/>
      <c r="U581" s="118"/>
      <c r="V581" s="118"/>
      <c r="W581" s="395"/>
      <c r="X581" s="89"/>
      <c r="Y581" s="89"/>
      <c r="Z581" s="89"/>
    </row>
    <row r="582" ht="15.75" customHeight="1">
      <c r="A582" s="89"/>
      <c r="B582" s="89"/>
      <c r="C582" s="89"/>
      <c r="D582" s="89"/>
      <c r="E582" s="89"/>
      <c r="F582" s="89"/>
      <c r="G582" s="89"/>
      <c r="H582" s="118"/>
      <c r="I582" s="391"/>
      <c r="J582" s="118"/>
      <c r="K582" s="118"/>
      <c r="L582" s="118"/>
      <c r="M582" s="118"/>
      <c r="N582" s="89"/>
      <c r="O582" s="1"/>
      <c r="P582" s="391"/>
      <c r="Q582" s="392"/>
      <c r="R582" s="89"/>
      <c r="S582" s="118"/>
      <c r="T582" s="118"/>
      <c r="U582" s="118"/>
      <c r="V582" s="118"/>
      <c r="W582" s="395"/>
      <c r="X582" s="89"/>
      <c r="Y582" s="89"/>
      <c r="Z582" s="89"/>
    </row>
    <row r="583" ht="15.75" customHeight="1">
      <c r="A583" s="89"/>
      <c r="B583" s="89"/>
      <c r="C583" s="89"/>
      <c r="D583" s="89"/>
      <c r="E583" s="89"/>
      <c r="F583" s="89"/>
      <c r="G583" s="89"/>
      <c r="H583" s="118"/>
      <c r="I583" s="391"/>
      <c r="J583" s="118"/>
      <c r="K583" s="118"/>
      <c r="L583" s="118"/>
      <c r="M583" s="118"/>
      <c r="N583" s="89"/>
      <c r="O583" s="1"/>
      <c r="P583" s="391"/>
      <c r="Q583" s="392"/>
      <c r="R583" s="89"/>
      <c r="S583" s="118"/>
      <c r="T583" s="118"/>
      <c r="U583" s="118"/>
      <c r="V583" s="118"/>
      <c r="W583" s="395"/>
      <c r="X583" s="89"/>
      <c r="Y583" s="89"/>
      <c r="Z583" s="89"/>
    </row>
    <row r="584" ht="15.75" customHeight="1">
      <c r="A584" s="89"/>
      <c r="B584" s="89"/>
      <c r="C584" s="89"/>
      <c r="D584" s="89"/>
      <c r="E584" s="89"/>
      <c r="F584" s="89"/>
      <c r="G584" s="89"/>
      <c r="H584" s="118"/>
      <c r="I584" s="391"/>
      <c r="J584" s="118"/>
      <c r="K584" s="118"/>
      <c r="L584" s="118"/>
      <c r="M584" s="118"/>
      <c r="N584" s="89"/>
      <c r="O584" s="1"/>
      <c r="P584" s="391"/>
      <c r="Q584" s="392"/>
      <c r="R584" s="89"/>
      <c r="S584" s="118"/>
      <c r="T584" s="118"/>
      <c r="U584" s="118"/>
      <c r="V584" s="118"/>
      <c r="W584" s="395"/>
      <c r="X584" s="89"/>
      <c r="Y584" s="89"/>
      <c r="Z584" s="89"/>
    </row>
    <row r="585" ht="15.75" customHeight="1">
      <c r="A585" s="89"/>
      <c r="B585" s="89"/>
      <c r="C585" s="89"/>
      <c r="D585" s="89"/>
      <c r="E585" s="89"/>
      <c r="F585" s="89"/>
      <c r="G585" s="89"/>
      <c r="H585" s="118"/>
      <c r="I585" s="391"/>
      <c r="J585" s="118"/>
      <c r="K585" s="118"/>
      <c r="L585" s="118"/>
      <c r="M585" s="118"/>
      <c r="N585" s="89"/>
      <c r="O585" s="1"/>
      <c r="P585" s="391"/>
      <c r="Q585" s="392"/>
      <c r="R585" s="89"/>
      <c r="S585" s="118"/>
      <c r="T585" s="118"/>
      <c r="U585" s="118"/>
      <c r="V585" s="118"/>
      <c r="W585" s="395"/>
      <c r="X585" s="89"/>
      <c r="Y585" s="89"/>
      <c r="Z585" s="89"/>
    </row>
    <row r="586" ht="15.75" customHeight="1">
      <c r="A586" s="89"/>
      <c r="B586" s="89"/>
      <c r="C586" s="89"/>
      <c r="D586" s="89"/>
      <c r="E586" s="89"/>
      <c r="F586" s="89"/>
      <c r="G586" s="89"/>
      <c r="H586" s="118"/>
      <c r="I586" s="391"/>
      <c r="J586" s="118"/>
      <c r="K586" s="118"/>
      <c r="L586" s="118"/>
      <c r="M586" s="118"/>
      <c r="N586" s="89"/>
      <c r="O586" s="1"/>
      <c r="P586" s="391"/>
      <c r="Q586" s="392"/>
      <c r="R586" s="89"/>
      <c r="S586" s="118"/>
      <c r="T586" s="118"/>
      <c r="U586" s="118"/>
      <c r="V586" s="118"/>
      <c r="W586" s="395"/>
      <c r="X586" s="89"/>
      <c r="Y586" s="89"/>
      <c r="Z586" s="89"/>
    </row>
    <row r="587" ht="15.75" customHeight="1">
      <c r="A587" s="89"/>
      <c r="B587" s="89"/>
      <c r="C587" s="89"/>
      <c r="D587" s="89"/>
      <c r="E587" s="89"/>
      <c r="F587" s="89"/>
      <c r="G587" s="89"/>
      <c r="H587" s="118"/>
      <c r="I587" s="391"/>
      <c r="J587" s="118"/>
      <c r="K587" s="118"/>
      <c r="L587" s="118"/>
      <c r="M587" s="118"/>
      <c r="N587" s="89"/>
      <c r="O587" s="1"/>
      <c r="P587" s="391"/>
      <c r="Q587" s="392"/>
      <c r="R587" s="89"/>
      <c r="S587" s="118"/>
      <c r="T587" s="118"/>
      <c r="U587" s="118"/>
      <c r="V587" s="118"/>
      <c r="W587" s="395"/>
      <c r="X587" s="89"/>
      <c r="Y587" s="89"/>
      <c r="Z587" s="89"/>
    </row>
    <row r="588" ht="15.75" customHeight="1">
      <c r="A588" s="89"/>
      <c r="B588" s="89"/>
      <c r="C588" s="89"/>
      <c r="D588" s="89"/>
      <c r="E588" s="89"/>
      <c r="F588" s="89"/>
      <c r="G588" s="89"/>
      <c r="H588" s="118"/>
      <c r="I588" s="391"/>
      <c r="J588" s="118"/>
      <c r="K588" s="118"/>
      <c r="L588" s="118"/>
      <c r="M588" s="118"/>
      <c r="N588" s="89"/>
      <c r="O588" s="1"/>
      <c r="P588" s="391"/>
      <c r="Q588" s="392"/>
      <c r="R588" s="89"/>
      <c r="S588" s="118"/>
      <c r="T588" s="118"/>
      <c r="U588" s="118"/>
      <c r="V588" s="118"/>
      <c r="W588" s="395"/>
      <c r="X588" s="89"/>
      <c r="Y588" s="89"/>
      <c r="Z588" s="89"/>
    </row>
    <row r="589" ht="15.75" customHeight="1">
      <c r="A589" s="89"/>
      <c r="B589" s="89"/>
      <c r="C589" s="89"/>
      <c r="D589" s="89"/>
      <c r="E589" s="89"/>
      <c r="F589" s="89"/>
      <c r="G589" s="89"/>
      <c r="H589" s="118"/>
      <c r="I589" s="391"/>
      <c r="J589" s="118"/>
      <c r="K589" s="118"/>
      <c r="L589" s="118"/>
      <c r="M589" s="118"/>
      <c r="N589" s="89"/>
      <c r="O589" s="1"/>
      <c r="P589" s="391"/>
      <c r="Q589" s="392"/>
      <c r="R589" s="89"/>
      <c r="S589" s="118"/>
      <c r="T589" s="118"/>
      <c r="U589" s="118"/>
      <c r="V589" s="118"/>
      <c r="W589" s="395"/>
      <c r="X589" s="89"/>
      <c r="Y589" s="89"/>
      <c r="Z589" s="89"/>
    </row>
    <row r="590" ht="15.75" customHeight="1">
      <c r="A590" s="89"/>
      <c r="B590" s="89"/>
      <c r="C590" s="89"/>
      <c r="D590" s="89"/>
      <c r="E590" s="89"/>
      <c r="F590" s="89"/>
      <c r="G590" s="89"/>
      <c r="H590" s="118"/>
      <c r="I590" s="391"/>
      <c r="J590" s="118"/>
      <c r="K590" s="118"/>
      <c r="L590" s="118"/>
      <c r="M590" s="118"/>
      <c r="N590" s="89"/>
      <c r="O590" s="1"/>
      <c r="P590" s="391"/>
      <c r="Q590" s="392"/>
      <c r="R590" s="89"/>
      <c r="S590" s="118"/>
      <c r="T590" s="118"/>
      <c r="U590" s="118"/>
      <c r="V590" s="118"/>
      <c r="W590" s="395"/>
      <c r="X590" s="89"/>
      <c r="Y590" s="89"/>
      <c r="Z590" s="89"/>
    </row>
    <row r="591" ht="15.75" customHeight="1">
      <c r="A591" s="89"/>
      <c r="B591" s="89"/>
      <c r="C591" s="89"/>
      <c r="D591" s="89"/>
      <c r="E591" s="89"/>
      <c r="F591" s="89"/>
      <c r="G591" s="89"/>
      <c r="H591" s="118"/>
      <c r="I591" s="391"/>
      <c r="J591" s="118"/>
      <c r="K591" s="118"/>
      <c r="L591" s="118"/>
      <c r="M591" s="118"/>
      <c r="N591" s="89"/>
      <c r="O591" s="1"/>
      <c r="P591" s="391"/>
      <c r="Q591" s="392"/>
      <c r="R591" s="89"/>
      <c r="S591" s="118"/>
      <c r="T591" s="118"/>
      <c r="U591" s="118"/>
      <c r="V591" s="118"/>
      <c r="W591" s="395"/>
      <c r="X591" s="89"/>
      <c r="Y591" s="89"/>
      <c r="Z591" s="89"/>
    </row>
    <row r="592" ht="15.75" customHeight="1">
      <c r="A592" s="89"/>
      <c r="B592" s="89"/>
      <c r="C592" s="89"/>
      <c r="D592" s="89"/>
      <c r="E592" s="89"/>
      <c r="F592" s="89"/>
      <c r="G592" s="89"/>
      <c r="H592" s="118"/>
      <c r="I592" s="391"/>
      <c r="J592" s="118"/>
      <c r="K592" s="118"/>
      <c r="L592" s="118"/>
      <c r="M592" s="118"/>
      <c r="N592" s="89"/>
      <c r="O592" s="1"/>
      <c r="P592" s="391"/>
      <c r="Q592" s="392"/>
      <c r="R592" s="89"/>
      <c r="S592" s="118"/>
      <c r="T592" s="118"/>
      <c r="U592" s="118"/>
      <c r="V592" s="118"/>
      <c r="W592" s="395"/>
      <c r="X592" s="89"/>
      <c r="Y592" s="89"/>
      <c r="Z592" s="89"/>
    </row>
    <row r="593" ht="15.75" customHeight="1">
      <c r="A593" s="89"/>
      <c r="B593" s="89"/>
      <c r="C593" s="89"/>
      <c r="D593" s="89"/>
      <c r="E593" s="89"/>
      <c r="F593" s="89"/>
      <c r="G593" s="89"/>
      <c r="H593" s="118"/>
      <c r="I593" s="391"/>
      <c r="J593" s="118"/>
      <c r="K593" s="118"/>
      <c r="L593" s="118"/>
      <c r="M593" s="118"/>
      <c r="N593" s="89"/>
      <c r="O593" s="1"/>
      <c r="P593" s="391"/>
      <c r="Q593" s="392"/>
      <c r="R593" s="89"/>
      <c r="S593" s="118"/>
      <c r="T593" s="118"/>
      <c r="U593" s="118"/>
      <c r="V593" s="118"/>
      <c r="W593" s="395"/>
      <c r="X593" s="89"/>
      <c r="Y593" s="89"/>
      <c r="Z593" s="89"/>
    </row>
    <row r="594" ht="15.75" customHeight="1">
      <c r="A594" s="89"/>
      <c r="B594" s="89"/>
      <c r="C594" s="89"/>
      <c r="D594" s="89"/>
      <c r="E594" s="89"/>
      <c r="F594" s="89"/>
      <c r="G594" s="89"/>
      <c r="H594" s="118"/>
      <c r="I594" s="391"/>
      <c r="J594" s="118"/>
      <c r="K594" s="118"/>
      <c r="L594" s="118"/>
      <c r="M594" s="118"/>
      <c r="N594" s="89"/>
      <c r="O594" s="1"/>
      <c r="P594" s="391"/>
      <c r="Q594" s="392"/>
      <c r="R594" s="89"/>
      <c r="S594" s="118"/>
      <c r="T594" s="118"/>
      <c r="U594" s="118"/>
      <c r="V594" s="118"/>
      <c r="W594" s="395"/>
      <c r="X594" s="89"/>
      <c r="Y594" s="89"/>
      <c r="Z594" s="89"/>
    </row>
    <row r="595" ht="15.75" customHeight="1">
      <c r="A595" s="89"/>
      <c r="B595" s="89"/>
      <c r="C595" s="89"/>
      <c r="D595" s="89"/>
      <c r="E595" s="89"/>
      <c r="F595" s="89"/>
      <c r="G595" s="89"/>
      <c r="H595" s="118"/>
      <c r="I595" s="391"/>
      <c r="J595" s="118"/>
      <c r="K595" s="118"/>
      <c r="L595" s="118"/>
      <c r="M595" s="118"/>
      <c r="N595" s="89"/>
      <c r="O595" s="1"/>
      <c r="P595" s="391"/>
      <c r="Q595" s="392"/>
      <c r="R595" s="89"/>
      <c r="S595" s="118"/>
      <c r="T595" s="118"/>
      <c r="U595" s="118"/>
      <c r="V595" s="118"/>
      <c r="W595" s="395"/>
      <c r="X595" s="89"/>
      <c r="Y595" s="89"/>
      <c r="Z595" s="89"/>
    </row>
    <row r="596" ht="15.75" customHeight="1">
      <c r="A596" s="89"/>
      <c r="B596" s="89"/>
      <c r="C596" s="89"/>
      <c r="D596" s="89"/>
      <c r="E596" s="89"/>
      <c r="F596" s="89"/>
      <c r="G596" s="89"/>
      <c r="H596" s="118"/>
      <c r="I596" s="391"/>
      <c r="J596" s="118"/>
      <c r="K596" s="118"/>
      <c r="L596" s="118"/>
      <c r="M596" s="118"/>
      <c r="N596" s="89"/>
      <c r="O596" s="1"/>
      <c r="P596" s="391"/>
      <c r="Q596" s="392"/>
      <c r="R596" s="89"/>
      <c r="S596" s="118"/>
      <c r="T596" s="118"/>
      <c r="U596" s="118"/>
      <c r="V596" s="118"/>
      <c r="W596" s="395"/>
      <c r="X596" s="89"/>
      <c r="Y596" s="89"/>
      <c r="Z596" s="89"/>
    </row>
    <row r="597" ht="15.75" customHeight="1">
      <c r="A597" s="89"/>
      <c r="B597" s="89"/>
      <c r="C597" s="89"/>
      <c r="D597" s="89"/>
      <c r="E597" s="89"/>
      <c r="F597" s="89"/>
      <c r="G597" s="89"/>
      <c r="H597" s="118"/>
      <c r="I597" s="391"/>
      <c r="J597" s="118"/>
      <c r="K597" s="118"/>
      <c r="L597" s="118"/>
      <c r="M597" s="118"/>
      <c r="N597" s="89"/>
      <c r="O597" s="1"/>
      <c r="P597" s="391"/>
      <c r="Q597" s="392"/>
      <c r="R597" s="89"/>
      <c r="S597" s="118"/>
      <c r="T597" s="118"/>
      <c r="U597" s="118"/>
      <c r="V597" s="118"/>
      <c r="W597" s="395"/>
      <c r="X597" s="89"/>
      <c r="Y597" s="89"/>
      <c r="Z597" s="89"/>
    </row>
    <row r="598" ht="15.75" customHeight="1">
      <c r="A598" s="89"/>
      <c r="B598" s="89"/>
      <c r="C598" s="89"/>
      <c r="D598" s="89"/>
      <c r="E598" s="89"/>
      <c r="F598" s="89"/>
      <c r="G598" s="89"/>
      <c r="H598" s="118"/>
      <c r="I598" s="391"/>
      <c r="J598" s="118"/>
      <c r="K598" s="118"/>
      <c r="L598" s="118"/>
      <c r="M598" s="118"/>
      <c r="N598" s="89"/>
      <c r="O598" s="1"/>
      <c r="P598" s="391"/>
      <c r="Q598" s="392"/>
      <c r="R598" s="89"/>
      <c r="S598" s="118"/>
      <c r="T598" s="118"/>
      <c r="U598" s="118"/>
      <c r="V598" s="118"/>
      <c r="W598" s="395"/>
      <c r="X598" s="89"/>
      <c r="Y598" s="89"/>
      <c r="Z598" s="89"/>
    </row>
    <row r="599" ht="15.75" customHeight="1">
      <c r="A599" s="89"/>
      <c r="B599" s="89"/>
      <c r="C599" s="89"/>
      <c r="D599" s="89"/>
      <c r="E599" s="89"/>
      <c r="F599" s="89"/>
      <c r="G599" s="89"/>
      <c r="H599" s="118"/>
      <c r="I599" s="391"/>
      <c r="J599" s="118"/>
      <c r="K599" s="118"/>
      <c r="L599" s="118"/>
      <c r="M599" s="118"/>
      <c r="N599" s="89"/>
      <c r="O599" s="1"/>
      <c r="P599" s="391"/>
      <c r="Q599" s="392"/>
      <c r="R599" s="89"/>
      <c r="S599" s="118"/>
      <c r="T599" s="118"/>
      <c r="U599" s="118"/>
      <c r="V599" s="118"/>
      <c r="W599" s="395"/>
      <c r="X599" s="89"/>
      <c r="Y599" s="89"/>
      <c r="Z599" s="89"/>
    </row>
    <row r="600" ht="15.75" customHeight="1">
      <c r="A600" s="89"/>
      <c r="B600" s="89"/>
      <c r="C600" s="89"/>
      <c r="D600" s="89"/>
      <c r="E600" s="89"/>
      <c r="F600" s="89"/>
      <c r="G600" s="89"/>
      <c r="H600" s="118"/>
      <c r="I600" s="391"/>
      <c r="J600" s="118"/>
      <c r="K600" s="118"/>
      <c r="L600" s="118"/>
      <c r="M600" s="118"/>
      <c r="N600" s="89"/>
      <c r="O600" s="1"/>
      <c r="P600" s="391"/>
      <c r="Q600" s="392"/>
      <c r="R600" s="89"/>
      <c r="S600" s="118"/>
      <c r="T600" s="118"/>
      <c r="U600" s="118"/>
      <c r="V600" s="118"/>
      <c r="W600" s="395"/>
      <c r="X600" s="89"/>
      <c r="Y600" s="89"/>
      <c r="Z600" s="89"/>
    </row>
    <row r="601" ht="15.75" customHeight="1">
      <c r="A601" s="89"/>
      <c r="B601" s="89"/>
      <c r="C601" s="89"/>
      <c r="D601" s="89"/>
      <c r="E601" s="89"/>
      <c r="F601" s="89"/>
      <c r="G601" s="89"/>
      <c r="H601" s="118"/>
      <c r="I601" s="391"/>
      <c r="J601" s="118"/>
      <c r="K601" s="118"/>
      <c r="L601" s="118"/>
      <c r="M601" s="118"/>
      <c r="N601" s="89"/>
      <c r="O601" s="1"/>
      <c r="P601" s="391"/>
      <c r="Q601" s="392"/>
      <c r="R601" s="89"/>
      <c r="S601" s="118"/>
      <c r="T601" s="118"/>
      <c r="U601" s="118"/>
      <c r="V601" s="118"/>
      <c r="W601" s="395"/>
      <c r="X601" s="89"/>
      <c r="Y601" s="89"/>
      <c r="Z601" s="89"/>
    </row>
    <row r="602" ht="15.75" customHeight="1">
      <c r="A602" s="89"/>
      <c r="B602" s="89"/>
      <c r="C602" s="89"/>
      <c r="D602" s="89"/>
      <c r="E602" s="89"/>
      <c r="F602" s="89"/>
      <c r="G602" s="89"/>
      <c r="H602" s="118"/>
      <c r="I602" s="391"/>
      <c r="J602" s="118"/>
      <c r="K602" s="118"/>
      <c r="L602" s="118"/>
      <c r="M602" s="118"/>
      <c r="N602" s="89"/>
      <c r="O602" s="1"/>
      <c r="P602" s="391"/>
      <c r="Q602" s="392"/>
      <c r="R602" s="89"/>
      <c r="S602" s="118"/>
      <c r="T602" s="118"/>
      <c r="U602" s="118"/>
      <c r="V602" s="118"/>
      <c r="W602" s="395"/>
      <c r="X602" s="89"/>
      <c r="Y602" s="89"/>
      <c r="Z602" s="89"/>
    </row>
    <row r="603" ht="15.75" customHeight="1">
      <c r="A603" s="89"/>
      <c r="B603" s="89"/>
      <c r="C603" s="89"/>
      <c r="D603" s="89"/>
      <c r="E603" s="89"/>
      <c r="F603" s="89"/>
      <c r="G603" s="89"/>
      <c r="H603" s="118"/>
      <c r="I603" s="391"/>
      <c r="J603" s="118"/>
      <c r="K603" s="118"/>
      <c r="L603" s="118"/>
      <c r="M603" s="118"/>
      <c r="N603" s="89"/>
      <c r="O603" s="1"/>
      <c r="P603" s="391"/>
      <c r="Q603" s="392"/>
      <c r="R603" s="89"/>
      <c r="S603" s="118"/>
      <c r="T603" s="118"/>
      <c r="U603" s="118"/>
      <c r="V603" s="118"/>
      <c r="W603" s="395"/>
      <c r="X603" s="89"/>
      <c r="Y603" s="89"/>
      <c r="Z603" s="89"/>
    </row>
    <row r="604" ht="15.75" customHeight="1">
      <c r="A604" s="89"/>
      <c r="B604" s="89"/>
      <c r="C604" s="89"/>
      <c r="D604" s="89"/>
      <c r="E604" s="89"/>
      <c r="F604" s="89"/>
      <c r="G604" s="89"/>
      <c r="H604" s="118"/>
      <c r="I604" s="391"/>
      <c r="J604" s="118"/>
      <c r="K604" s="118"/>
      <c r="L604" s="118"/>
      <c r="M604" s="118"/>
      <c r="N604" s="89"/>
      <c r="O604" s="1"/>
      <c r="P604" s="391"/>
      <c r="Q604" s="392"/>
      <c r="R604" s="89"/>
      <c r="S604" s="118"/>
      <c r="T604" s="118"/>
      <c r="U604" s="118"/>
      <c r="V604" s="118"/>
      <c r="W604" s="395"/>
      <c r="X604" s="89"/>
      <c r="Y604" s="89"/>
      <c r="Z604" s="89"/>
    </row>
    <row r="605" ht="15.75" customHeight="1">
      <c r="A605" s="89"/>
      <c r="B605" s="89"/>
      <c r="C605" s="89"/>
      <c r="D605" s="89"/>
      <c r="E605" s="89"/>
      <c r="F605" s="89"/>
      <c r="G605" s="89"/>
      <c r="H605" s="118"/>
      <c r="I605" s="391"/>
      <c r="J605" s="118"/>
      <c r="K605" s="118"/>
      <c r="L605" s="118"/>
      <c r="M605" s="118"/>
      <c r="N605" s="89"/>
      <c r="O605" s="1"/>
      <c r="P605" s="391"/>
      <c r="Q605" s="392"/>
      <c r="R605" s="89"/>
      <c r="S605" s="118"/>
      <c r="T605" s="118"/>
      <c r="U605" s="118"/>
      <c r="V605" s="118"/>
      <c r="W605" s="395"/>
      <c r="X605" s="89"/>
      <c r="Y605" s="89"/>
      <c r="Z605" s="89"/>
    </row>
    <row r="606" ht="15.75" customHeight="1">
      <c r="A606" s="89"/>
      <c r="B606" s="89"/>
      <c r="C606" s="89"/>
      <c r="D606" s="89"/>
      <c r="E606" s="89"/>
      <c r="F606" s="89"/>
      <c r="G606" s="89"/>
      <c r="H606" s="118"/>
      <c r="I606" s="391"/>
      <c r="J606" s="118"/>
      <c r="K606" s="118"/>
      <c r="L606" s="118"/>
      <c r="M606" s="118"/>
      <c r="N606" s="89"/>
      <c r="O606" s="1"/>
      <c r="P606" s="391"/>
      <c r="Q606" s="392"/>
      <c r="R606" s="89"/>
      <c r="S606" s="118"/>
      <c r="T606" s="118"/>
      <c r="U606" s="118"/>
      <c r="V606" s="118"/>
      <c r="W606" s="395"/>
      <c r="X606" s="89"/>
      <c r="Y606" s="89"/>
      <c r="Z606" s="89"/>
    </row>
    <row r="607" ht="15.75" customHeight="1">
      <c r="P607" s="396"/>
      <c r="W607" s="397"/>
    </row>
    <row r="608" ht="15.75" customHeight="1">
      <c r="P608" s="396"/>
      <c r="W608" s="397"/>
    </row>
    <row r="609" ht="15.75" customHeight="1">
      <c r="P609" s="396"/>
      <c r="W609" s="397"/>
    </row>
    <row r="610" ht="15.75" customHeight="1">
      <c r="P610" s="396"/>
      <c r="W610" s="397"/>
    </row>
    <row r="611" ht="15.75" customHeight="1">
      <c r="P611" s="396"/>
      <c r="W611" s="397"/>
    </row>
    <row r="612" ht="15.75" customHeight="1">
      <c r="P612" s="396"/>
      <c r="W612" s="397"/>
    </row>
    <row r="613" ht="15.75" customHeight="1">
      <c r="P613" s="396"/>
      <c r="W613" s="397"/>
    </row>
    <row r="614" ht="15.75" customHeight="1">
      <c r="P614" s="396"/>
      <c r="W614" s="397"/>
    </row>
    <row r="615" ht="15.75" customHeight="1">
      <c r="P615" s="396"/>
      <c r="W615" s="397"/>
    </row>
    <row r="616" ht="15.75" customHeight="1">
      <c r="P616" s="396"/>
      <c r="W616" s="397"/>
    </row>
    <row r="617" ht="15.75" customHeight="1">
      <c r="P617" s="396"/>
      <c r="W617" s="397"/>
    </row>
    <row r="618" ht="15.75" customHeight="1">
      <c r="P618" s="396"/>
      <c r="W618" s="397"/>
    </row>
    <row r="619" ht="15.75" customHeight="1">
      <c r="P619" s="396"/>
      <c r="W619" s="397"/>
    </row>
    <row r="620" ht="15.75" customHeight="1">
      <c r="P620" s="396"/>
      <c r="W620" s="397"/>
    </row>
    <row r="621" ht="15.75" customHeight="1">
      <c r="P621" s="396"/>
      <c r="W621" s="397"/>
    </row>
    <row r="622" ht="15.75" customHeight="1">
      <c r="P622" s="396"/>
      <c r="W622" s="397"/>
    </row>
    <row r="623" ht="15.75" customHeight="1">
      <c r="P623" s="396"/>
      <c r="W623" s="397"/>
    </row>
    <row r="624" ht="15.75" customHeight="1">
      <c r="P624" s="396"/>
      <c r="W624" s="397"/>
    </row>
    <row r="625" ht="15.75" customHeight="1">
      <c r="P625" s="396"/>
      <c r="W625" s="397"/>
    </row>
    <row r="626" ht="15.75" customHeight="1">
      <c r="P626" s="396"/>
      <c r="W626" s="397"/>
    </row>
    <row r="627" ht="15.75" customHeight="1">
      <c r="P627" s="396"/>
      <c r="W627" s="397"/>
    </row>
    <row r="628" ht="15.75" customHeight="1">
      <c r="P628" s="396"/>
      <c r="W628" s="397"/>
    </row>
    <row r="629" ht="15.75" customHeight="1">
      <c r="P629" s="396"/>
      <c r="W629" s="397"/>
    </row>
    <row r="630" ht="15.75" customHeight="1">
      <c r="P630" s="396"/>
      <c r="W630" s="397"/>
    </row>
    <row r="631" ht="15.75" customHeight="1">
      <c r="P631" s="396"/>
      <c r="W631" s="397"/>
    </row>
    <row r="632" ht="15.75" customHeight="1">
      <c r="P632" s="396"/>
      <c r="W632" s="397"/>
    </row>
    <row r="633" ht="15.75" customHeight="1">
      <c r="P633" s="396"/>
      <c r="W633" s="397"/>
    </row>
    <row r="634" ht="15.75" customHeight="1">
      <c r="P634" s="396"/>
      <c r="W634" s="397"/>
    </row>
    <row r="635" ht="15.75" customHeight="1">
      <c r="P635" s="396"/>
      <c r="W635" s="397"/>
    </row>
    <row r="636" ht="15.75" customHeight="1">
      <c r="P636" s="396"/>
      <c r="W636" s="397"/>
    </row>
    <row r="637" ht="15.75" customHeight="1">
      <c r="P637" s="396"/>
      <c r="W637" s="397"/>
    </row>
    <row r="638" ht="15.75" customHeight="1">
      <c r="P638" s="396"/>
      <c r="W638" s="397"/>
    </row>
    <row r="639" ht="15.75" customHeight="1">
      <c r="P639" s="396"/>
      <c r="W639" s="397"/>
    </row>
    <row r="640" ht="15.75" customHeight="1">
      <c r="P640" s="396"/>
      <c r="W640" s="397"/>
    </row>
    <row r="641" ht="15.75" customHeight="1">
      <c r="P641" s="396"/>
      <c r="W641" s="397"/>
    </row>
    <row r="642" ht="15.75" customHeight="1">
      <c r="P642" s="396"/>
      <c r="W642" s="397"/>
    </row>
    <row r="643" ht="15.75" customHeight="1">
      <c r="P643" s="396"/>
      <c r="W643" s="397"/>
    </row>
    <row r="644" ht="15.75" customHeight="1">
      <c r="P644" s="396"/>
      <c r="W644" s="397"/>
    </row>
    <row r="645" ht="15.75" customHeight="1">
      <c r="P645" s="396"/>
      <c r="W645" s="397"/>
    </row>
    <row r="646" ht="15.75" customHeight="1">
      <c r="P646" s="396"/>
      <c r="W646" s="397"/>
    </row>
    <row r="647" ht="15.75" customHeight="1">
      <c r="P647" s="396"/>
      <c r="W647" s="397"/>
    </row>
    <row r="648" ht="15.75" customHeight="1">
      <c r="P648" s="396"/>
      <c r="W648" s="397"/>
    </row>
    <row r="649" ht="15.75" customHeight="1">
      <c r="P649" s="396"/>
      <c r="W649" s="397"/>
    </row>
    <row r="650" ht="15.75" customHeight="1">
      <c r="P650" s="396"/>
      <c r="W650" s="397"/>
    </row>
    <row r="651" ht="15.75" customHeight="1">
      <c r="P651" s="396"/>
      <c r="W651" s="397"/>
    </row>
    <row r="652" ht="15.75" customHeight="1">
      <c r="P652" s="396"/>
      <c r="W652" s="397"/>
    </row>
    <row r="653" ht="15.75" customHeight="1">
      <c r="P653" s="396"/>
      <c r="W653" s="397"/>
    </row>
    <row r="654" ht="15.75" customHeight="1">
      <c r="P654" s="396"/>
      <c r="W654" s="397"/>
    </row>
    <row r="655" ht="15.75" customHeight="1">
      <c r="P655" s="396"/>
      <c r="W655" s="397"/>
    </row>
    <row r="656" ht="15.75" customHeight="1">
      <c r="P656" s="396"/>
      <c r="W656" s="397"/>
    </row>
    <row r="657" ht="15.75" customHeight="1">
      <c r="P657" s="396"/>
      <c r="W657" s="397"/>
    </row>
    <row r="658" ht="15.75" customHeight="1">
      <c r="P658" s="396"/>
      <c r="W658" s="397"/>
    </row>
    <row r="659" ht="15.75" customHeight="1">
      <c r="P659" s="396"/>
      <c r="W659" s="397"/>
    </row>
    <row r="660" ht="15.75" customHeight="1">
      <c r="P660" s="396"/>
      <c r="W660" s="397"/>
    </row>
    <row r="661" ht="15.75" customHeight="1">
      <c r="P661" s="396"/>
      <c r="W661" s="397"/>
    </row>
    <row r="662" ht="15.75" customHeight="1">
      <c r="P662" s="396"/>
      <c r="W662" s="397"/>
    </row>
    <row r="663" ht="15.75" customHeight="1">
      <c r="P663" s="396"/>
      <c r="W663" s="397"/>
    </row>
    <row r="664" ht="15.75" customHeight="1">
      <c r="P664" s="396"/>
      <c r="W664" s="397"/>
    </row>
    <row r="665" ht="15.75" customHeight="1">
      <c r="P665" s="396"/>
      <c r="W665" s="397"/>
    </row>
    <row r="666" ht="15.75" customHeight="1">
      <c r="P666" s="396"/>
      <c r="W666" s="397"/>
    </row>
    <row r="667" ht="15.75" customHeight="1">
      <c r="P667" s="396"/>
      <c r="W667" s="397"/>
    </row>
    <row r="668" ht="15.75" customHeight="1">
      <c r="P668" s="396"/>
      <c r="W668" s="397"/>
    </row>
    <row r="669" ht="15.75" customHeight="1">
      <c r="P669" s="396"/>
      <c r="W669" s="397"/>
    </row>
    <row r="670" ht="15.75" customHeight="1">
      <c r="P670" s="396"/>
      <c r="W670" s="397"/>
    </row>
    <row r="671" ht="15.75" customHeight="1">
      <c r="P671" s="396"/>
      <c r="W671" s="397"/>
    </row>
    <row r="672" ht="15.75" customHeight="1">
      <c r="P672" s="396"/>
      <c r="W672" s="397"/>
    </row>
    <row r="673" ht="15.75" customHeight="1">
      <c r="P673" s="396"/>
      <c r="W673" s="397"/>
    </row>
    <row r="674" ht="15.75" customHeight="1">
      <c r="P674" s="396"/>
      <c r="W674" s="397"/>
    </row>
    <row r="675" ht="15.75" customHeight="1">
      <c r="P675" s="396"/>
      <c r="W675" s="397"/>
    </row>
    <row r="676" ht="15.75" customHeight="1">
      <c r="P676" s="396"/>
      <c r="W676" s="397"/>
    </row>
    <row r="677" ht="15.75" customHeight="1">
      <c r="P677" s="396"/>
      <c r="W677" s="397"/>
    </row>
    <row r="678" ht="15.75" customHeight="1">
      <c r="P678" s="396"/>
      <c r="W678" s="397"/>
    </row>
    <row r="679" ht="15.75" customHeight="1">
      <c r="P679" s="396"/>
      <c r="W679" s="397"/>
    </row>
    <row r="680" ht="15.75" customHeight="1">
      <c r="P680" s="396"/>
      <c r="W680" s="397"/>
    </row>
    <row r="681" ht="15.75" customHeight="1">
      <c r="P681" s="396"/>
      <c r="W681" s="397"/>
    </row>
    <row r="682" ht="15.75" customHeight="1">
      <c r="P682" s="396"/>
      <c r="W682" s="397"/>
    </row>
    <row r="683" ht="15.75" customHeight="1">
      <c r="P683" s="396"/>
      <c r="W683" s="397"/>
    </row>
    <row r="684" ht="15.75" customHeight="1">
      <c r="P684" s="396"/>
      <c r="W684" s="397"/>
    </row>
    <row r="685" ht="15.75" customHeight="1">
      <c r="P685" s="396"/>
      <c r="W685" s="397"/>
    </row>
    <row r="686" ht="15.75" customHeight="1">
      <c r="P686" s="396"/>
      <c r="W686" s="397"/>
    </row>
    <row r="687" ht="15.75" customHeight="1">
      <c r="P687" s="396"/>
      <c r="W687" s="397"/>
    </row>
    <row r="688" ht="15.75" customHeight="1">
      <c r="P688" s="396"/>
      <c r="W688" s="397"/>
    </row>
    <row r="689" ht="15.75" customHeight="1">
      <c r="P689" s="396"/>
      <c r="W689" s="397"/>
    </row>
    <row r="690" ht="15.75" customHeight="1">
      <c r="P690" s="396"/>
      <c r="W690" s="397"/>
    </row>
    <row r="691" ht="15.75" customHeight="1">
      <c r="P691" s="396"/>
      <c r="W691" s="397"/>
    </row>
    <row r="692" ht="15.75" customHeight="1">
      <c r="P692" s="396"/>
      <c r="W692" s="397"/>
    </row>
    <row r="693" ht="15.75" customHeight="1">
      <c r="P693" s="396"/>
      <c r="W693" s="397"/>
    </row>
    <row r="694" ht="15.75" customHeight="1">
      <c r="P694" s="396"/>
      <c r="W694" s="397"/>
    </row>
    <row r="695" ht="15.75" customHeight="1">
      <c r="P695" s="396"/>
      <c r="W695" s="397"/>
    </row>
    <row r="696" ht="15.75" customHeight="1">
      <c r="P696" s="396"/>
      <c r="W696" s="397"/>
    </row>
    <row r="697" ht="15.75" customHeight="1">
      <c r="P697" s="396"/>
      <c r="W697" s="397"/>
    </row>
    <row r="698" ht="15.75" customHeight="1">
      <c r="P698" s="396"/>
      <c r="W698" s="397"/>
    </row>
    <row r="699" ht="15.75" customHeight="1">
      <c r="P699" s="396"/>
      <c r="W699" s="397"/>
    </row>
    <row r="700" ht="15.75" customHeight="1">
      <c r="P700" s="396"/>
      <c r="W700" s="397"/>
    </row>
    <row r="701" ht="15.75" customHeight="1">
      <c r="P701" s="396"/>
      <c r="W701" s="397"/>
    </row>
    <row r="702" ht="15.75" customHeight="1">
      <c r="P702" s="396"/>
      <c r="W702" s="397"/>
    </row>
    <row r="703" ht="15.75" customHeight="1">
      <c r="P703" s="396"/>
      <c r="W703" s="397"/>
    </row>
    <row r="704" ht="15.75" customHeight="1">
      <c r="P704" s="396"/>
      <c r="W704" s="397"/>
    </row>
    <row r="705" ht="15.75" customHeight="1">
      <c r="P705" s="396"/>
      <c r="W705" s="397"/>
    </row>
    <row r="706" ht="15.75" customHeight="1">
      <c r="P706" s="396"/>
      <c r="W706" s="397"/>
    </row>
    <row r="707" ht="15.75" customHeight="1">
      <c r="P707" s="396"/>
      <c r="W707" s="397"/>
    </row>
    <row r="708" ht="15.75" customHeight="1">
      <c r="P708" s="396"/>
      <c r="W708" s="397"/>
    </row>
    <row r="709" ht="15.75" customHeight="1">
      <c r="P709" s="396"/>
      <c r="W709" s="397"/>
    </row>
    <row r="710" ht="15.75" customHeight="1">
      <c r="P710" s="396"/>
      <c r="W710" s="397"/>
    </row>
    <row r="711" ht="15.75" customHeight="1">
      <c r="P711" s="396"/>
      <c r="W711" s="397"/>
    </row>
    <row r="712" ht="15.75" customHeight="1">
      <c r="P712" s="396"/>
      <c r="W712" s="397"/>
    </row>
    <row r="713" ht="15.75" customHeight="1">
      <c r="P713" s="396"/>
      <c r="W713" s="397"/>
    </row>
    <row r="714" ht="15.75" customHeight="1">
      <c r="P714" s="396"/>
      <c r="W714" s="397"/>
    </row>
    <row r="715" ht="15.75" customHeight="1">
      <c r="P715" s="396"/>
      <c r="W715" s="397"/>
    </row>
    <row r="716" ht="15.75" customHeight="1">
      <c r="P716" s="396"/>
      <c r="W716" s="397"/>
    </row>
    <row r="717" ht="15.75" customHeight="1">
      <c r="P717" s="396"/>
      <c r="W717" s="397"/>
    </row>
    <row r="718" ht="15.75" customHeight="1">
      <c r="P718" s="396"/>
      <c r="W718" s="397"/>
    </row>
    <row r="719" ht="15.75" customHeight="1">
      <c r="P719" s="396"/>
      <c r="W719" s="397"/>
    </row>
    <row r="720" ht="15.75" customHeight="1">
      <c r="P720" s="396"/>
      <c r="W720" s="397"/>
    </row>
    <row r="721" ht="15.75" customHeight="1">
      <c r="P721" s="396"/>
      <c r="W721" s="397"/>
    </row>
    <row r="722" ht="15.75" customHeight="1">
      <c r="P722" s="396"/>
      <c r="W722" s="397"/>
    </row>
    <row r="723" ht="15.75" customHeight="1">
      <c r="P723" s="396"/>
      <c r="W723" s="397"/>
    </row>
    <row r="724" ht="15.75" customHeight="1">
      <c r="P724" s="396"/>
      <c r="W724" s="397"/>
    </row>
    <row r="725" ht="15.75" customHeight="1">
      <c r="P725" s="396"/>
      <c r="W725" s="397"/>
    </row>
    <row r="726" ht="15.75" customHeight="1">
      <c r="P726" s="396"/>
      <c r="W726" s="397"/>
    </row>
    <row r="727" ht="15.75" customHeight="1">
      <c r="P727" s="396"/>
      <c r="W727" s="397"/>
    </row>
    <row r="728" ht="15.75" customHeight="1">
      <c r="P728" s="396"/>
      <c r="W728" s="397"/>
    </row>
    <row r="729" ht="15.75" customHeight="1">
      <c r="P729" s="396"/>
      <c r="W729" s="397"/>
    </row>
    <row r="730" ht="15.75" customHeight="1">
      <c r="P730" s="396"/>
      <c r="W730" s="397"/>
    </row>
    <row r="731" ht="15.75" customHeight="1">
      <c r="P731" s="396"/>
      <c r="W731" s="397"/>
    </row>
    <row r="732" ht="15.75" customHeight="1">
      <c r="P732" s="396"/>
      <c r="W732" s="397"/>
    </row>
    <row r="733" ht="15.75" customHeight="1">
      <c r="P733" s="396"/>
      <c r="W733" s="397"/>
    </row>
    <row r="734" ht="15.75" customHeight="1">
      <c r="P734" s="396"/>
      <c r="W734" s="397"/>
    </row>
    <row r="735" ht="15.75" customHeight="1">
      <c r="P735" s="396"/>
      <c r="W735" s="397"/>
    </row>
    <row r="736" ht="15.75" customHeight="1">
      <c r="P736" s="396"/>
      <c r="W736" s="397"/>
    </row>
    <row r="737" ht="15.75" customHeight="1">
      <c r="P737" s="396"/>
      <c r="W737" s="397"/>
    </row>
    <row r="738" ht="15.75" customHeight="1">
      <c r="P738" s="396"/>
      <c r="W738" s="397"/>
    </row>
    <row r="739" ht="15.75" customHeight="1">
      <c r="P739" s="396"/>
      <c r="W739" s="397"/>
    </row>
    <row r="740" ht="15.75" customHeight="1">
      <c r="P740" s="396"/>
      <c r="W740" s="397"/>
    </row>
    <row r="741" ht="15.75" customHeight="1">
      <c r="P741" s="396"/>
      <c r="W741" s="397"/>
    </row>
    <row r="742" ht="15.75" customHeight="1">
      <c r="P742" s="396"/>
      <c r="W742" s="397"/>
    </row>
    <row r="743" ht="15.75" customHeight="1">
      <c r="P743" s="396"/>
      <c r="W743" s="397"/>
    </row>
    <row r="744" ht="15.75" customHeight="1">
      <c r="P744" s="396"/>
      <c r="W744" s="397"/>
    </row>
    <row r="745" ht="15.75" customHeight="1">
      <c r="P745" s="396"/>
      <c r="W745" s="397"/>
    </row>
    <row r="746" ht="15.75" customHeight="1">
      <c r="P746" s="396"/>
      <c r="W746" s="397"/>
    </row>
    <row r="747" ht="15.75" customHeight="1">
      <c r="P747" s="396"/>
      <c r="W747" s="397"/>
    </row>
    <row r="748" ht="15.75" customHeight="1">
      <c r="P748" s="396"/>
      <c r="W748" s="397"/>
    </row>
    <row r="749" ht="15.75" customHeight="1">
      <c r="P749" s="396"/>
      <c r="W749" s="397"/>
    </row>
    <row r="750" ht="15.75" customHeight="1">
      <c r="P750" s="396"/>
      <c r="W750" s="397"/>
    </row>
    <row r="751" ht="15.75" customHeight="1">
      <c r="P751" s="396"/>
      <c r="W751" s="397"/>
    </row>
    <row r="752" ht="15.75" customHeight="1">
      <c r="P752" s="396"/>
      <c r="W752" s="397"/>
    </row>
    <row r="753" ht="15.75" customHeight="1">
      <c r="P753" s="396"/>
      <c r="W753" s="397"/>
    </row>
    <row r="754" ht="15.75" customHeight="1">
      <c r="P754" s="396"/>
      <c r="W754" s="397"/>
    </row>
    <row r="755" ht="15.75" customHeight="1">
      <c r="P755" s="396"/>
      <c r="W755" s="397"/>
    </row>
    <row r="756" ht="15.75" customHeight="1">
      <c r="P756" s="396"/>
      <c r="W756" s="397"/>
    </row>
    <row r="757" ht="15.75" customHeight="1">
      <c r="P757" s="396"/>
      <c r="W757" s="397"/>
    </row>
    <row r="758" ht="15.75" customHeight="1">
      <c r="P758" s="396"/>
      <c r="W758" s="397"/>
    </row>
    <row r="759" ht="15.75" customHeight="1">
      <c r="P759" s="396"/>
      <c r="W759" s="397"/>
    </row>
    <row r="760" ht="15.75" customHeight="1">
      <c r="P760" s="396"/>
      <c r="W760" s="397"/>
    </row>
    <row r="761" ht="15.75" customHeight="1">
      <c r="P761" s="396"/>
      <c r="W761" s="397"/>
    </row>
    <row r="762" ht="15.75" customHeight="1">
      <c r="P762" s="396"/>
      <c r="W762" s="397"/>
    </row>
    <row r="763" ht="15.75" customHeight="1">
      <c r="P763" s="396"/>
      <c r="W763" s="397"/>
    </row>
    <row r="764" ht="15.75" customHeight="1">
      <c r="P764" s="396"/>
      <c r="W764" s="397"/>
    </row>
    <row r="765" ht="15.75" customHeight="1">
      <c r="P765" s="396"/>
      <c r="W765" s="397"/>
    </row>
    <row r="766" ht="15.75" customHeight="1">
      <c r="P766" s="396"/>
      <c r="W766" s="397"/>
    </row>
    <row r="767" ht="15.75" customHeight="1">
      <c r="P767" s="396"/>
      <c r="W767" s="397"/>
    </row>
    <row r="768" ht="15.75" customHeight="1">
      <c r="P768" s="396"/>
      <c r="W768" s="397"/>
    </row>
    <row r="769" ht="15.75" customHeight="1">
      <c r="P769" s="396"/>
      <c r="W769" s="397"/>
    </row>
    <row r="770" ht="15.75" customHeight="1">
      <c r="P770" s="396"/>
      <c r="W770" s="397"/>
    </row>
    <row r="771" ht="15.75" customHeight="1">
      <c r="P771" s="396"/>
      <c r="W771" s="397"/>
    </row>
    <row r="772" ht="15.75" customHeight="1">
      <c r="P772" s="396"/>
      <c r="W772" s="397"/>
    </row>
    <row r="773" ht="15.75" customHeight="1">
      <c r="P773" s="396"/>
      <c r="W773" s="397"/>
    </row>
    <row r="774" ht="15.75" customHeight="1">
      <c r="P774" s="396"/>
      <c r="W774" s="397"/>
    </row>
    <row r="775" ht="15.75" customHeight="1">
      <c r="P775" s="396"/>
      <c r="W775" s="397"/>
    </row>
    <row r="776" ht="15.75" customHeight="1">
      <c r="P776" s="396"/>
      <c r="W776" s="397"/>
    </row>
    <row r="777" ht="15.75" customHeight="1">
      <c r="P777" s="396"/>
      <c r="W777" s="397"/>
    </row>
    <row r="778" ht="15.75" customHeight="1">
      <c r="P778" s="396"/>
      <c r="W778" s="397"/>
    </row>
    <row r="779" ht="15.75" customHeight="1">
      <c r="P779" s="396"/>
      <c r="W779" s="397"/>
    </row>
    <row r="780" ht="15.75" customHeight="1">
      <c r="P780" s="396"/>
      <c r="W780" s="397"/>
    </row>
    <row r="781" ht="15.75" customHeight="1">
      <c r="P781" s="396"/>
      <c r="W781" s="397"/>
    </row>
    <row r="782" ht="15.75" customHeight="1">
      <c r="P782" s="396"/>
      <c r="W782" s="397"/>
    </row>
    <row r="783" ht="15.75" customHeight="1">
      <c r="P783" s="396"/>
      <c r="W783" s="397"/>
    </row>
    <row r="784" ht="15.75" customHeight="1">
      <c r="P784" s="396"/>
      <c r="W784" s="397"/>
    </row>
    <row r="785" ht="15.75" customHeight="1">
      <c r="P785" s="396"/>
      <c r="W785" s="397"/>
    </row>
    <row r="786" ht="15.75" customHeight="1">
      <c r="P786" s="396"/>
      <c r="W786" s="397"/>
    </row>
    <row r="787" ht="15.75" customHeight="1">
      <c r="P787" s="396"/>
      <c r="W787" s="397"/>
    </row>
    <row r="788" ht="15.75" customHeight="1">
      <c r="P788" s="396"/>
      <c r="W788" s="397"/>
    </row>
    <row r="789" ht="15.75" customHeight="1">
      <c r="P789" s="396"/>
      <c r="W789" s="397"/>
    </row>
    <row r="790" ht="15.75" customHeight="1">
      <c r="P790" s="396"/>
      <c r="W790" s="397"/>
    </row>
    <row r="791" ht="15.75" customHeight="1">
      <c r="P791" s="396"/>
      <c r="W791" s="397"/>
    </row>
    <row r="792" ht="15.75" customHeight="1">
      <c r="P792" s="396"/>
      <c r="W792" s="397"/>
    </row>
    <row r="793" ht="15.75" customHeight="1">
      <c r="P793" s="396"/>
      <c r="W793" s="397"/>
    </row>
    <row r="794" ht="15.75" customHeight="1">
      <c r="P794" s="396"/>
      <c r="W794" s="397"/>
    </row>
    <row r="795" ht="15.75" customHeight="1">
      <c r="P795" s="396"/>
      <c r="W795" s="397"/>
    </row>
    <row r="796" ht="15.75" customHeight="1">
      <c r="P796" s="396"/>
      <c r="W796" s="397"/>
    </row>
    <row r="797" ht="15.75" customHeight="1">
      <c r="P797" s="396"/>
      <c r="W797" s="397"/>
    </row>
    <row r="798" ht="15.75" customHeight="1">
      <c r="P798" s="396"/>
      <c r="W798" s="397"/>
    </row>
    <row r="799" ht="15.75" customHeight="1">
      <c r="P799" s="396"/>
      <c r="W799" s="397"/>
    </row>
    <row r="800" ht="15.75" customHeight="1">
      <c r="P800" s="396"/>
      <c r="W800" s="397"/>
    </row>
    <row r="801" ht="15.75" customHeight="1">
      <c r="P801" s="396"/>
      <c r="W801" s="397"/>
    </row>
    <row r="802" ht="15.75" customHeight="1">
      <c r="P802" s="396"/>
      <c r="W802" s="397"/>
    </row>
    <row r="803" ht="15.75" customHeight="1">
      <c r="P803" s="396"/>
      <c r="W803" s="397"/>
    </row>
    <row r="804" ht="15.75" customHeight="1">
      <c r="P804" s="396"/>
      <c r="W804" s="397"/>
    </row>
    <row r="805" ht="15.75" customHeight="1">
      <c r="P805" s="396"/>
      <c r="W805" s="397"/>
    </row>
    <row r="806" ht="15.75" customHeight="1">
      <c r="P806" s="396"/>
      <c r="W806" s="397"/>
    </row>
    <row r="807" ht="15.75" customHeight="1">
      <c r="P807" s="396"/>
      <c r="W807" s="397"/>
    </row>
    <row r="808" ht="15.75" customHeight="1">
      <c r="P808" s="396"/>
      <c r="W808" s="397"/>
    </row>
    <row r="809" ht="15.75" customHeight="1">
      <c r="P809" s="396"/>
      <c r="W809" s="397"/>
    </row>
    <row r="810" ht="15.75" customHeight="1">
      <c r="P810" s="396"/>
      <c r="W810" s="397"/>
    </row>
    <row r="811" ht="15.75" customHeight="1">
      <c r="P811" s="396"/>
      <c r="W811" s="397"/>
    </row>
    <row r="812" ht="15.75" customHeight="1">
      <c r="P812" s="396"/>
      <c r="W812" s="397"/>
    </row>
    <row r="813" ht="15.75" customHeight="1">
      <c r="P813" s="396"/>
      <c r="W813" s="397"/>
    </row>
    <row r="814" ht="15.75" customHeight="1">
      <c r="P814" s="396"/>
      <c r="W814" s="397"/>
    </row>
    <row r="815" ht="15.75" customHeight="1">
      <c r="P815" s="396"/>
      <c r="W815" s="397"/>
    </row>
    <row r="816" ht="15.75" customHeight="1">
      <c r="P816" s="396"/>
      <c r="W816" s="397"/>
    </row>
    <row r="817" ht="15.75" customHeight="1">
      <c r="P817" s="396"/>
      <c r="W817" s="397"/>
    </row>
    <row r="818" ht="15.75" customHeight="1">
      <c r="P818" s="396"/>
      <c r="W818" s="397"/>
    </row>
    <row r="819" ht="15.75" customHeight="1">
      <c r="P819" s="396"/>
      <c r="W819" s="397"/>
    </row>
    <row r="820" ht="15.75" customHeight="1">
      <c r="P820" s="396"/>
      <c r="W820" s="397"/>
    </row>
    <row r="821" ht="15.75" customHeight="1">
      <c r="P821" s="396"/>
      <c r="W821" s="397"/>
    </row>
    <row r="822" ht="15.75" customHeight="1">
      <c r="P822" s="396"/>
      <c r="W822" s="397"/>
    </row>
    <row r="823" ht="15.75" customHeight="1">
      <c r="P823" s="396"/>
      <c r="W823" s="397"/>
    </row>
    <row r="824" ht="15.75" customHeight="1">
      <c r="P824" s="396"/>
      <c r="W824" s="397"/>
    </row>
    <row r="825" ht="15.75" customHeight="1">
      <c r="P825" s="396"/>
      <c r="W825" s="397"/>
    </row>
    <row r="826" ht="15.75" customHeight="1">
      <c r="P826" s="396"/>
      <c r="W826" s="397"/>
    </row>
    <row r="827" ht="15.75" customHeight="1">
      <c r="P827" s="396"/>
      <c r="W827" s="397"/>
    </row>
    <row r="828" ht="15.75" customHeight="1">
      <c r="P828" s="396"/>
      <c r="W828" s="397"/>
    </row>
    <row r="829" ht="15.75" customHeight="1">
      <c r="P829" s="396"/>
      <c r="W829" s="397"/>
    </row>
    <row r="830" ht="15.75" customHeight="1">
      <c r="P830" s="396"/>
      <c r="W830" s="397"/>
    </row>
    <row r="831" ht="15.75" customHeight="1">
      <c r="P831" s="396"/>
      <c r="W831" s="397"/>
    </row>
    <row r="832" ht="15.75" customHeight="1">
      <c r="P832" s="396"/>
      <c r="W832" s="397"/>
    </row>
    <row r="833" ht="15.75" customHeight="1">
      <c r="P833" s="396"/>
      <c r="W833" s="397"/>
    </row>
    <row r="834" ht="15.75" customHeight="1">
      <c r="P834" s="396"/>
      <c r="W834" s="397"/>
    </row>
    <row r="835" ht="15.75" customHeight="1">
      <c r="P835" s="396"/>
      <c r="W835" s="397"/>
    </row>
    <row r="836" ht="15.75" customHeight="1">
      <c r="P836" s="396"/>
      <c r="W836" s="397"/>
    </row>
    <row r="837" ht="15.75" customHeight="1">
      <c r="P837" s="396"/>
      <c r="W837" s="397"/>
    </row>
    <row r="838" ht="15.75" customHeight="1">
      <c r="P838" s="396"/>
      <c r="W838" s="397"/>
    </row>
    <row r="839" ht="15.75" customHeight="1">
      <c r="P839" s="396"/>
      <c r="W839" s="397"/>
    </row>
    <row r="840" ht="15.75" customHeight="1">
      <c r="P840" s="396"/>
      <c r="W840" s="397"/>
    </row>
    <row r="841" ht="15.75" customHeight="1">
      <c r="P841" s="396"/>
      <c r="W841" s="397"/>
    </row>
    <row r="842" ht="15.75" customHeight="1">
      <c r="P842" s="396"/>
      <c r="W842" s="397"/>
    </row>
    <row r="843" ht="15.75" customHeight="1">
      <c r="P843" s="396"/>
      <c r="W843" s="397"/>
    </row>
    <row r="844" ht="15.75" customHeight="1">
      <c r="P844" s="396"/>
      <c r="W844" s="397"/>
    </row>
    <row r="845" ht="15.75" customHeight="1">
      <c r="P845" s="396"/>
      <c r="W845" s="397"/>
    </row>
    <row r="846" ht="15.75" customHeight="1">
      <c r="P846" s="396"/>
      <c r="W846" s="397"/>
    </row>
    <row r="847" ht="15.75" customHeight="1">
      <c r="P847" s="396"/>
      <c r="W847" s="397"/>
    </row>
    <row r="848" ht="15.75" customHeight="1">
      <c r="P848" s="396"/>
      <c r="W848" s="397"/>
    </row>
    <row r="849" ht="15.75" customHeight="1">
      <c r="P849" s="396"/>
      <c r="W849" s="397"/>
    </row>
    <row r="850" ht="15.75" customHeight="1">
      <c r="P850" s="396"/>
      <c r="W850" s="397"/>
    </row>
    <row r="851" ht="15.75" customHeight="1">
      <c r="P851" s="396"/>
      <c r="W851" s="397"/>
    </row>
    <row r="852" ht="15.75" customHeight="1">
      <c r="P852" s="396"/>
      <c r="W852" s="397"/>
    </row>
    <row r="853" ht="15.75" customHeight="1">
      <c r="P853" s="396"/>
      <c r="W853" s="397"/>
    </row>
    <row r="854" ht="15.75" customHeight="1">
      <c r="P854" s="396"/>
      <c r="W854" s="397"/>
    </row>
    <row r="855" ht="15.75" customHeight="1">
      <c r="P855" s="396"/>
      <c r="W855" s="397"/>
    </row>
    <row r="856" ht="15.75" customHeight="1">
      <c r="P856" s="396"/>
      <c r="W856" s="397"/>
    </row>
    <row r="857" ht="15.75" customHeight="1">
      <c r="P857" s="396"/>
      <c r="W857" s="397"/>
    </row>
    <row r="858" ht="15.75" customHeight="1">
      <c r="P858" s="396"/>
      <c r="W858" s="397"/>
    </row>
    <row r="859" ht="15.75" customHeight="1">
      <c r="P859" s="396"/>
      <c r="W859" s="397"/>
    </row>
    <row r="860" ht="15.75" customHeight="1">
      <c r="P860" s="396"/>
      <c r="W860" s="397"/>
    </row>
    <row r="861" ht="15.75" customHeight="1">
      <c r="P861" s="396"/>
      <c r="W861" s="397"/>
    </row>
    <row r="862" ht="15.75" customHeight="1">
      <c r="P862" s="396"/>
      <c r="W862" s="397"/>
    </row>
    <row r="863" ht="15.75" customHeight="1">
      <c r="P863" s="396"/>
      <c r="W863" s="397"/>
    </row>
    <row r="864" ht="15.75" customHeight="1">
      <c r="P864" s="396"/>
      <c r="W864" s="397"/>
    </row>
    <row r="865" ht="15.75" customHeight="1">
      <c r="P865" s="396"/>
      <c r="W865" s="397"/>
    </row>
    <row r="866" ht="15.75" customHeight="1">
      <c r="P866" s="396"/>
      <c r="W866" s="397"/>
    </row>
    <row r="867" ht="15.75" customHeight="1">
      <c r="P867" s="396"/>
      <c r="W867" s="397"/>
    </row>
    <row r="868" ht="15.75" customHeight="1">
      <c r="P868" s="396"/>
      <c r="W868" s="397"/>
    </row>
    <row r="869" ht="15.75" customHeight="1">
      <c r="P869" s="396"/>
      <c r="W869" s="397"/>
    </row>
    <row r="870" ht="15.75" customHeight="1">
      <c r="P870" s="396"/>
      <c r="W870" s="397"/>
    </row>
    <row r="871" ht="15.75" customHeight="1">
      <c r="P871" s="396"/>
      <c r="W871" s="397"/>
    </row>
    <row r="872" ht="15.75" customHeight="1">
      <c r="P872" s="396"/>
      <c r="W872" s="397"/>
    </row>
    <row r="873" ht="15.75" customHeight="1">
      <c r="P873" s="396"/>
      <c r="W873" s="397"/>
    </row>
    <row r="874" ht="15.75" customHeight="1">
      <c r="P874" s="396"/>
      <c r="W874" s="397"/>
    </row>
    <row r="875" ht="15.75" customHeight="1">
      <c r="P875" s="396"/>
      <c r="W875" s="397"/>
    </row>
    <row r="876" ht="15.75" customHeight="1">
      <c r="P876" s="396"/>
      <c r="W876" s="397"/>
    </row>
    <row r="877" ht="15.75" customHeight="1">
      <c r="P877" s="396"/>
      <c r="W877" s="397"/>
    </row>
    <row r="878" ht="15.75" customHeight="1">
      <c r="P878" s="396"/>
      <c r="W878" s="397"/>
    </row>
    <row r="879" ht="15.75" customHeight="1">
      <c r="P879" s="396"/>
      <c r="W879" s="397"/>
    </row>
    <row r="880" ht="15.75" customHeight="1">
      <c r="P880" s="396"/>
      <c r="W880" s="397"/>
    </row>
    <row r="881" ht="15.75" customHeight="1">
      <c r="P881" s="396"/>
      <c r="W881" s="397"/>
    </row>
    <row r="882" ht="15.75" customHeight="1">
      <c r="P882" s="396"/>
      <c r="W882" s="397"/>
    </row>
    <row r="883" ht="15.75" customHeight="1">
      <c r="P883" s="396"/>
      <c r="W883" s="397"/>
    </row>
    <row r="884" ht="15.75" customHeight="1">
      <c r="P884" s="396"/>
      <c r="W884" s="397"/>
    </row>
    <row r="885" ht="15.75" customHeight="1">
      <c r="P885" s="396"/>
      <c r="W885" s="397"/>
    </row>
    <row r="886" ht="15.75" customHeight="1">
      <c r="P886" s="396"/>
      <c r="W886" s="397"/>
    </row>
    <row r="887" ht="15.75" customHeight="1">
      <c r="P887" s="396"/>
      <c r="W887" s="397"/>
    </row>
    <row r="888" ht="15.75" customHeight="1">
      <c r="P888" s="396"/>
      <c r="W888" s="397"/>
    </row>
    <row r="889" ht="15.75" customHeight="1">
      <c r="P889" s="396"/>
      <c r="W889" s="397"/>
    </row>
    <row r="890" ht="15.75" customHeight="1">
      <c r="P890" s="396"/>
      <c r="W890" s="397"/>
    </row>
    <row r="891" ht="15.75" customHeight="1">
      <c r="P891" s="396"/>
      <c r="W891" s="397"/>
    </row>
    <row r="892" ht="15.75" customHeight="1">
      <c r="P892" s="396"/>
      <c r="W892" s="397"/>
    </row>
    <row r="893" ht="15.75" customHeight="1">
      <c r="P893" s="396"/>
      <c r="W893" s="397"/>
    </row>
    <row r="894" ht="15.75" customHeight="1">
      <c r="P894" s="396"/>
      <c r="W894" s="397"/>
    </row>
    <row r="895" ht="15.75" customHeight="1">
      <c r="P895" s="396"/>
      <c r="W895" s="397"/>
    </row>
    <row r="896" ht="15.75" customHeight="1">
      <c r="P896" s="396"/>
      <c r="W896" s="397"/>
    </row>
    <row r="897" ht="15.75" customHeight="1">
      <c r="P897" s="396"/>
      <c r="W897" s="397"/>
    </row>
    <row r="898" ht="15.75" customHeight="1">
      <c r="P898" s="396"/>
      <c r="W898" s="397"/>
    </row>
    <row r="899" ht="15.75" customHeight="1">
      <c r="P899" s="396"/>
      <c r="W899" s="397"/>
    </row>
    <row r="900" ht="15.75" customHeight="1">
      <c r="P900" s="396"/>
      <c r="W900" s="397"/>
    </row>
    <row r="901" ht="15.75" customHeight="1">
      <c r="P901" s="396"/>
      <c r="W901" s="397"/>
    </row>
    <row r="902" ht="15.75" customHeight="1">
      <c r="P902" s="396"/>
      <c r="W902" s="397"/>
    </row>
    <row r="903" ht="15.75" customHeight="1">
      <c r="P903" s="396"/>
      <c r="W903" s="397"/>
    </row>
    <row r="904" ht="15.75" customHeight="1">
      <c r="P904" s="396"/>
      <c r="W904" s="397"/>
    </row>
    <row r="905" ht="15.75" customHeight="1">
      <c r="P905" s="396"/>
      <c r="W905" s="397"/>
    </row>
    <row r="906" ht="15.75" customHeight="1">
      <c r="P906" s="396"/>
      <c r="W906" s="397"/>
    </row>
    <row r="907" ht="15.75" customHeight="1">
      <c r="P907" s="396"/>
      <c r="W907" s="397"/>
    </row>
    <row r="908" ht="15.75" customHeight="1">
      <c r="P908" s="396"/>
      <c r="W908" s="397"/>
    </row>
    <row r="909" ht="15.75" customHeight="1">
      <c r="P909" s="396"/>
      <c r="W909" s="397"/>
    </row>
    <row r="910" ht="15.75" customHeight="1">
      <c r="P910" s="396"/>
      <c r="W910" s="397"/>
    </row>
    <row r="911" ht="15.75" customHeight="1">
      <c r="P911" s="396"/>
      <c r="W911" s="397"/>
    </row>
    <row r="912" ht="15.75" customHeight="1">
      <c r="P912" s="396"/>
      <c r="W912" s="397"/>
    </row>
    <row r="913" ht="15.75" customHeight="1">
      <c r="P913" s="396"/>
      <c r="W913" s="397"/>
    </row>
    <row r="914" ht="15.75" customHeight="1">
      <c r="P914" s="396"/>
      <c r="W914" s="397"/>
    </row>
    <row r="915" ht="15.75" customHeight="1">
      <c r="P915" s="396"/>
      <c r="W915" s="397"/>
    </row>
    <row r="916" ht="15.75" customHeight="1">
      <c r="P916" s="396"/>
      <c r="W916" s="397"/>
    </row>
    <row r="917" ht="15.75" customHeight="1">
      <c r="P917" s="396"/>
      <c r="W917" s="397"/>
    </row>
    <row r="918" ht="15.75" customHeight="1">
      <c r="P918" s="396"/>
      <c r="W918" s="397"/>
    </row>
    <row r="919" ht="15.75" customHeight="1">
      <c r="P919" s="396"/>
      <c r="W919" s="397"/>
    </row>
    <row r="920" ht="15.75" customHeight="1">
      <c r="P920" s="396"/>
      <c r="W920" s="397"/>
    </row>
    <row r="921" ht="15.75" customHeight="1">
      <c r="P921" s="396"/>
      <c r="W921" s="397"/>
    </row>
    <row r="922" ht="15.75" customHeight="1">
      <c r="P922" s="396"/>
      <c r="W922" s="397"/>
    </row>
    <row r="923" ht="15.75" customHeight="1">
      <c r="P923" s="396"/>
      <c r="W923" s="397"/>
    </row>
    <row r="924" ht="15.75" customHeight="1">
      <c r="P924" s="396"/>
      <c r="W924" s="397"/>
    </row>
    <row r="925" ht="15.75" customHeight="1">
      <c r="P925" s="396"/>
      <c r="W925" s="397"/>
    </row>
    <row r="926" ht="15.75" customHeight="1">
      <c r="P926" s="396"/>
      <c r="W926" s="397"/>
    </row>
    <row r="927" ht="15.75" customHeight="1">
      <c r="P927" s="396"/>
      <c r="W927" s="397"/>
    </row>
    <row r="928" ht="15.75" customHeight="1">
      <c r="P928" s="396"/>
      <c r="W928" s="397"/>
    </row>
    <row r="929" ht="15.75" customHeight="1">
      <c r="P929" s="396"/>
      <c r="W929" s="397"/>
    </row>
    <row r="930" ht="15.75" customHeight="1">
      <c r="P930" s="396"/>
      <c r="W930" s="397"/>
    </row>
    <row r="931" ht="15.75" customHeight="1">
      <c r="P931" s="396"/>
      <c r="W931" s="397"/>
    </row>
    <row r="932" ht="15.75" customHeight="1">
      <c r="P932" s="396"/>
      <c r="W932" s="397"/>
    </row>
    <row r="933" ht="15.75" customHeight="1">
      <c r="P933" s="396"/>
      <c r="W933" s="397"/>
    </row>
    <row r="934" ht="15.75" customHeight="1">
      <c r="P934" s="396"/>
      <c r="W934" s="397"/>
    </row>
    <row r="935" ht="15.75" customHeight="1">
      <c r="P935" s="396"/>
      <c r="W935" s="397"/>
    </row>
    <row r="936" ht="15.75" customHeight="1">
      <c r="P936" s="396"/>
      <c r="W936" s="397"/>
    </row>
    <row r="937" ht="15.75" customHeight="1">
      <c r="P937" s="396"/>
      <c r="W937" s="397"/>
    </row>
    <row r="938" ht="15.75" customHeight="1">
      <c r="P938" s="396"/>
      <c r="W938" s="397"/>
    </row>
    <row r="939" ht="15.75" customHeight="1">
      <c r="P939" s="396"/>
      <c r="W939" s="397"/>
    </row>
    <row r="940" ht="15.75" customHeight="1">
      <c r="P940" s="396"/>
      <c r="W940" s="397"/>
    </row>
    <row r="941" ht="15.75" customHeight="1">
      <c r="P941" s="396"/>
      <c r="W941" s="397"/>
    </row>
    <row r="942" ht="15.75" customHeight="1">
      <c r="P942" s="396"/>
      <c r="W942" s="397"/>
    </row>
    <row r="943" ht="15.75" customHeight="1">
      <c r="P943" s="396"/>
      <c r="W943" s="397"/>
    </row>
    <row r="944" ht="15.75" customHeight="1">
      <c r="P944" s="396"/>
      <c r="W944" s="397"/>
    </row>
    <row r="945" ht="15.75" customHeight="1">
      <c r="P945" s="396"/>
      <c r="W945" s="397"/>
    </row>
    <row r="946" ht="15.75" customHeight="1">
      <c r="P946" s="396"/>
      <c r="W946" s="397"/>
    </row>
    <row r="947" ht="15.75" customHeight="1">
      <c r="P947" s="396"/>
      <c r="W947" s="397"/>
    </row>
    <row r="948" ht="15.75" customHeight="1">
      <c r="P948" s="396"/>
      <c r="W948" s="397"/>
    </row>
    <row r="949" ht="15.75" customHeight="1">
      <c r="P949" s="396"/>
      <c r="W949" s="397"/>
    </row>
    <row r="950" ht="15.75" customHeight="1">
      <c r="P950" s="396"/>
      <c r="W950" s="397"/>
    </row>
    <row r="951" ht="15.75" customHeight="1">
      <c r="P951" s="396"/>
      <c r="W951" s="397"/>
    </row>
    <row r="952" ht="15.75" customHeight="1">
      <c r="P952" s="396"/>
      <c r="W952" s="397"/>
    </row>
    <row r="953" ht="15.75" customHeight="1">
      <c r="P953" s="396"/>
      <c r="W953" s="397"/>
    </row>
    <row r="954" ht="15.75" customHeight="1">
      <c r="P954" s="396"/>
      <c r="W954" s="397"/>
    </row>
    <row r="955" ht="15.75" customHeight="1">
      <c r="P955" s="396"/>
      <c r="W955" s="397"/>
    </row>
    <row r="956" ht="15.75" customHeight="1">
      <c r="P956" s="396"/>
      <c r="W956" s="397"/>
    </row>
    <row r="957" ht="15.75" customHeight="1">
      <c r="P957" s="396"/>
      <c r="W957" s="397"/>
    </row>
    <row r="958" ht="15.75" customHeight="1">
      <c r="P958" s="396"/>
      <c r="W958" s="397"/>
    </row>
    <row r="959" ht="15.75" customHeight="1">
      <c r="P959" s="396"/>
      <c r="W959" s="397"/>
    </row>
    <row r="960" ht="15.75" customHeight="1">
      <c r="P960" s="396"/>
      <c r="W960" s="397"/>
    </row>
    <row r="961" ht="15.75" customHeight="1">
      <c r="P961" s="396"/>
      <c r="W961" s="397"/>
    </row>
    <row r="962" ht="15.75" customHeight="1">
      <c r="P962" s="396"/>
      <c r="W962" s="397"/>
    </row>
    <row r="963" ht="15.75" customHeight="1">
      <c r="P963" s="396"/>
      <c r="W963" s="397"/>
    </row>
    <row r="964" ht="15.75" customHeight="1">
      <c r="P964" s="396"/>
      <c r="W964" s="397"/>
    </row>
    <row r="965" ht="15.75" customHeight="1">
      <c r="P965" s="396"/>
      <c r="W965" s="397"/>
    </row>
    <row r="966" ht="15.75" customHeight="1">
      <c r="P966" s="396"/>
      <c r="W966" s="397"/>
    </row>
    <row r="967" ht="15.75" customHeight="1">
      <c r="P967" s="396"/>
      <c r="W967" s="397"/>
    </row>
    <row r="968" ht="15.75" customHeight="1">
      <c r="P968" s="396"/>
      <c r="W968" s="397"/>
    </row>
    <row r="969" ht="15.75" customHeight="1">
      <c r="P969" s="396"/>
      <c r="W969" s="397"/>
    </row>
    <row r="970" ht="15.75" customHeight="1">
      <c r="P970" s="396"/>
      <c r="W970" s="397"/>
    </row>
    <row r="971" ht="15.75" customHeight="1">
      <c r="P971" s="396"/>
      <c r="W971" s="397"/>
    </row>
    <row r="972" ht="15.75" customHeight="1">
      <c r="P972" s="396"/>
      <c r="W972" s="397"/>
    </row>
    <row r="973" ht="15.75" customHeight="1">
      <c r="P973" s="396"/>
      <c r="W973" s="397"/>
    </row>
    <row r="974" ht="15.75" customHeight="1">
      <c r="P974" s="396"/>
      <c r="W974" s="397"/>
    </row>
    <row r="975" ht="15.75" customHeight="1">
      <c r="P975" s="396"/>
      <c r="W975" s="397"/>
    </row>
    <row r="976" ht="15.75" customHeight="1">
      <c r="P976" s="396"/>
      <c r="W976" s="397"/>
    </row>
    <row r="977" ht="15.75" customHeight="1">
      <c r="P977" s="396"/>
      <c r="W977" s="397"/>
    </row>
    <row r="978" ht="15.75" customHeight="1">
      <c r="P978" s="396"/>
      <c r="W978" s="397"/>
    </row>
    <row r="979" ht="15.75" customHeight="1">
      <c r="P979" s="396"/>
      <c r="W979" s="397"/>
    </row>
    <row r="980" ht="15.75" customHeight="1">
      <c r="P980" s="396"/>
      <c r="W980" s="397"/>
    </row>
    <row r="981" ht="15.75" customHeight="1">
      <c r="P981" s="396"/>
      <c r="W981" s="397"/>
    </row>
    <row r="982" ht="15.75" customHeight="1">
      <c r="P982" s="396"/>
      <c r="W982" s="397"/>
    </row>
    <row r="983" ht="15.75" customHeight="1">
      <c r="P983" s="396"/>
      <c r="W983" s="397"/>
    </row>
    <row r="984" ht="15.75" customHeight="1">
      <c r="P984" s="396"/>
      <c r="W984" s="397"/>
    </row>
    <row r="985" ht="15.75" customHeight="1">
      <c r="P985" s="396"/>
      <c r="W985" s="397"/>
    </row>
    <row r="986" ht="15.75" customHeight="1">
      <c r="P986" s="396"/>
      <c r="W986" s="397"/>
    </row>
    <row r="987" ht="15.75" customHeight="1">
      <c r="P987" s="396"/>
      <c r="W987" s="397"/>
    </row>
    <row r="988" ht="15.75" customHeight="1">
      <c r="P988" s="396"/>
      <c r="W988" s="397"/>
    </row>
    <row r="989" ht="15.75" customHeight="1">
      <c r="P989" s="396"/>
      <c r="W989" s="397"/>
    </row>
    <row r="990" ht="15.75" customHeight="1">
      <c r="P990" s="396"/>
      <c r="W990" s="397"/>
    </row>
    <row r="991" ht="15.75" customHeight="1">
      <c r="P991" s="396"/>
      <c r="W991" s="397"/>
    </row>
    <row r="992" ht="15.75" customHeight="1">
      <c r="P992" s="396"/>
      <c r="W992" s="397"/>
    </row>
    <row r="993" ht="15.75" customHeight="1">
      <c r="P993" s="396"/>
      <c r="W993" s="397"/>
    </row>
    <row r="994" ht="15.75" customHeight="1">
      <c r="P994" s="396"/>
      <c r="W994" s="397"/>
    </row>
    <row r="995" ht="15.75" customHeight="1">
      <c r="P995" s="396"/>
      <c r="W995" s="397"/>
    </row>
    <row r="996" ht="15.75" customHeight="1">
      <c r="P996" s="396"/>
      <c r="W996" s="397"/>
    </row>
    <row r="997" ht="15.75" customHeight="1">
      <c r="P997" s="396"/>
      <c r="W997" s="397"/>
    </row>
    <row r="998" ht="15.75" customHeight="1">
      <c r="P998" s="396"/>
      <c r="W998" s="397"/>
    </row>
    <row r="999" ht="15.75" customHeight="1">
      <c r="P999" s="396"/>
      <c r="W999" s="397"/>
    </row>
    <row r="1000" ht="15.75" customHeight="1">
      <c r="P1000" s="396"/>
      <c r="W1000" s="397"/>
    </row>
  </sheetData>
  <autoFilter ref="$A$2:$P$406"/>
  <mergeCells count="104">
    <mergeCell ref="E180:G180"/>
    <mergeCell ref="F181:G181"/>
    <mergeCell ref="F185:G185"/>
    <mergeCell ref="F192:G192"/>
    <mergeCell ref="F197:G197"/>
    <mergeCell ref="F201:G201"/>
    <mergeCell ref="F205:G205"/>
    <mergeCell ref="F207:G207"/>
    <mergeCell ref="F209:G209"/>
    <mergeCell ref="F211:G211"/>
    <mergeCell ref="F213:G213"/>
    <mergeCell ref="F215:G215"/>
    <mergeCell ref="F217:G217"/>
    <mergeCell ref="F219:G219"/>
    <mergeCell ref="F237:G237"/>
    <mergeCell ref="F242:G242"/>
    <mergeCell ref="E244:G244"/>
    <mergeCell ref="F245:G245"/>
    <mergeCell ref="F250:G250"/>
    <mergeCell ref="E273:G273"/>
    <mergeCell ref="F274:G274"/>
    <mergeCell ref="F276:G276"/>
    <mergeCell ref="F281:G281"/>
    <mergeCell ref="E283:G283"/>
    <mergeCell ref="F284:G284"/>
    <mergeCell ref="F286:G286"/>
    <mergeCell ref="F289:G289"/>
    <mergeCell ref="E293:G293"/>
    <mergeCell ref="F302:G302"/>
    <mergeCell ref="F304:G304"/>
    <mergeCell ref="F309:G309"/>
    <mergeCell ref="F313:G313"/>
    <mergeCell ref="F317:G317"/>
    <mergeCell ref="E322:G322"/>
    <mergeCell ref="F323:G323"/>
    <mergeCell ref="F337:G337"/>
    <mergeCell ref="F339:G339"/>
    <mergeCell ref="F341:G341"/>
    <mergeCell ref="E343:G343"/>
    <mergeCell ref="F344:G344"/>
    <mergeCell ref="F351:G351"/>
    <mergeCell ref="F358:G358"/>
    <mergeCell ref="F360:G360"/>
    <mergeCell ref="F365:G365"/>
    <mergeCell ref="F377:G377"/>
    <mergeCell ref="E380:G380"/>
    <mergeCell ref="F381:G381"/>
    <mergeCell ref="F388:G388"/>
    <mergeCell ref="B392:J392"/>
    <mergeCell ref="F401:G401"/>
    <mergeCell ref="E402:G402"/>
    <mergeCell ref="F403:G403"/>
    <mergeCell ref="F404:G404"/>
    <mergeCell ref="F405:G405"/>
    <mergeCell ref="B406:J406"/>
    <mergeCell ref="C394:G394"/>
    <mergeCell ref="E395:G395"/>
    <mergeCell ref="F396:G396"/>
    <mergeCell ref="F397:G397"/>
    <mergeCell ref="E398:G398"/>
    <mergeCell ref="F399:G399"/>
    <mergeCell ref="E400:G400"/>
    <mergeCell ref="B1:G1"/>
    <mergeCell ref="E5:G5"/>
    <mergeCell ref="F6:G6"/>
    <mergeCell ref="F10:G10"/>
    <mergeCell ref="F16:G16"/>
    <mergeCell ref="F24:G24"/>
    <mergeCell ref="E28:G28"/>
    <mergeCell ref="F29:G29"/>
    <mergeCell ref="F32:G32"/>
    <mergeCell ref="E35:G35"/>
    <mergeCell ref="F36:G36"/>
    <mergeCell ref="F42:G42"/>
    <mergeCell ref="E57:G57"/>
    <mergeCell ref="F58:G58"/>
    <mergeCell ref="F68:G68"/>
    <mergeCell ref="F77:G77"/>
    <mergeCell ref="E80:G80"/>
    <mergeCell ref="F81:G81"/>
    <mergeCell ref="F86:G86"/>
    <mergeCell ref="F92:G92"/>
    <mergeCell ref="F98:G98"/>
    <mergeCell ref="F104:G104"/>
    <mergeCell ref="F110:G110"/>
    <mergeCell ref="F114:G114"/>
    <mergeCell ref="F119:G119"/>
    <mergeCell ref="F125:G125"/>
    <mergeCell ref="F132:G132"/>
    <mergeCell ref="E136:G136"/>
    <mergeCell ref="F137:G137"/>
    <mergeCell ref="F143:G143"/>
    <mergeCell ref="F151:G151"/>
    <mergeCell ref="F157:G157"/>
    <mergeCell ref="F163:G163"/>
    <mergeCell ref="F169:G169"/>
    <mergeCell ref="F175:G175"/>
    <mergeCell ref="F221:G221"/>
    <mergeCell ref="F223:G223"/>
    <mergeCell ref="D225:G225"/>
    <mergeCell ref="E226:G226"/>
    <mergeCell ref="F227:G227"/>
    <mergeCell ref="F294:G294"/>
    <mergeCell ref="F297:G297"/>
  </mergeCells>
  <dataValidations>
    <dataValidation type="list" allowBlank="1" showErrorMessage="1" sqref="K8:K9 T8:T9 K14:K15 T14:T15 K17:K20 T17:T20 K25 T25 K27 T27 K55:K56 T55:T56 K62:K63 T62:T63 K65:K66 T65:T66 K84 T84 K94:K96 T94:T96 K100 T100 K105:K106 T105:T106 K109 T109 K113 T113 K116:K117 T116:T117 K121 T121 K126:K131 T126:T131 K133 T133 K146:K148 T146:T148 K150 T150 K153:K154 T153:T154 K159 T159 K162 T162 K165 T165 K168 T168 K176:K179 T176:T179 K183:K184 T183:T184 K186:K191 T186:T191 K194:K195 T194:T195 K200 T200 K202 T202 K243 T243 K275 T275 K285 T285 K318 T318 K338 T338 K340 T340 K342 T342 K379 T379">
      <formula1>"A,B,C,D"</formula1>
    </dataValidation>
    <dataValidation type="list" allowBlank="1" showErrorMessage="1" sqref="K366 T366">
      <formula1>"A,B,C,D,E,F,G,H"</formula1>
    </dataValidation>
    <dataValidation type="decimal" operator="lessThanOrEqual" allowBlank="1" showErrorMessage="1" sqref="K397 T397 K405 T405">
      <formula1>100.0</formula1>
    </dataValidation>
    <dataValidation type="list" allowBlank="1" showErrorMessage="1" sqref="K7 T7 K12:K13 T12:T13 K21:K23 T21:T23 K30:K31 T30:T31 K33:K34 T33:T34 K37:K41 T37:T41 K43:K53 T43:T53 K59:K61 T59:T61 K64 T64 K67 T67 K79 T79 K85 T85 K87 T87 K97 T97 K112 T112 K139 T139 K145 T145 K149 T149 K155 T155 K161 T161 K167 T167 K172:K174 T172:T174 K196 T196 K199 T199 K203 T203 K246 T246 K287:K288 T287:T288 K295:K296 T295:T296 K303 T303 K404 T404">
      <formula1>"A,B,C"</formula1>
    </dataValidation>
    <dataValidation type="list" allowBlank="1" showErrorMessage="1" sqref="K11 T11 K78 T78 K82:K83 T82:T83 K88:K91 T88:T91 K93 T93 K99 T99 K101:K103 T101:T103 K111 T111 K115 T115 K120 T120 K122:K123 T122:T123 K134 T134 K138 T138 K140:K142 T140:T142 K144 T144 K152 T152 K156 T156 K158 T158 K160 T160 K164 T164 K166 T166 K170:K171 T170:T171">
      <formula1>"Ya,Tidak"</formula1>
    </dataValidation>
    <dataValidation type="decimal" operator="lessThanOrEqual" allowBlank="1" showErrorMessage="1" sqref="K399 T399 K401 T401">
      <formula1>4.0</formula1>
    </dataValidation>
    <dataValidation type="decimal" operator="lessThanOrEqual" allowBlank="1" showErrorMessage="1" sqref="K403 T403">
      <formula1>1.0</formula1>
    </dataValidation>
    <dataValidation type="list" allowBlank="1" showErrorMessage="1" sqref="K26 T26 K69:K76 T69:T76 K107:K108 T107:T108 K118 T118 K135 T135 K182 T182 K193 T193 K198 T198 K238 T238 K282 T282 K290:K292 T290:T292 K359 T359 K378 T378">
      <formula1>"A,B,C,D,E"</formula1>
    </dataValidation>
    <dataValidation type="list" allowBlank="1" showErrorMessage="1" sqref="K396 T396">
      <formula1>"WTP,WTP-DPP,WDP,TMP,TW,Tidak Ada Laporan"</formula1>
    </dataValidation>
  </dataValidations>
  <hyperlinks>
    <hyperlink r:id="rId1" ref="Q7"/>
    <hyperlink r:id="rId2" ref="Q8"/>
    <hyperlink r:id="rId3" ref="Q9"/>
    <hyperlink r:id="rId4" ref="Q11"/>
    <hyperlink r:id="rId5" ref="Q12"/>
    <hyperlink r:id="rId6" ref="Q13"/>
    <hyperlink r:id="rId7" ref="Q14"/>
    <hyperlink r:id="rId8" ref="Q15"/>
    <hyperlink r:id="rId9" ref="Q17"/>
    <hyperlink r:id="rId10" ref="Q18"/>
    <hyperlink r:id="rId11" ref="Q19"/>
    <hyperlink r:id="rId12" ref="Q20"/>
    <hyperlink r:id="rId13" ref="Q23"/>
    <hyperlink r:id="rId14" ref="Q25"/>
    <hyperlink r:id="rId15" ref="Q26"/>
    <hyperlink r:id="rId16" ref="Q27"/>
    <hyperlink r:id="rId17" ref="Q30"/>
    <hyperlink r:id="rId18" ref="Q31"/>
    <hyperlink r:id="rId19" ref="Q33"/>
    <hyperlink r:id="rId20" ref="Q34"/>
    <hyperlink r:id="rId21" ref="Q37"/>
    <hyperlink r:id="rId22" ref="Q38"/>
    <hyperlink r:id="rId23" ref="Q39"/>
    <hyperlink r:id="rId24" ref="Q40"/>
    <hyperlink r:id="rId25" ref="Q43"/>
    <hyperlink r:id="rId26" ref="Q44"/>
    <hyperlink r:id="rId27" ref="Q45"/>
    <hyperlink r:id="rId28" ref="Q46"/>
    <hyperlink r:id="rId29" ref="Q47"/>
    <hyperlink r:id="rId30" ref="Q48"/>
    <hyperlink r:id="rId31" ref="Q49"/>
    <hyperlink r:id="rId32" ref="Q50"/>
    <hyperlink r:id="rId33" ref="Q51"/>
    <hyperlink r:id="rId34" ref="Q52"/>
    <hyperlink r:id="rId35" ref="Q53"/>
    <hyperlink r:id="rId36" ref="Q55"/>
    <hyperlink r:id="rId37" ref="Q56"/>
    <hyperlink r:id="rId38" ref="Q59"/>
    <hyperlink r:id="rId39" ref="Q60"/>
    <hyperlink r:id="rId40" ref="Q61"/>
    <hyperlink r:id="rId41" ref="Q62"/>
    <hyperlink r:id="rId42" ref="Q64"/>
    <hyperlink r:id="rId43" ref="Q65"/>
    <hyperlink r:id="rId44" ref="Q66"/>
    <hyperlink r:id="rId45" ref="W67"/>
    <hyperlink r:id="rId46" ref="Q69"/>
    <hyperlink r:id="rId47" ref="Q70"/>
    <hyperlink r:id="rId48" ref="Q71"/>
    <hyperlink r:id="rId49" ref="Q72"/>
    <hyperlink r:id="rId50" ref="Q73"/>
    <hyperlink r:id="rId51" ref="Q74"/>
    <hyperlink r:id="rId52" ref="Q75"/>
    <hyperlink r:id="rId53" ref="Q76"/>
    <hyperlink r:id="rId54" ref="Q78"/>
    <hyperlink r:id="rId55" ref="Q79"/>
    <hyperlink r:id="rId56" ref="Q82"/>
    <hyperlink r:id="rId57" ref="Q83"/>
    <hyperlink r:id="rId58" ref="Q84"/>
    <hyperlink r:id="rId59" ref="Q85"/>
    <hyperlink r:id="rId60" ref="Q87"/>
    <hyperlink r:id="rId61" ref="Q88"/>
    <hyperlink r:id="rId62" ref="Q89"/>
    <hyperlink r:id="rId63" ref="Q90"/>
    <hyperlink r:id="rId64" ref="Q91"/>
    <hyperlink r:id="rId65" ref="Q93"/>
    <hyperlink r:id="rId66" ref="Q94"/>
    <hyperlink r:id="rId67" ref="Q95"/>
    <hyperlink r:id="rId68" ref="Q96"/>
    <hyperlink r:id="rId69" ref="Q97"/>
    <hyperlink r:id="rId70" ref="Q99"/>
    <hyperlink r:id="rId71" ref="Q100"/>
    <hyperlink r:id="rId72" ref="Q101"/>
    <hyperlink r:id="rId73" ref="Q102"/>
    <hyperlink r:id="rId74" ref="P105"/>
    <hyperlink r:id="rId75" ref="Q105"/>
    <hyperlink r:id="rId76" ref="Q106"/>
    <hyperlink r:id="rId77" ref="Q107"/>
    <hyperlink r:id="rId78" ref="Q108"/>
    <hyperlink r:id="rId79" ref="Q109"/>
    <hyperlink r:id="rId80" ref="Q111"/>
    <hyperlink r:id="rId81" ref="Q112"/>
    <hyperlink r:id="rId82" ref="Q113"/>
    <hyperlink r:id="rId83" ref="Q115"/>
    <hyperlink r:id="rId84" ref="Q116"/>
    <hyperlink r:id="rId85" ref="Q117"/>
    <hyperlink r:id="rId86" ref="Q118"/>
    <hyperlink r:id="rId87" ref="Q120"/>
    <hyperlink r:id="rId88" ref="Q121"/>
    <hyperlink r:id="rId89" ref="Q122"/>
    <hyperlink r:id="rId90" ref="Q123"/>
    <hyperlink r:id="rId91" ref="Q126"/>
    <hyperlink r:id="rId92" ref="Q127"/>
    <hyperlink r:id="rId93" ref="Q128"/>
    <hyperlink r:id="rId94" ref="Q129"/>
    <hyperlink r:id="rId95" ref="Q130"/>
    <hyperlink r:id="rId96" ref="Q131"/>
    <hyperlink r:id="rId97" ref="Q133"/>
    <hyperlink r:id="rId98" ref="Q134"/>
    <hyperlink r:id="rId99" ref="P135"/>
    <hyperlink r:id="rId100" ref="Q135"/>
    <hyperlink r:id="rId101" ref="Q138"/>
    <hyperlink r:id="rId102" ref="Q139"/>
    <hyperlink r:id="rId103" ref="Q140"/>
    <hyperlink r:id="rId104" ref="Q141"/>
    <hyperlink r:id="rId105" ref="Q142"/>
    <hyperlink r:id="rId106" ref="Q144"/>
    <hyperlink r:id="rId107" ref="Q145"/>
    <hyperlink r:id="rId108" ref="Q146"/>
    <hyperlink r:id="rId109" ref="Q147"/>
    <hyperlink r:id="rId110" ref="Q148"/>
    <hyperlink r:id="rId111" ref="Q149"/>
    <hyperlink r:id="rId112" ref="Q150"/>
    <hyperlink r:id="rId113" ref="P152"/>
    <hyperlink r:id="rId114" ref="Q152"/>
    <hyperlink r:id="rId115" ref="P153"/>
    <hyperlink r:id="rId116" ref="Q153"/>
    <hyperlink r:id="rId117" ref="Q154"/>
    <hyperlink r:id="rId118" ref="Q155"/>
    <hyperlink r:id="rId119" ref="Q156"/>
    <hyperlink r:id="rId120" ref="Q158"/>
    <hyperlink r:id="rId121" ref="Q159"/>
    <hyperlink r:id="rId122" ref="Q160"/>
    <hyperlink r:id="rId123" ref="Q161"/>
    <hyperlink r:id="rId124" ref="Q162"/>
    <hyperlink r:id="rId125" ref="Q164"/>
    <hyperlink r:id="rId126" ref="Q165"/>
    <hyperlink r:id="rId127" ref="Q166"/>
    <hyperlink r:id="rId128" ref="Q167"/>
    <hyperlink r:id="rId129" ref="Q168"/>
    <hyperlink r:id="rId130" ref="Q170"/>
    <hyperlink r:id="rId131" ref="Q171"/>
    <hyperlink r:id="rId132" ref="Q172"/>
    <hyperlink r:id="rId133" ref="Q173"/>
    <hyperlink r:id="rId134" ref="Q174"/>
    <hyperlink r:id="rId135" ref="Q176"/>
    <hyperlink r:id="rId136" ref="Q177"/>
    <hyperlink r:id="rId137" ref="Q178"/>
    <hyperlink r:id="rId138" ref="Q179"/>
    <hyperlink r:id="rId139" ref="Q182"/>
    <hyperlink r:id="rId140" ref="Q183"/>
    <hyperlink r:id="rId141" ref="Q184"/>
    <hyperlink r:id="rId142" ref="Q186"/>
    <hyperlink r:id="rId143" ref="Q187"/>
    <hyperlink r:id="rId144" ref="Q188"/>
    <hyperlink r:id="rId145" ref="Q189"/>
    <hyperlink r:id="rId146" ref="Q190"/>
    <hyperlink r:id="rId147" ref="Q191"/>
    <hyperlink r:id="rId148" ref="Q193"/>
    <hyperlink r:id="rId149" ref="Q194"/>
    <hyperlink r:id="rId150" ref="Q195"/>
    <hyperlink r:id="rId151" ref="Q196"/>
    <hyperlink r:id="rId152" ref="Q198"/>
    <hyperlink r:id="rId153" ref="P199"/>
    <hyperlink r:id="rId154" ref="Q199"/>
    <hyperlink r:id="rId155" ref="Q200"/>
    <hyperlink r:id="rId156" ref="Q202"/>
    <hyperlink r:id="rId157" ref="Q203"/>
    <hyperlink r:id="rId158" ref="Q214"/>
    <hyperlink r:id="rId159" ref="P216"/>
    <hyperlink r:id="rId160" ref="Q216"/>
    <hyperlink r:id="rId161" ref="Q220"/>
    <hyperlink r:id="rId162" ref="Q222"/>
    <hyperlink r:id="rId163" ref="Q224"/>
    <hyperlink r:id="rId164" ref="Q228"/>
    <hyperlink r:id="rId165" ref="Q231"/>
    <hyperlink r:id="rId166" ref="Q238"/>
    <hyperlink r:id="rId167" ref="Q243"/>
    <hyperlink r:id="rId168" ref="Q248"/>
    <hyperlink r:id="rId169" ref="Q249"/>
    <hyperlink r:id="rId170" ref="Q257"/>
    <hyperlink r:id="rId171" ref="Q258"/>
    <hyperlink r:id="rId172" ref="Q264"/>
    <hyperlink r:id="rId173" ref="Q265"/>
    <hyperlink r:id="rId174" ref="Q275"/>
    <hyperlink r:id="rId175" ref="Q277"/>
    <hyperlink r:id="rId176" ref="Q282"/>
    <hyperlink r:id="rId177" ref="Q285"/>
    <hyperlink r:id="rId178" ref="Q287"/>
    <hyperlink r:id="rId179" ref="Q288"/>
    <hyperlink r:id="rId180" ref="Q290"/>
    <hyperlink r:id="rId181" ref="Q291"/>
    <hyperlink r:id="rId182" ref="Q292"/>
    <hyperlink r:id="rId183" ref="Q295"/>
    <hyperlink r:id="rId184" ref="P296"/>
    <hyperlink r:id="rId185" ref="Q296"/>
    <hyperlink r:id="rId186" ref="Q298"/>
    <hyperlink r:id="rId187" ref="Q299"/>
    <hyperlink r:id="rId188" ref="Q300"/>
    <hyperlink r:id="rId189" ref="Q303"/>
    <hyperlink r:id="rId190" ref="Q305"/>
    <hyperlink r:id="rId191" ref="Q310"/>
    <hyperlink r:id="rId192" ref="Q314"/>
    <hyperlink r:id="rId193" ref="Q318"/>
    <hyperlink r:id="rId194" ref="Q321"/>
    <hyperlink r:id="rId195" ref="Q326"/>
    <hyperlink r:id="rId196" ref="Q327"/>
    <hyperlink r:id="rId197" ref="Q329"/>
    <hyperlink r:id="rId198" ref="Q330"/>
    <hyperlink r:id="rId199" ref="Q332"/>
    <hyperlink r:id="rId200" ref="Q333"/>
    <hyperlink r:id="rId201" ref="Q335"/>
    <hyperlink r:id="rId202" ref="Q336"/>
    <hyperlink r:id="rId203" ref="P338"/>
    <hyperlink r:id="rId204" ref="Q338"/>
    <hyperlink r:id="rId205" ref="Q340"/>
    <hyperlink r:id="rId206" ref="Q342"/>
    <hyperlink r:id="rId207" ref="Q345"/>
    <hyperlink r:id="rId208" ref="Q352"/>
    <hyperlink r:id="rId209" ref="Q359"/>
    <hyperlink r:id="rId210" ref="Q361"/>
    <hyperlink r:id="rId211" ref="Q362"/>
    <hyperlink r:id="rId212" ref="Q363"/>
    <hyperlink r:id="rId213" ref="Q364"/>
    <hyperlink display="https://docs.google.com/spreadsheets/d/1LJseFbBzA4aF0FQFwKZHUxyvBbZshF0jEAhSrl_CUDc/edit#gid=1505963104 " location="Pusat!A1" ref="Q366"/>
    <hyperlink r:id="rId214" ref="Q367"/>
    <hyperlink r:id="rId215" ref="Q368"/>
    <hyperlink r:id="rId216" ref="Q369"/>
    <hyperlink r:id="rId217" ref="Q370"/>
    <hyperlink r:id="rId218" ref="Q372"/>
    <hyperlink r:id="rId219" ref="Q373"/>
    <hyperlink r:id="rId220" ref="Q375"/>
    <hyperlink r:id="rId221" ref="Q376"/>
    <hyperlink r:id="rId222" ref="Q378"/>
    <hyperlink r:id="rId223" ref="Q382"/>
    <hyperlink r:id="rId224" ref="Q383"/>
    <hyperlink r:id="rId225" ref="Q384"/>
    <hyperlink r:id="rId226" ref="Q385"/>
    <hyperlink r:id="rId227" ref="Q390"/>
    <hyperlink r:id="rId228" ref="Q391"/>
    <hyperlink r:id="rId229" ref="Q396"/>
    <hyperlink r:id="rId230" ref="Q397"/>
  </hyperlinks>
  <printOptions/>
  <pageMargins bottom="0.7480314960629921" footer="0.0" header="0.0" left="0.7086614173228347" right="0.7086614173228347" top="0.7480314960629921"/>
  <pageSetup fitToHeight="0" paperSize="9" orientation="portrait"/>
  <drawing r:id="rId23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sheetPr>
  <sheetViews>
    <sheetView showGridLines="0" workbookViewId="0">
      <pane ySplit="4.0" topLeftCell="A5" activePane="bottomLeft" state="frozen"/>
      <selection activeCell="B6" sqref="B6" pane="bottomLeft"/>
    </sheetView>
  </sheetViews>
  <sheetFormatPr customHeight="1" defaultColWidth="14.43" defaultRowHeight="15.0"/>
  <cols>
    <col customWidth="1" min="1" max="1" width="3.29"/>
    <col customWidth="1" min="2" max="2" width="4.0"/>
    <col customWidth="1" min="3" max="3" width="4.71"/>
    <col customWidth="1" min="4" max="5" width="4.0"/>
    <col customWidth="1" min="6" max="6" width="31.0"/>
    <col customWidth="1" min="7" max="7" width="9.71"/>
    <col customWidth="1" min="8" max="8" width="8.43"/>
    <col customWidth="1" min="9" max="9" width="12.71"/>
    <col customWidth="1" min="10" max="11" width="10.43"/>
    <col customWidth="1" min="12" max="12" width="13.0"/>
    <col customWidth="1" min="13" max="13" width="14.14"/>
    <col customWidth="1" min="14" max="17" width="10.43"/>
    <col customWidth="1" min="18" max="18" width="12.14"/>
    <col customWidth="1" min="19" max="45" width="10.43"/>
  </cols>
  <sheetData>
    <row r="1" ht="15.75" customHeight="1">
      <c r="A1" s="398" t="s">
        <v>0</v>
      </c>
      <c r="B1" s="11"/>
      <c r="C1" s="11"/>
      <c r="D1" s="11"/>
      <c r="E1" s="11"/>
      <c r="F1" s="12"/>
      <c r="G1" s="210" t="s">
        <v>116</v>
      </c>
      <c r="H1" s="399"/>
      <c r="I1" s="5" t="s">
        <v>1161</v>
      </c>
      <c r="J1" s="400" t="s">
        <v>132</v>
      </c>
      <c r="K1" s="401" t="s">
        <v>134</v>
      </c>
      <c r="L1" s="401" t="s">
        <v>136</v>
      </c>
      <c r="M1" s="401" t="s">
        <v>138</v>
      </c>
      <c r="N1" s="401" t="s">
        <v>140</v>
      </c>
      <c r="O1" s="401" t="s">
        <v>142</v>
      </c>
      <c r="P1" s="401" t="s">
        <v>144</v>
      </c>
      <c r="Q1" s="401" t="s">
        <v>146</v>
      </c>
      <c r="R1" s="401" t="s">
        <v>148</v>
      </c>
      <c r="S1" s="401" t="s">
        <v>150</v>
      </c>
      <c r="T1" s="401" t="s">
        <v>152</v>
      </c>
      <c r="U1" s="401" t="s">
        <v>154</v>
      </c>
      <c r="V1" s="401" t="s">
        <v>156</v>
      </c>
      <c r="W1" s="401" t="s">
        <v>158</v>
      </c>
      <c r="X1" s="401" t="s">
        <v>160</v>
      </c>
      <c r="Y1" s="401" t="s">
        <v>162</v>
      </c>
      <c r="Z1" s="401" t="s">
        <v>164</v>
      </c>
      <c r="AA1" s="401" t="s">
        <v>165</v>
      </c>
      <c r="AB1" s="401" t="s">
        <v>167</v>
      </c>
      <c r="AC1" s="401" t="s">
        <v>168</v>
      </c>
      <c r="AD1" s="401" t="s">
        <v>133</v>
      </c>
      <c r="AE1" s="401" t="s">
        <v>135</v>
      </c>
      <c r="AF1" s="401" t="s">
        <v>137</v>
      </c>
      <c r="AG1" s="401" t="s">
        <v>139</v>
      </c>
      <c r="AH1" s="401" t="s">
        <v>141</v>
      </c>
      <c r="AI1" s="401" t="s">
        <v>143</v>
      </c>
      <c r="AJ1" s="401" t="s">
        <v>145</v>
      </c>
      <c r="AK1" s="401" t="s">
        <v>147</v>
      </c>
      <c r="AL1" s="401" t="s">
        <v>149</v>
      </c>
      <c r="AM1" s="401" t="s">
        <v>151</v>
      </c>
      <c r="AN1" s="401" t="s">
        <v>153</v>
      </c>
      <c r="AO1" s="401" t="s">
        <v>155</v>
      </c>
      <c r="AP1" s="401" t="s">
        <v>157</v>
      </c>
      <c r="AQ1" s="401" t="s">
        <v>159</v>
      </c>
      <c r="AR1" s="401" t="s">
        <v>161</v>
      </c>
      <c r="AS1" s="401" t="s">
        <v>163</v>
      </c>
    </row>
    <row r="2">
      <c r="A2" s="98"/>
      <c r="B2" s="98"/>
      <c r="C2" s="98"/>
      <c r="D2" s="98"/>
      <c r="E2" s="98"/>
      <c r="F2" s="98"/>
      <c r="G2" s="92"/>
      <c r="H2" s="399"/>
      <c r="I2" s="402"/>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row>
    <row r="3">
      <c r="A3" s="219" t="s">
        <v>5</v>
      </c>
      <c r="B3" s="220" t="s">
        <v>121</v>
      </c>
      <c r="C3" s="221"/>
      <c r="D3" s="221"/>
      <c r="E3" s="221"/>
      <c r="F3" s="222"/>
      <c r="G3" s="223">
        <f>SUM(G4,G142)</f>
        <v>36.3</v>
      </c>
      <c r="H3" s="403"/>
      <c r="I3" s="13">
        <f>SUM(I4,I142)</f>
        <v>31.2294691</v>
      </c>
      <c r="J3" s="404">
        <f>ITKOT!L3</f>
        <v>32.17402886</v>
      </c>
      <c r="K3" s="13">
        <f>SETDA!L3</f>
        <v>33.16243464</v>
      </c>
      <c r="L3" s="13">
        <f>CAPIL!L3</f>
        <v>35.66024098</v>
      </c>
      <c r="M3" s="13">
        <f>DPMPT!L3</f>
        <v>35.5795</v>
      </c>
      <c r="N3" s="13">
        <f>BAPPEDA!L3</f>
        <v>34.25137537</v>
      </c>
      <c r="O3" s="13">
        <f>NAKER!L3</f>
        <v>33.59184848</v>
      </c>
      <c r="P3" s="13">
        <f>BKPSDM!L3</f>
        <v>34.05979395</v>
      </c>
      <c r="Q3" s="13">
        <f>KOMINFO!L3</f>
        <v>34.6383418</v>
      </c>
      <c r="R3" s="13">
        <f>RSUD!L3</f>
        <v>35.46666667</v>
      </c>
      <c r="S3" s="13">
        <f>RSIA!L3</f>
        <v>31.40138889</v>
      </c>
      <c r="T3" s="13">
        <f>DKUMKM!L3</f>
        <v>29.65471717</v>
      </c>
      <c r="U3" s="13">
        <f>DISDIK!L3</f>
        <v>29.63686</v>
      </c>
      <c r="V3" s="13">
        <f>DKK!L3</f>
        <v>31.19199768</v>
      </c>
      <c r="W3" s="13">
        <f>DPU!L3</f>
        <v>28.44470471</v>
      </c>
      <c r="X3" s="13">
        <f>DISPERKIM!L3</f>
        <v>31.52581843</v>
      </c>
      <c r="Y3" s="13">
        <f>BPBD!L3</f>
        <v>30.76758081</v>
      </c>
      <c r="Z3" s="13">
        <f>SATPOL!L3</f>
        <v>29.06669107</v>
      </c>
      <c r="AA3" s="13">
        <f>DINSOS!L3</f>
        <v>30.28666252</v>
      </c>
      <c r="AB3" s="13">
        <f>DP3AKB!L3</f>
        <v>32.99455556</v>
      </c>
      <c r="AC3" s="13">
        <f>DPPR!L3</f>
        <v>29.37521466</v>
      </c>
      <c r="AD3" s="13">
        <f>DLH!L3</f>
        <v>31.67016249</v>
      </c>
      <c r="AE3" s="13">
        <f>DISHUB!L3</f>
        <v>33.46014519</v>
      </c>
      <c r="AF3" s="13">
        <f>PERPUS!L3</f>
        <v>30.41371338</v>
      </c>
      <c r="AG3" s="13">
        <f>DPOP!L3</f>
        <v>35.19054762</v>
      </c>
      <c r="AH3" s="13">
        <f>'DP3'!L3</f>
        <v>27.40590058</v>
      </c>
      <c r="AI3" s="13">
        <f>DISDAG!L3</f>
        <v>32.88907958</v>
      </c>
      <c r="AJ3" s="13">
        <f>BPKD!L3</f>
        <v>32.15684722</v>
      </c>
      <c r="AK3" s="13">
        <f>BPPDRD!L3</f>
        <v>30.7155</v>
      </c>
      <c r="AL3" s="13">
        <f>KESBANG!L3</f>
        <v>33.32881678</v>
      </c>
      <c r="AM3" s="13">
        <f>SETWAN!L3</f>
        <v>27.00827778</v>
      </c>
      <c r="AN3" s="13">
        <f>KEC.BARAT!L3</f>
        <v>27.6379923</v>
      </c>
      <c r="AO3" s="13">
        <f>BALTENG!L3</f>
        <v>29.8214094</v>
      </c>
      <c r="AP3" s="13">
        <f>BALKOT!L3</f>
        <v>31.76117991</v>
      </c>
      <c r="AQ3" s="13">
        <f>BALUT!L3</f>
        <v>29.52151719</v>
      </c>
      <c r="AR3" s="13">
        <f>BALSEL!L3</f>
        <v>29.40910694</v>
      </c>
      <c r="AS3" s="13">
        <f>BALTIM!L3</f>
        <v>27.45569055</v>
      </c>
    </row>
    <row r="4">
      <c r="A4" s="108"/>
      <c r="B4" s="227" t="s">
        <v>7</v>
      </c>
      <c r="C4" s="228" t="s">
        <v>185</v>
      </c>
      <c r="D4" s="229"/>
      <c r="E4" s="229"/>
      <c r="F4" s="229"/>
      <c r="G4" s="110">
        <f>SUM(G5,G23,G27,G42,G56,G79,G90,G118)</f>
        <v>14.6</v>
      </c>
      <c r="H4" s="403"/>
      <c r="I4" s="110">
        <f>SUM(I5,I23,I27,I42,I56,I79,I90,I118)</f>
        <v>12.9506659</v>
      </c>
      <c r="J4" s="231">
        <f>ITKOT!L4</f>
        <v>12.69177778</v>
      </c>
      <c r="K4" s="110">
        <f>SETDA!L4</f>
        <v>13.43797222</v>
      </c>
      <c r="L4" s="110">
        <f>CAPIL!L4</f>
        <v>14.52755556</v>
      </c>
      <c r="M4" s="110">
        <f>DPMPT!L4</f>
        <v>14.3795</v>
      </c>
      <c r="N4" s="110">
        <f>BAPPEDA!L4</f>
        <v>13.50463889</v>
      </c>
      <c r="O4" s="110">
        <f>NAKER!L4</f>
        <v>14.237</v>
      </c>
      <c r="P4" s="110">
        <f>BKPSDM!L4</f>
        <v>13.41294444</v>
      </c>
      <c r="Q4" s="110">
        <f>KOMINFO!L4</f>
        <v>13.61411111</v>
      </c>
      <c r="R4" s="110">
        <f>RSUD!L4</f>
        <v>14.6</v>
      </c>
      <c r="S4" s="110">
        <f>RSIA!L4</f>
        <v>14.22916667</v>
      </c>
      <c r="T4" s="110">
        <f>DKUMKM!L4</f>
        <v>13.51577778</v>
      </c>
      <c r="U4" s="110">
        <f>DISDIK!L4</f>
        <v>13.10611111</v>
      </c>
      <c r="V4" s="110">
        <f>DKK!L4</f>
        <v>13.42088889</v>
      </c>
      <c r="W4" s="110">
        <f>DPU!L4</f>
        <v>12.50202778</v>
      </c>
      <c r="X4" s="110">
        <f>DISPERKIM!L4</f>
        <v>12.61233333</v>
      </c>
      <c r="Y4" s="110">
        <f>BPBD!L4</f>
        <v>13.11333333</v>
      </c>
      <c r="Z4" s="110">
        <f>SATPOL!L4</f>
        <v>11.90261111</v>
      </c>
      <c r="AA4" s="110">
        <f>DINSOS!L4</f>
        <v>12.61055556</v>
      </c>
      <c r="AB4" s="110">
        <f>DP3AKB!L4</f>
        <v>13.04455556</v>
      </c>
      <c r="AC4" s="110">
        <f>DPPR!L4</f>
        <v>12.41366667</v>
      </c>
      <c r="AD4" s="110">
        <f>DLH!L4</f>
        <v>12.35186111</v>
      </c>
      <c r="AE4" s="110">
        <f>DLH!M4</f>
        <v>0.8460178843</v>
      </c>
      <c r="AF4" s="110">
        <f>PERPUS!L4</f>
        <v>11.38022222</v>
      </c>
      <c r="AG4" s="110">
        <f>DPOP!L4</f>
        <v>13.73816667</v>
      </c>
      <c r="AH4" s="110">
        <f>'DP3'!L4</f>
        <v>11.53388889</v>
      </c>
      <c r="AI4" s="110">
        <f>DISDAG!L4</f>
        <v>12.72061111</v>
      </c>
      <c r="AJ4" s="110">
        <f>BPKD!L4</f>
        <v>13.20372222</v>
      </c>
      <c r="AK4" s="110">
        <f>BPPDRD!L4</f>
        <v>11.508</v>
      </c>
      <c r="AL4" s="110">
        <f>KESBANG!L4</f>
        <v>13.45666667</v>
      </c>
      <c r="AM4" s="110">
        <f>SETWAN!L4</f>
        <v>11.55911111</v>
      </c>
      <c r="AN4" s="110">
        <f>KEC.BARAT!L4</f>
        <v>11.64572222</v>
      </c>
      <c r="AO4" s="110">
        <f>BALTENG!L4</f>
        <v>12.02488889</v>
      </c>
      <c r="AP4" s="110">
        <f>BALKOT!L4</f>
        <v>13.21455556</v>
      </c>
      <c r="AQ4" s="110">
        <f>BALUT!L4</f>
        <v>12.86969444</v>
      </c>
      <c r="AR4" s="110">
        <f>BALSEL!L4</f>
        <v>12.56616667</v>
      </c>
      <c r="AS4" s="110">
        <f>BALTIM!L4</f>
        <v>11.914</v>
      </c>
    </row>
    <row r="5">
      <c r="A5" s="138"/>
      <c r="B5" s="139"/>
      <c r="C5" s="139">
        <v>1.0</v>
      </c>
      <c r="D5" s="141" t="s">
        <v>9</v>
      </c>
      <c r="E5" s="3"/>
      <c r="F5" s="4"/>
      <c r="G5" s="37">
        <f>SUM(G6:G20)</f>
        <v>2</v>
      </c>
      <c r="H5" s="405"/>
      <c r="I5" s="23">
        <f>SUM(I6,I11,I15,I20)</f>
        <v>1.794907407</v>
      </c>
      <c r="J5" s="406">
        <f>ITKOT!L5</f>
        <v>2</v>
      </c>
      <c r="K5" s="23">
        <f>SETDA!L5</f>
        <v>1.910666667</v>
      </c>
      <c r="L5" s="23">
        <f>CAPIL!L5</f>
        <v>2</v>
      </c>
      <c r="M5" s="23">
        <f>DPMPT!L5</f>
        <v>2</v>
      </c>
      <c r="N5" s="23">
        <f>BAPPEDA!L5</f>
        <v>2</v>
      </c>
      <c r="O5" s="23">
        <f>NAKER!L5</f>
        <v>2</v>
      </c>
      <c r="P5" s="23">
        <f>BKPSDM!L5</f>
        <v>2</v>
      </c>
      <c r="Q5" s="23">
        <f>KOMINFO!L5</f>
        <v>2</v>
      </c>
      <c r="R5" s="23">
        <f>RSUD!L5</f>
        <v>2</v>
      </c>
      <c r="S5" s="37">
        <f>RSIA!L5</f>
        <v>2</v>
      </c>
      <c r="T5" s="37">
        <f>DKUMKM!L5</f>
        <v>1.732666667</v>
      </c>
      <c r="U5" s="37">
        <f>DISDIK!L5</f>
        <v>1.866</v>
      </c>
      <c r="V5" s="37">
        <f>DKK!L5</f>
        <v>1.934</v>
      </c>
      <c r="W5" s="37">
        <f>DPU!L5</f>
        <v>1.634666667</v>
      </c>
      <c r="X5" s="37">
        <f>DISPERKIM!L5</f>
        <v>1.89</v>
      </c>
      <c r="Y5" s="37">
        <f>BPBD!L5</f>
        <v>1.666666667</v>
      </c>
      <c r="Z5" s="37">
        <f>SATPOL!L5</f>
        <v>1.934</v>
      </c>
      <c r="AA5" s="37">
        <f>DINSOS!L5</f>
        <v>1.522666667</v>
      </c>
      <c r="AB5" s="37">
        <f>DP3AKB!L5</f>
        <v>1.822</v>
      </c>
      <c r="AC5" s="37">
        <f>DPPR!L5</f>
        <v>1.444</v>
      </c>
      <c r="AD5" s="37">
        <f>DLH!L5</f>
        <v>1.89</v>
      </c>
      <c r="AE5" s="37">
        <f>DLH!M5</f>
        <v>0.945</v>
      </c>
      <c r="AF5" s="37">
        <f>PERPUS!L5</f>
        <v>1.623333333</v>
      </c>
      <c r="AG5" s="37">
        <f>DPOP!L5</f>
        <v>1.934</v>
      </c>
      <c r="AH5" s="37">
        <f>'DP3'!L5</f>
        <v>1.824</v>
      </c>
      <c r="AI5" s="37">
        <f>DISDAG!L5</f>
        <v>2</v>
      </c>
      <c r="AJ5" s="37">
        <f>BPKD!L5</f>
        <v>1.312666667</v>
      </c>
      <c r="AK5" s="37">
        <f>BPPDRD!L5</f>
        <v>1.422666667</v>
      </c>
      <c r="AL5" s="37">
        <f>KESBANG!L5</f>
        <v>1.89</v>
      </c>
      <c r="AM5" s="37">
        <f>SETWAN!L5</f>
        <v>1.29</v>
      </c>
      <c r="AN5" s="37">
        <f>KEC.BARAT!L5</f>
        <v>1.822</v>
      </c>
      <c r="AO5" s="37">
        <f>BALTENG!L5</f>
        <v>1.666666667</v>
      </c>
      <c r="AP5" s="37">
        <f>BALKOT!L5</f>
        <v>1.735333333</v>
      </c>
      <c r="AQ5" s="37">
        <f>BALUT!L5</f>
        <v>1.622666667</v>
      </c>
      <c r="AR5" s="37">
        <f>BALSEL!L5</f>
        <v>1.666666667</v>
      </c>
      <c r="AS5" s="37">
        <f>BALTIM!L5</f>
        <v>1.691333333</v>
      </c>
    </row>
    <row r="6">
      <c r="A6" s="239"/>
      <c r="B6" s="240"/>
      <c r="C6" s="241"/>
      <c r="D6" s="241" t="s">
        <v>10</v>
      </c>
      <c r="E6" s="28" t="s">
        <v>11</v>
      </c>
      <c r="F6" s="4"/>
      <c r="G6" s="242">
        <v>0.4</v>
      </c>
      <c r="H6" s="407"/>
      <c r="I6" s="242">
        <f>AVERAGE(I8:I10)*G6</f>
        <v>0.3421481481</v>
      </c>
      <c r="J6" s="329">
        <f>ITKOT!L6</f>
        <v>0.4</v>
      </c>
      <c r="K6" s="242">
        <f>SETDA!L6</f>
        <v>0.4</v>
      </c>
      <c r="L6" s="242">
        <f>CAPIL!L6</f>
        <v>0.4</v>
      </c>
      <c r="M6" s="242">
        <f>DPMPT!L6</f>
        <v>0.4</v>
      </c>
      <c r="N6" s="242">
        <f>BAPPEDA!L6</f>
        <v>0.4</v>
      </c>
      <c r="O6" s="242">
        <f>NAKER!L6</f>
        <v>0.4</v>
      </c>
      <c r="P6" s="242">
        <f>BKPSDM!L6</f>
        <v>0.4</v>
      </c>
      <c r="Q6" s="242">
        <f>KOMINFO!L6</f>
        <v>0.4</v>
      </c>
      <c r="R6" s="242">
        <f>RSUD!L6</f>
        <v>0.4</v>
      </c>
      <c r="S6" s="408">
        <f>RSIA!L6</f>
        <v>0.4</v>
      </c>
      <c r="T6" s="408">
        <f>DKUMKM!L6</f>
        <v>0.2666666667</v>
      </c>
      <c r="U6" s="408">
        <f>DISDIK!L6</f>
        <v>0.4</v>
      </c>
      <c r="V6" s="408">
        <f>DKK!L6</f>
        <v>0.4</v>
      </c>
      <c r="W6" s="408">
        <f>DPU!L6</f>
        <v>0.356</v>
      </c>
      <c r="X6" s="408">
        <f>DISPERKIM!L6</f>
        <v>0.356</v>
      </c>
      <c r="Y6" s="408">
        <f>BPBD!L6</f>
        <v>0.2666666667</v>
      </c>
      <c r="Z6" s="408">
        <f>SATPOL!L6</f>
        <v>0.4</v>
      </c>
      <c r="AA6" s="408">
        <f>DINSOS!L6</f>
        <v>0.2666666667</v>
      </c>
      <c r="AB6" s="408">
        <f>DP3AKB!L6</f>
        <v>0.356</v>
      </c>
      <c r="AC6" s="408">
        <f>DPPR!L6</f>
        <v>0.3106666667</v>
      </c>
      <c r="AD6" s="408">
        <f>DLH!L6</f>
        <v>0.356</v>
      </c>
      <c r="AE6" s="408">
        <f>DLH!M6</f>
        <v>0.89</v>
      </c>
      <c r="AF6" s="408">
        <f>PERPUS!L6</f>
        <v>0.2226666667</v>
      </c>
      <c r="AG6" s="408">
        <f>DPOP!L6</f>
        <v>0.4</v>
      </c>
      <c r="AH6" s="408">
        <f>'DP3'!L6</f>
        <v>0.356</v>
      </c>
      <c r="AI6" s="408">
        <f>DISDAG!L6</f>
        <v>0.4</v>
      </c>
      <c r="AJ6" s="408">
        <f>BPKD!L6</f>
        <v>0.2226666667</v>
      </c>
      <c r="AK6" s="408">
        <f>BPPDRD!L6</f>
        <v>0.2666666667</v>
      </c>
      <c r="AL6" s="408">
        <f>KESBANG!L6</f>
        <v>0.356</v>
      </c>
      <c r="AM6" s="408">
        <f>SETWAN!L6</f>
        <v>0.2666666667</v>
      </c>
      <c r="AN6" s="408">
        <f>KEC.BARAT!L6</f>
        <v>0.356</v>
      </c>
      <c r="AO6" s="408">
        <f>BALTENG!L6</f>
        <v>0.2666666667</v>
      </c>
      <c r="AP6" s="408">
        <f>BALKOT!L6</f>
        <v>0.312</v>
      </c>
      <c r="AQ6" s="408">
        <f>BALUT!L6</f>
        <v>0.2226666667</v>
      </c>
      <c r="AR6" s="408">
        <f>BALSEL!L6</f>
        <v>0.2666666667</v>
      </c>
      <c r="AS6" s="408">
        <f>BALTIM!L6</f>
        <v>0.356</v>
      </c>
    </row>
    <row r="7">
      <c r="A7" s="114"/>
      <c r="B7" s="114"/>
      <c r="C7" s="114"/>
      <c r="D7" s="114"/>
      <c r="E7" s="246"/>
      <c r="F7" s="125"/>
      <c r="G7" s="117"/>
      <c r="H7" s="407"/>
      <c r="I7" s="117"/>
      <c r="J7" s="324"/>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row>
    <row r="8">
      <c r="A8" s="114"/>
      <c r="B8" s="114"/>
      <c r="C8" s="114"/>
      <c r="D8" s="114"/>
      <c r="E8" s="246" t="s">
        <v>186</v>
      </c>
      <c r="F8" s="125" t="s">
        <v>1162</v>
      </c>
      <c r="G8" s="117"/>
      <c r="H8" s="407"/>
      <c r="I8" s="117">
        <f t="shared" ref="I8:I10" si="1">AVERAGE(J8:AS8)</f>
        <v>1</v>
      </c>
      <c r="J8" s="324">
        <f>ITKOT!L7</f>
        <v>1</v>
      </c>
      <c r="K8" s="117">
        <f>SETDA!L7</f>
        <v>1</v>
      </c>
      <c r="L8" s="117">
        <f>CAPIL!L7</f>
        <v>1</v>
      </c>
      <c r="M8" s="117">
        <f>DPMPT!L7</f>
        <v>1</v>
      </c>
      <c r="N8" s="117">
        <f>BAPPEDA!L7</f>
        <v>1</v>
      </c>
      <c r="O8" s="117">
        <f>NAKER!L7</f>
        <v>1</v>
      </c>
      <c r="P8" s="117">
        <f>BKPSDM!L7</f>
        <v>1</v>
      </c>
      <c r="Q8" s="117">
        <f>KOMINFO!L7</f>
        <v>1</v>
      </c>
      <c r="R8" s="117">
        <f>RSUD!L7</f>
        <v>1</v>
      </c>
      <c r="S8" s="117">
        <f>RSIA!L7</f>
        <v>1</v>
      </c>
      <c r="T8" s="117">
        <f>DKUMKM!L7</f>
        <v>1</v>
      </c>
      <c r="U8" s="117">
        <f>DISDIK!L7</f>
        <v>1</v>
      </c>
      <c r="V8" s="117">
        <f>DKK!L7</f>
        <v>1</v>
      </c>
      <c r="W8" s="117">
        <f>DPU!L7</f>
        <v>1</v>
      </c>
      <c r="X8" s="117">
        <f>DISPERKIM!L7</f>
        <v>1</v>
      </c>
      <c r="Y8" s="117">
        <f>BPBD!L7</f>
        <v>1</v>
      </c>
      <c r="Z8" s="117">
        <f>SATPOL!L7</f>
        <v>1</v>
      </c>
      <c r="AA8" s="117">
        <f>DINSOS!L7</f>
        <v>1</v>
      </c>
      <c r="AB8" s="117">
        <f>DP3AKB!L7</f>
        <v>1</v>
      </c>
      <c r="AC8" s="117">
        <f>DPPR!L7</f>
        <v>1</v>
      </c>
      <c r="AD8" s="117">
        <f>DLH!L7</f>
        <v>1</v>
      </c>
      <c r="AE8" s="117">
        <f>DISHUB!L7</f>
        <v>1</v>
      </c>
      <c r="AF8" s="117">
        <f>PERPUS!L7</f>
        <v>1</v>
      </c>
      <c r="AG8" s="117">
        <f>DPOP!L7</f>
        <v>1</v>
      </c>
      <c r="AH8" s="117">
        <f>'DP3'!L7</f>
        <v>1</v>
      </c>
      <c r="AI8" s="117">
        <f>DISDAG!L7</f>
        <v>1</v>
      </c>
      <c r="AJ8" s="117">
        <f>BPKD!L7</f>
        <v>1</v>
      </c>
      <c r="AK8" s="117">
        <f>BPPDRD!L7</f>
        <v>1</v>
      </c>
      <c r="AL8" s="117">
        <f>KESBANG!L7</f>
        <v>1</v>
      </c>
      <c r="AM8" s="117">
        <f>SETWAN!L7</f>
        <v>1</v>
      </c>
      <c r="AN8" s="117">
        <f>KEC.BARAT!L7</f>
        <v>1</v>
      </c>
      <c r="AO8" s="117">
        <f>BALTENG!L7</f>
        <v>1</v>
      </c>
      <c r="AP8" s="117">
        <f>BALKOT!L7</f>
        <v>1</v>
      </c>
      <c r="AQ8" s="117">
        <f>BALUT!L7</f>
        <v>1</v>
      </c>
      <c r="AR8" s="117">
        <f>BALSEL!L7</f>
        <v>1</v>
      </c>
      <c r="AS8" s="117">
        <f>BALTIM!L7</f>
        <v>1</v>
      </c>
    </row>
    <row r="9">
      <c r="A9" s="114"/>
      <c r="B9" s="114" t="s">
        <v>1163</v>
      </c>
      <c r="C9" s="114"/>
      <c r="D9" s="114"/>
      <c r="E9" s="246" t="s">
        <v>193</v>
      </c>
      <c r="F9" s="125" t="s">
        <v>1164</v>
      </c>
      <c r="G9" s="117"/>
      <c r="H9" s="407"/>
      <c r="I9" s="117">
        <f t="shared" si="1"/>
        <v>0.9266666667</v>
      </c>
      <c r="J9" s="324">
        <f>ITKOT!L8</f>
        <v>1</v>
      </c>
      <c r="K9" s="117">
        <f>SETDA!L8</f>
        <v>1</v>
      </c>
      <c r="L9" s="117">
        <f>CAPIL!L8</f>
        <v>1</v>
      </c>
      <c r="M9" s="117">
        <f>DPMPT!L8</f>
        <v>1</v>
      </c>
      <c r="N9" s="117">
        <f>BAPPEDA!L8</f>
        <v>1</v>
      </c>
      <c r="O9" s="117">
        <f>NAKER!L8</f>
        <v>1</v>
      </c>
      <c r="P9" s="117">
        <f>BKPSDM!L8</f>
        <v>1</v>
      </c>
      <c r="Q9" s="117">
        <f>KOMINFO!L8</f>
        <v>1</v>
      </c>
      <c r="R9" s="117">
        <f>RSUD!L8</f>
        <v>1</v>
      </c>
      <c r="S9" s="117">
        <f>RSIA!L8</f>
        <v>1</v>
      </c>
      <c r="T9" s="117">
        <f>DKUMKM!L8</f>
        <v>0.67</v>
      </c>
      <c r="U9" s="117">
        <f>DISDIK!L8</f>
        <v>1</v>
      </c>
      <c r="V9" s="117">
        <f>DKK!L8</f>
        <v>1</v>
      </c>
      <c r="W9" s="117">
        <f>DPU!L8</f>
        <v>1</v>
      </c>
      <c r="X9" s="117">
        <f>DISPERKIM!L8</f>
        <v>1</v>
      </c>
      <c r="Y9" s="117">
        <f>BPBD!L8</f>
        <v>1</v>
      </c>
      <c r="Z9" s="117">
        <f>SATPOL!L8</f>
        <v>1</v>
      </c>
      <c r="AA9" s="117">
        <f>DINSOS!L8</f>
        <v>1</v>
      </c>
      <c r="AB9" s="117">
        <f>DP3AKB!L8</f>
        <v>1</v>
      </c>
      <c r="AC9" s="117">
        <f>DPPR!L8</f>
        <v>1</v>
      </c>
      <c r="AD9" s="117">
        <f>DLH!L8</f>
        <v>1</v>
      </c>
      <c r="AE9" s="117">
        <f>DISHUB!L8</f>
        <v>0.67</v>
      </c>
      <c r="AF9" s="117">
        <f>PERPUS!L8</f>
        <v>0.67</v>
      </c>
      <c r="AG9" s="117">
        <f>DPOP!L8</f>
        <v>1</v>
      </c>
      <c r="AH9" s="117">
        <f>'DP3'!L8</f>
        <v>1</v>
      </c>
      <c r="AI9" s="117">
        <f>DISDAG!L8</f>
        <v>1</v>
      </c>
      <c r="AJ9" s="117">
        <f>BPKD!L8</f>
        <v>0.67</v>
      </c>
      <c r="AK9" s="117">
        <f>BPPDRD!L8</f>
        <v>1</v>
      </c>
      <c r="AL9" s="117">
        <f>KESBANG!L8</f>
        <v>1</v>
      </c>
      <c r="AM9" s="117">
        <f>SETWAN!L8</f>
        <v>0.67</v>
      </c>
      <c r="AN9" s="117">
        <f>KEC.BARAT!L8</f>
        <v>1</v>
      </c>
      <c r="AO9" s="117">
        <f>BALTENG!L8</f>
        <v>1</v>
      </c>
      <c r="AP9" s="117">
        <f>BALKOT!L8</f>
        <v>0.67</v>
      </c>
      <c r="AQ9" s="117">
        <f>BALUT!L8</f>
        <v>0.67</v>
      </c>
      <c r="AR9" s="117">
        <f>BALSEL!L8</f>
        <v>1</v>
      </c>
      <c r="AS9" s="117">
        <f>BALTIM!L8</f>
        <v>0.67</v>
      </c>
    </row>
    <row r="10">
      <c r="A10" s="114"/>
      <c r="B10" s="114"/>
      <c r="C10" s="114"/>
      <c r="D10" s="114"/>
      <c r="E10" s="246" t="s">
        <v>199</v>
      </c>
      <c r="F10" s="125" t="s">
        <v>1165</v>
      </c>
      <c r="G10" s="117"/>
      <c r="H10" s="407"/>
      <c r="I10" s="117">
        <f t="shared" si="1"/>
        <v>0.6394444444</v>
      </c>
      <c r="J10" s="324">
        <f>ITKOT!L9</f>
        <v>1</v>
      </c>
      <c r="K10" s="117">
        <f>SETDA!L9</f>
        <v>1</v>
      </c>
      <c r="L10" s="117">
        <f>CAPIL!L9</f>
        <v>1</v>
      </c>
      <c r="M10" s="117">
        <f>DPMPT!L9</f>
        <v>1</v>
      </c>
      <c r="N10" s="117">
        <f>BAPPEDA!L9</f>
        <v>1</v>
      </c>
      <c r="O10" s="117">
        <f>NAKER!L9</f>
        <v>1</v>
      </c>
      <c r="P10" s="117">
        <f>BKPSDM!L9</f>
        <v>1</v>
      </c>
      <c r="Q10" s="117">
        <f>KOMINFO!L9</f>
        <v>1</v>
      </c>
      <c r="R10" s="117">
        <f>RSUD!L9</f>
        <v>1</v>
      </c>
      <c r="S10" s="117">
        <f>RSIA!L9</f>
        <v>1</v>
      </c>
      <c r="T10" s="117">
        <f>DKUMKM!L9</f>
        <v>0.33</v>
      </c>
      <c r="U10" s="117">
        <f>DISDIK!L9</f>
        <v>1</v>
      </c>
      <c r="V10" s="117">
        <f>DKK!L9</f>
        <v>1</v>
      </c>
      <c r="W10" s="117">
        <f>DPU!L9</f>
        <v>0.67</v>
      </c>
      <c r="X10" s="117">
        <f>DISPERKIM!L9</f>
        <v>0.67</v>
      </c>
      <c r="Y10" s="117">
        <f>BPBD!L9</f>
        <v>0</v>
      </c>
      <c r="Z10" s="117">
        <f>SATPOL!L9</f>
        <v>1</v>
      </c>
      <c r="AA10" s="117">
        <f>DINSOS!L9</f>
        <v>0</v>
      </c>
      <c r="AB10" s="117">
        <f>DP3AKB!L9</f>
        <v>0.67</v>
      </c>
      <c r="AC10" s="117">
        <f>DPPR!L9</f>
        <v>0.33</v>
      </c>
      <c r="AD10" s="117">
        <f>DLH!L9</f>
        <v>0.67</v>
      </c>
      <c r="AE10" s="117">
        <f>DISHUB!L9</f>
        <v>0.67</v>
      </c>
      <c r="AF10" s="117">
        <f>PERPUS!L9</f>
        <v>0</v>
      </c>
      <c r="AG10" s="117">
        <f>DPOP!L9</f>
        <v>1</v>
      </c>
      <c r="AH10" s="117">
        <f>'DP3'!L9</f>
        <v>0.67</v>
      </c>
      <c r="AI10" s="117">
        <f>DISDAG!L9</f>
        <v>1</v>
      </c>
      <c r="AJ10" s="117">
        <f>BPKD!L9</f>
        <v>0</v>
      </c>
      <c r="AK10" s="117">
        <f>BPPDRD!L9</f>
        <v>0</v>
      </c>
      <c r="AL10" s="117">
        <f>KESBANG!L9</f>
        <v>0.67</v>
      </c>
      <c r="AM10" s="117">
        <f>SETWAN!L9</f>
        <v>0.33</v>
      </c>
      <c r="AN10" s="117">
        <f>KEC.BARAT!L9</f>
        <v>0.67</v>
      </c>
      <c r="AO10" s="117">
        <f>BALTENG!L9</f>
        <v>0</v>
      </c>
      <c r="AP10" s="117">
        <f>BALKOT!L9</f>
        <v>0.67</v>
      </c>
      <c r="AQ10" s="117">
        <f>BALUT!L9</f>
        <v>0</v>
      </c>
      <c r="AR10" s="117">
        <f>BALSEL!L9</f>
        <v>0</v>
      </c>
      <c r="AS10" s="117">
        <f>BALTIM!L9</f>
        <v>1</v>
      </c>
    </row>
    <row r="11">
      <c r="A11" s="255"/>
      <c r="B11" s="255"/>
      <c r="C11" s="255"/>
      <c r="D11" s="255" t="s">
        <v>12</v>
      </c>
      <c r="E11" s="32" t="s">
        <v>13</v>
      </c>
      <c r="F11" s="4"/>
      <c r="G11" s="242">
        <v>0.4</v>
      </c>
      <c r="H11" s="407"/>
      <c r="I11" s="242">
        <f>AVERAGE(I12:I14)*G11</f>
        <v>0.3765925926</v>
      </c>
      <c r="J11" s="329">
        <f>ITKOT!L10</f>
        <v>0.4</v>
      </c>
      <c r="K11" s="242">
        <f>SETDA!L10</f>
        <v>0.3106666667</v>
      </c>
      <c r="L11" s="242">
        <f>CAPIL!L10</f>
        <v>0.4</v>
      </c>
      <c r="M11" s="242">
        <f>DPMPT!L10</f>
        <v>0.4</v>
      </c>
      <c r="N11" s="242">
        <f>BAPPEDA!L10</f>
        <v>0.4</v>
      </c>
      <c r="O11" s="242">
        <f>NAKER!L10</f>
        <v>0.4</v>
      </c>
      <c r="P11" s="242">
        <f>BKPSDM!L10</f>
        <v>0.4</v>
      </c>
      <c r="Q11" s="242">
        <f>KOMINFO!L10</f>
        <v>0.4</v>
      </c>
      <c r="R11" s="242">
        <f>RSUD!L10</f>
        <v>0.4</v>
      </c>
      <c r="S11" s="382">
        <f>RSIA!L10</f>
        <v>0.4</v>
      </c>
      <c r="T11" s="382">
        <f>DKUMKM!L10</f>
        <v>0.4</v>
      </c>
      <c r="U11" s="382">
        <f>DISDIK!L10</f>
        <v>0.4</v>
      </c>
      <c r="V11" s="382">
        <f>DKK!L10</f>
        <v>0.4</v>
      </c>
      <c r="W11" s="382">
        <f>DPU!L10</f>
        <v>0.3106666667</v>
      </c>
      <c r="X11" s="382">
        <f>DISPERKIM!L10</f>
        <v>0.4</v>
      </c>
      <c r="Y11" s="382">
        <f>BPBD!L10</f>
        <v>0.4</v>
      </c>
      <c r="Z11" s="382">
        <f>SATPOL!L10</f>
        <v>0.4</v>
      </c>
      <c r="AA11" s="382">
        <f>DINSOS!L10</f>
        <v>0.356</v>
      </c>
      <c r="AB11" s="382">
        <f>DP3AKB!L10</f>
        <v>0.4</v>
      </c>
      <c r="AC11" s="382">
        <f>DPPR!L10</f>
        <v>0.3333333333</v>
      </c>
      <c r="AD11" s="382">
        <f>DLH!L10</f>
        <v>0.4</v>
      </c>
      <c r="AE11" s="382">
        <f>DISHUB!L10</f>
        <v>0.356</v>
      </c>
      <c r="AF11" s="382">
        <f>PERPUS!L10</f>
        <v>0.2666666667</v>
      </c>
      <c r="AG11" s="382">
        <f>DPOP!L10</f>
        <v>0.4</v>
      </c>
      <c r="AH11" s="382">
        <f>'DP3'!L10</f>
        <v>0.4</v>
      </c>
      <c r="AI11" s="382">
        <f>DISDAG!L10</f>
        <v>0.4</v>
      </c>
      <c r="AJ11" s="382">
        <f>BPKD!L10</f>
        <v>0.356</v>
      </c>
      <c r="AK11" s="382">
        <f>BPPDRD!L10</f>
        <v>0.356</v>
      </c>
      <c r="AL11" s="382">
        <f>KESBANG!L10</f>
        <v>0.4</v>
      </c>
      <c r="AM11" s="382">
        <f>SETWAN!L10</f>
        <v>0.2893333333</v>
      </c>
      <c r="AN11" s="382">
        <f>KEC.BARAT!L10</f>
        <v>0.4</v>
      </c>
      <c r="AO11" s="382">
        <f>BALTENG!L10</f>
        <v>0.4</v>
      </c>
      <c r="AP11" s="382">
        <f>BALKOT!L10</f>
        <v>0.2893333333</v>
      </c>
      <c r="AQ11" s="382">
        <f>BALUT!L10</f>
        <v>0.4</v>
      </c>
      <c r="AR11" s="382">
        <f>BALSEL!L10</f>
        <v>0.4</v>
      </c>
      <c r="AS11" s="382">
        <f>BALTIM!L10</f>
        <v>0.3333333333</v>
      </c>
    </row>
    <row r="12">
      <c r="A12" s="193"/>
      <c r="B12" s="193"/>
      <c r="C12" s="193"/>
      <c r="D12" s="193"/>
      <c r="E12" s="246" t="s">
        <v>186</v>
      </c>
      <c r="F12" s="125" t="s">
        <v>1166</v>
      </c>
      <c r="G12" s="117"/>
      <c r="H12" s="407"/>
      <c r="I12" s="117">
        <f t="shared" ref="I12:I14" si="2">AVERAGE(J12:AS12)</f>
        <v>1</v>
      </c>
      <c r="J12" s="324">
        <f>ITKOT!L11</f>
        <v>1</v>
      </c>
      <c r="K12" s="117">
        <f>SETDA!L11</f>
        <v>1</v>
      </c>
      <c r="L12" s="117">
        <f>CAPIL!L11</f>
        <v>1</v>
      </c>
      <c r="M12" s="117">
        <f>DPMPT!L11</f>
        <v>1</v>
      </c>
      <c r="N12" s="117">
        <f>BAPPEDA!L11</f>
        <v>1</v>
      </c>
      <c r="O12" s="117">
        <f>NAKER!L11</f>
        <v>1</v>
      </c>
      <c r="P12" s="117">
        <f>BKPSDM!L11</f>
        <v>1</v>
      </c>
      <c r="Q12" s="117">
        <f>KOMINFO!L11</f>
        <v>1</v>
      </c>
      <c r="R12" s="117">
        <f>RSUD!L11</f>
        <v>1</v>
      </c>
      <c r="S12" s="117">
        <f>RSIA!L11</f>
        <v>1</v>
      </c>
      <c r="T12" s="117">
        <f>DKUMKM!L11</f>
        <v>1</v>
      </c>
      <c r="U12" s="117">
        <f>DISDIK!L11</f>
        <v>1</v>
      </c>
      <c r="V12" s="117">
        <f>DKK!L11</f>
        <v>1</v>
      </c>
      <c r="W12" s="117">
        <f>DPU!L11</f>
        <v>1</v>
      </c>
      <c r="X12" s="117">
        <f>DISPERKIM!L11</f>
        <v>1</v>
      </c>
      <c r="Y12" s="117">
        <f>BPBD!L11</f>
        <v>1</v>
      </c>
      <c r="Z12" s="117">
        <f>SATPOL!L11</f>
        <v>1</v>
      </c>
      <c r="AA12" s="117">
        <f>DINSOS!L11</f>
        <v>1</v>
      </c>
      <c r="AB12" s="117">
        <f>DP3AKB!L11</f>
        <v>1</v>
      </c>
      <c r="AC12" s="117">
        <f>DPPR!L11</f>
        <v>1</v>
      </c>
      <c r="AD12" s="117">
        <f>DLH!L11</f>
        <v>1</v>
      </c>
      <c r="AE12" s="117">
        <f>DISHUB!L11</f>
        <v>1</v>
      </c>
      <c r="AF12" s="117">
        <f>PERPUS!L11</f>
        <v>1</v>
      </c>
      <c r="AG12" s="117">
        <f>DPOP!L11</f>
        <v>1</v>
      </c>
      <c r="AH12" s="117">
        <f>'DP3'!L11</f>
        <v>1</v>
      </c>
      <c r="AI12" s="117">
        <f>DISDAG!L11</f>
        <v>1</v>
      </c>
      <c r="AJ12" s="117">
        <f>BPKD!L11</f>
        <v>1</v>
      </c>
      <c r="AK12" s="117">
        <f>BPPDRD!L11</f>
        <v>1</v>
      </c>
      <c r="AL12" s="117">
        <f>KESBANG!L11</f>
        <v>1</v>
      </c>
      <c r="AM12" s="117">
        <f>SETWAN!L11</f>
        <v>1</v>
      </c>
      <c r="AN12" s="117">
        <f>KEC.BARAT!L11</f>
        <v>1</v>
      </c>
      <c r="AO12" s="117">
        <f>BALTENG!L11</f>
        <v>1</v>
      </c>
      <c r="AP12" s="117">
        <f>BALKOT!L11</f>
        <v>1</v>
      </c>
      <c r="AQ12" s="117">
        <f>BALUT!L11</f>
        <v>1</v>
      </c>
      <c r="AR12" s="117">
        <f>BALSEL!L11</f>
        <v>1</v>
      </c>
      <c r="AS12" s="117">
        <f>BALTIM!L11</f>
        <v>1</v>
      </c>
    </row>
    <row r="13">
      <c r="A13" s="193"/>
      <c r="B13" s="193"/>
      <c r="C13" s="193"/>
      <c r="D13" s="193"/>
      <c r="E13" s="246" t="s">
        <v>193</v>
      </c>
      <c r="F13" s="125" t="s">
        <v>1167</v>
      </c>
      <c r="G13" s="117"/>
      <c r="H13" s="407"/>
      <c r="I13" s="117">
        <f t="shared" si="2"/>
        <v>0.9077777778</v>
      </c>
      <c r="J13" s="324">
        <f>ITKOT!L12</f>
        <v>1</v>
      </c>
      <c r="K13" s="117">
        <f>SETDA!L12</f>
        <v>0.33</v>
      </c>
      <c r="L13" s="117">
        <f>CAPIL!L12</f>
        <v>1</v>
      </c>
      <c r="M13" s="117">
        <f>DPMPT!L12</f>
        <v>1</v>
      </c>
      <c r="N13" s="117">
        <f>BAPPEDA!L12</f>
        <v>1</v>
      </c>
      <c r="O13" s="117">
        <f>NAKER!L12</f>
        <v>1</v>
      </c>
      <c r="P13" s="117">
        <f>BKPSDM!L12</f>
        <v>1</v>
      </c>
      <c r="Q13" s="117">
        <f>KOMINFO!L12</f>
        <v>1</v>
      </c>
      <c r="R13" s="117">
        <f>RSUD!L12</f>
        <v>1</v>
      </c>
      <c r="S13" s="117">
        <f>RSIA!L12</f>
        <v>1</v>
      </c>
      <c r="T13" s="117">
        <f>DKUMKM!L12</f>
        <v>1</v>
      </c>
      <c r="U13" s="117">
        <f>DISDIK!L12</f>
        <v>1</v>
      </c>
      <c r="V13" s="117">
        <f>DKK!L12</f>
        <v>1</v>
      </c>
      <c r="W13" s="117">
        <f>DPU!L12</f>
        <v>0.33</v>
      </c>
      <c r="X13" s="117">
        <f>DISPERKIM!L12</f>
        <v>1</v>
      </c>
      <c r="Y13" s="117">
        <f>BPBD!L12</f>
        <v>1</v>
      </c>
      <c r="Z13" s="117">
        <f>SATPOL!L12</f>
        <v>1</v>
      </c>
      <c r="AA13" s="117">
        <f>DINSOS!L12</f>
        <v>0.67</v>
      </c>
      <c r="AB13" s="117">
        <f>DP3AKB!L12</f>
        <v>1</v>
      </c>
      <c r="AC13" s="117">
        <f>DPPR!L12</f>
        <v>1</v>
      </c>
      <c r="AD13" s="117">
        <f>DLH!L12</f>
        <v>1</v>
      </c>
      <c r="AE13" s="117">
        <f>DISHUB!L12</f>
        <v>0.67</v>
      </c>
      <c r="AF13" s="117">
        <f>PERPUS!L12</f>
        <v>1</v>
      </c>
      <c r="AG13" s="117">
        <f>DPOP!L12</f>
        <v>1</v>
      </c>
      <c r="AH13" s="117">
        <f>'DP3'!L12</f>
        <v>1</v>
      </c>
      <c r="AI13" s="117">
        <f>DISDAG!L12</f>
        <v>1</v>
      </c>
      <c r="AJ13" s="117">
        <f>BPKD!L12</f>
        <v>0.67</v>
      </c>
      <c r="AK13" s="117">
        <f>BPPDRD!L12</f>
        <v>0.67</v>
      </c>
      <c r="AL13" s="117">
        <f>KESBANG!L12</f>
        <v>1</v>
      </c>
      <c r="AM13" s="117">
        <f>SETWAN!L12</f>
        <v>0.67</v>
      </c>
      <c r="AN13" s="117">
        <f>KEC.BARAT!L12</f>
        <v>1</v>
      </c>
      <c r="AO13" s="117">
        <f>BALTENG!L12</f>
        <v>1</v>
      </c>
      <c r="AP13" s="117">
        <f>BALKOT!L12</f>
        <v>0.67</v>
      </c>
      <c r="AQ13" s="117">
        <f>BALUT!L12</f>
        <v>1</v>
      </c>
      <c r="AR13" s="117">
        <f>BALSEL!L12</f>
        <v>1</v>
      </c>
      <c r="AS13" s="117">
        <f>BALTIM!L12</f>
        <v>1</v>
      </c>
    </row>
    <row r="14">
      <c r="A14" s="193"/>
      <c r="B14" s="193"/>
      <c r="C14" s="193"/>
      <c r="D14" s="193"/>
      <c r="E14" s="246" t="s">
        <v>199</v>
      </c>
      <c r="F14" s="125" t="s">
        <v>1168</v>
      </c>
      <c r="G14" s="117"/>
      <c r="H14" s="407"/>
      <c r="I14" s="117">
        <f t="shared" si="2"/>
        <v>0.9166666667</v>
      </c>
      <c r="J14" s="324">
        <f>ITKOT!L13</f>
        <v>1</v>
      </c>
      <c r="K14" s="117">
        <f>SETDA!L13</f>
        <v>1</v>
      </c>
      <c r="L14" s="117">
        <f>CAPIL!L13</f>
        <v>1</v>
      </c>
      <c r="M14" s="117">
        <f>DPMPT!L13</f>
        <v>1</v>
      </c>
      <c r="N14" s="117">
        <f>BAPPEDA!L13</f>
        <v>1</v>
      </c>
      <c r="O14" s="117">
        <f>NAKER!L13</f>
        <v>1</v>
      </c>
      <c r="P14" s="117">
        <f>BKPSDM!L13</f>
        <v>1</v>
      </c>
      <c r="Q14" s="117">
        <f>KOMINFO!L13</f>
        <v>1</v>
      </c>
      <c r="R14" s="117">
        <f>RSUD!L13</f>
        <v>1</v>
      </c>
      <c r="S14" s="117">
        <f>RSIA!L13</f>
        <v>1</v>
      </c>
      <c r="T14" s="117">
        <f>DKUMKM!L13</f>
        <v>1</v>
      </c>
      <c r="U14" s="117">
        <f>DISDIK!L13</f>
        <v>1</v>
      </c>
      <c r="V14" s="117">
        <f>DKK!L13</f>
        <v>1</v>
      </c>
      <c r="W14" s="117">
        <f>DPU!L13</f>
        <v>1</v>
      </c>
      <c r="X14" s="117">
        <f>DISPERKIM!L13</f>
        <v>1</v>
      </c>
      <c r="Y14" s="117">
        <f>BPBD!L13</f>
        <v>1</v>
      </c>
      <c r="Z14" s="117">
        <f>SATPOL!L13</f>
        <v>1</v>
      </c>
      <c r="AA14" s="117">
        <f>DINSOS!L13</f>
        <v>1</v>
      </c>
      <c r="AB14" s="117">
        <f>DP3AKB!L13</f>
        <v>1</v>
      </c>
      <c r="AC14" s="117">
        <f>DPPR!L13</f>
        <v>0.5</v>
      </c>
      <c r="AD14" s="117">
        <f>DLH!L13</f>
        <v>1</v>
      </c>
      <c r="AE14" s="117">
        <f>DISHUB!L13</f>
        <v>1</v>
      </c>
      <c r="AF14" s="117">
        <f>PERPUS!L13</f>
        <v>0</v>
      </c>
      <c r="AG14" s="117">
        <f>DPOP!L13</f>
        <v>1</v>
      </c>
      <c r="AH14" s="117">
        <f>'DP3'!L13</f>
        <v>1</v>
      </c>
      <c r="AI14" s="117">
        <f>DISDAG!L13</f>
        <v>1</v>
      </c>
      <c r="AJ14" s="117">
        <f>BPKD!L13</f>
        <v>1</v>
      </c>
      <c r="AK14" s="117">
        <f>BPPDRD!L13</f>
        <v>1</v>
      </c>
      <c r="AL14" s="117">
        <f>KESBANG!L13</f>
        <v>1</v>
      </c>
      <c r="AM14" s="117">
        <f>SETWAN!L13</f>
        <v>0.5</v>
      </c>
      <c r="AN14" s="117">
        <f>KEC.BARAT!L13</f>
        <v>1</v>
      </c>
      <c r="AO14" s="117">
        <f>BALTENG!L13</f>
        <v>1</v>
      </c>
      <c r="AP14" s="117">
        <f>BALKOT!L13</f>
        <v>0.5</v>
      </c>
      <c r="AQ14" s="117">
        <f>BALUT!L13</f>
        <v>1</v>
      </c>
      <c r="AR14" s="117">
        <f>BALSEL!L13</f>
        <v>1</v>
      </c>
      <c r="AS14" s="117">
        <f>BALTIM!L13</f>
        <v>0.5</v>
      </c>
    </row>
    <row r="15">
      <c r="A15" s="257"/>
      <c r="B15" s="241"/>
      <c r="C15" s="241"/>
      <c r="D15" s="255" t="s">
        <v>14</v>
      </c>
      <c r="E15" s="32" t="s">
        <v>15</v>
      </c>
      <c r="F15" s="4"/>
      <c r="G15" s="242">
        <v>0.8</v>
      </c>
      <c r="H15" s="407"/>
      <c r="I15" s="242">
        <f>AVERAGE(I16:I19)*G15</f>
        <v>0.689</v>
      </c>
      <c r="J15" s="329">
        <f>ITKOT!L14</f>
        <v>0.8</v>
      </c>
      <c r="K15" s="242">
        <f>SETDA!L14</f>
        <v>0.8</v>
      </c>
      <c r="L15" s="242">
        <f>CAPIL!L14</f>
        <v>0.8</v>
      </c>
      <c r="M15" s="242">
        <f>DPMPT!L14</f>
        <v>0.8</v>
      </c>
      <c r="N15" s="242">
        <f>BAPPEDA!L14</f>
        <v>0.8</v>
      </c>
      <c r="O15" s="242">
        <f>NAKER!L14</f>
        <v>0.8</v>
      </c>
      <c r="P15" s="242">
        <f>BKPSDM!L14</f>
        <v>0.8</v>
      </c>
      <c r="Q15" s="242">
        <f>KOMINFO!L14</f>
        <v>0.8</v>
      </c>
      <c r="R15" s="242">
        <f>RSUD!L14</f>
        <v>0.8</v>
      </c>
      <c r="S15" s="382">
        <f>RSIA!L14</f>
        <v>0.8</v>
      </c>
      <c r="T15" s="382">
        <f>DKUMKM!L14</f>
        <v>0.666</v>
      </c>
      <c r="U15" s="382">
        <f>DISDIK!L14</f>
        <v>0.666</v>
      </c>
      <c r="V15" s="382">
        <f>DKK!L14</f>
        <v>0.734</v>
      </c>
      <c r="W15" s="382">
        <f>DPU!L14</f>
        <v>0.634</v>
      </c>
      <c r="X15" s="382">
        <f>DISPERKIM!L14</f>
        <v>0.734</v>
      </c>
      <c r="Y15" s="382">
        <f>BPBD!L14</f>
        <v>0.6</v>
      </c>
      <c r="Z15" s="382">
        <f>SATPOL!L14</f>
        <v>0.8</v>
      </c>
      <c r="AA15" s="382">
        <f>DINSOS!L14</f>
        <v>0.5</v>
      </c>
      <c r="AB15" s="382">
        <f>DP3AKB!L14</f>
        <v>0.666</v>
      </c>
      <c r="AC15" s="382">
        <f>DPPR!L14</f>
        <v>0.4</v>
      </c>
      <c r="AD15" s="382">
        <f>DLH!L14</f>
        <v>0.734</v>
      </c>
      <c r="AE15" s="382">
        <f>DISHUB!L14</f>
        <v>0.8</v>
      </c>
      <c r="AF15" s="382">
        <f>PERPUS!L14</f>
        <v>0.734</v>
      </c>
      <c r="AG15" s="382">
        <f>DPOP!L14</f>
        <v>0.734</v>
      </c>
      <c r="AH15" s="382">
        <f>'DP3'!L14</f>
        <v>0.734</v>
      </c>
      <c r="AI15" s="382">
        <f>DISDAG!L14</f>
        <v>0.8</v>
      </c>
      <c r="AJ15" s="382">
        <f>BPKD!L14</f>
        <v>0.4</v>
      </c>
      <c r="AK15" s="382">
        <f>BPPDRD!L14</f>
        <v>0.4</v>
      </c>
      <c r="AL15" s="382">
        <f>KESBANG!L14</f>
        <v>0.734</v>
      </c>
      <c r="AM15" s="382">
        <f>SETWAN!L14</f>
        <v>0.4</v>
      </c>
      <c r="AN15" s="382">
        <f>KEC.BARAT!L14</f>
        <v>0.666</v>
      </c>
      <c r="AO15" s="382">
        <f>BALTENG!L14</f>
        <v>0.6</v>
      </c>
      <c r="AP15" s="382">
        <f>BALKOT!L14</f>
        <v>0.734</v>
      </c>
      <c r="AQ15" s="382">
        <f>BALUT!L14</f>
        <v>0.6</v>
      </c>
      <c r="AR15" s="382">
        <f>BALSEL!L14</f>
        <v>0.6</v>
      </c>
      <c r="AS15" s="382">
        <f>BALTIM!L14</f>
        <v>0.734</v>
      </c>
    </row>
    <row r="16">
      <c r="A16" s="113"/>
      <c r="B16" s="114"/>
      <c r="C16" s="114"/>
      <c r="D16" s="193"/>
      <c r="E16" s="246" t="s">
        <v>186</v>
      </c>
      <c r="F16" s="125" t="s">
        <v>242</v>
      </c>
      <c r="G16" s="117"/>
      <c r="H16" s="407"/>
      <c r="I16" s="117">
        <f t="shared" ref="I16:I19" si="3">AVERAGE(J16:AS16)</f>
        <v>0.9816666667</v>
      </c>
      <c r="J16" s="324">
        <f>ITKOT!L15</f>
        <v>1</v>
      </c>
      <c r="K16" s="117">
        <f>SETDA!L15</f>
        <v>1</v>
      </c>
      <c r="L16" s="117">
        <f>CAPIL!L15</f>
        <v>1</v>
      </c>
      <c r="M16" s="117">
        <f>DPMPT!L15</f>
        <v>1</v>
      </c>
      <c r="N16" s="117">
        <f>BAPPEDA!L15</f>
        <v>1</v>
      </c>
      <c r="O16" s="117">
        <f>NAKER!L15</f>
        <v>1</v>
      </c>
      <c r="P16" s="117">
        <f>BKPSDM!L15</f>
        <v>1</v>
      </c>
      <c r="Q16" s="117">
        <f>KOMINFO!L15</f>
        <v>1</v>
      </c>
      <c r="R16" s="117">
        <f>RSUD!L15</f>
        <v>1</v>
      </c>
      <c r="S16" s="117">
        <f>RSIA!L15</f>
        <v>1</v>
      </c>
      <c r="T16" s="117">
        <f>DKUMKM!L15</f>
        <v>1</v>
      </c>
      <c r="U16" s="117">
        <f>DISDIK!L15</f>
        <v>1</v>
      </c>
      <c r="V16" s="117">
        <f>DKK!L15</f>
        <v>0.67</v>
      </c>
      <c r="W16" s="117">
        <f>DPU!L15</f>
        <v>1</v>
      </c>
      <c r="X16" s="117">
        <f>DISPERKIM!L15</f>
        <v>1</v>
      </c>
      <c r="Y16" s="117">
        <f>BPBD!L15</f>
        <v>1</v>
      </c>
      <c r="Z16" s="117">
        <f>SATPOL!L15</f>
        <v>1</v>
      </c>
      <c r="AA16" s="117">
        <f>DINSOS!L15</f>
        <v>1</v>
      </c>
      <c r="AB16" s="117">
        <f>DP3AKB!L15</f>
        <v>1</v>
      </c>
      <c r="AC16" s="117">
        <f>DPPR!L15</f>
        <v>1</v>
      </c>
      <c r="AD16" s="117">
        <f>DLH!L15</f>
        <v>1</v>
      </c>
      <c r="AE16" s="117">
        <f>DISHUB!L15</f>
        <v>1</v>
      </c>
      <c r="AF16" s="117">
        <f>PERPUS!L15</f>
        <v>1</v>
      </c>
      <c r="AG16" s="117">
        <f>DPOP!L15</f>
        <v>1</v>
      </c>
      <c r="AH16" s="117">
        <f>'DP3'!L15</f>
        <v>1</v>
      </c>
      <c r="AI16" s="117">
        <f>DISDAG!L15</f>
        <v>1</v>
      </c>
      <c r="AJ16" s="117">
        <f>BPKD!L15</f>
        <v>1</v>
      </c>
      <c r="AK16" s="117">
        <f>BPPDRD!L15</f>
        <v>1</v>
      </c>
      <c r="AL16" s="117">
        <f>KESBANG!L15</f>
        <v>1</v>
      </c>
      <c r="AM16" s="117">
        <f>SETWAN!L15</f>
        <v>0.67</v>
      </c>
      <c r="AN16" s="117">
        <f>KEC.BARAT!L15</f>
        <v>1</v>
      </c>
      <c r="AO16" s="117">
        <f>BALTENG!L15</f>
        <v>1</v>
      </c>
      <c r="AP16" s="117">
        <f>BALKOT!L15</f>
        <v>1</v>
      </c>
      <c r="AQ16" s="117">
        <f>BALUT!L15</f>
        <v>1</v>
      </c>
      <c r="AR16" s="117">
        <f>BALSEL!L15</f>
        <v>1</v>
      </c>
      <c r="AS16" s="117">
        <f>BALTIM!L15</f>
        <v>1</v>
      </c>
    </row>
    <row r="17">
      <c r="A17" s="113"/>
      <c r="B17" s="114"/>
      <c r="C17" s="114"/>
      <c r="D17" s="193"/>
      <c r="E17" s="246" t="s">
        <v>193</v>
      </c>
      <c r="F17" s="125" t="s">
        <v>1169</v>
      </c>
      <c r="G17" s="117"/>
      <c r="H17" s="407"/>
      <c r="I17" s="117">
        <f t="shared" si="3"/>
        <v>0.9722222222</v>
      </c>
      <c r="J17" s="324">
        <f>ITKOT!L16</f>
        <v>1</v>
      </c>
      <c r="K17" s="117">
        <f>SETDA!L16</f>
        <v>1</v>
      </c>
      <c r="L17" s="117">
        <f>CAPIL!L16</f>
        <v>1</v>
      </c>
      <c r="M17" s="117">
        <f>DPMPT!L16</f>
        <v>1</v>
      </c>
      <c r="N17" s="117">
        <f>BAPPEDA!L16</f>
        <v>1</v>
      </c>
      <c r="O17" s="117">
        <f>NAKER!L16</f>
        <v>1</v>
      </c>
      <c r="P17" s="117">
        <f>BKPSDM!L16</f>
        <v>1</v>
      </c>
      <c r="Q17" s="117">
        <f>KOMINFO!L16</f>
        <v>1</v>
      </c>
      <c r="R17" s="117">
        <f>RSUD!L16</f>
        <v>1</v>
      </c>
      <c r="S17" s="117">
        <f>RSIA!L16</f>
        <v>1</v>
      </c>
      <c r="T17" s="117">
        <f>DKUMKM!L16</f>
        <v>1</v>
      </c>
      <c r="U17" s="117">
        <f>DISDIK!L16</f>
        <v>1</v>
      </c>
      <c r="V17" s="117">
        <f>DKK!L16</f>
        <v>1</v>
      </c>
      <c r="W17" s="117">
        <f>DPU!L16</f>
        <v>1</v>
      </c>
      <c r="X17" s="117">
        <f>DISPERKIM!L16</f>
        <v>1</v>
      </c>
      <c r="Y17" s="117">
        <f>BPBD!L16</f>
        <v>1</v>
      </c>
      <c r="Z17" s="117">
        <f>SATPOL!L16</f>
        <v>1</v>
      </c>
      <c r="AA17" s="117">
        <f>DINSOS!L16</f>
        <v>1</v>
      </c>
      <c r="AB17" s="117">
        <f>DP3AKB!L16</f>
        <v>1</v>
      </c>
      <c r="AC17" s="117">
        <f>DPPR!L16</f>
        <v>1</v>
      </c>
      <c r="AD17" s="117">
        <f>DLH!L16</f>
        <v>1</v>
      </c>
      <c r="AE17" s="117">
        <f>DISHUB!L16</f>
        <v>1</v>
      </c>
      <c r="AF17" s="117">
        <f>PERPUS!L16</f>
        <v>1</v>
      </c>
      <c r="AG17" s="117">
        <f>DPOP!L16</f>
        <v>1</v>
      </c>
      <c r="AH17" s="117">
        <f>'DP3'!L16</f>
        <v>1</v>
      </c>
      <c r="AI17" s="117">
        <f>DISDAG!L16</f>
        <v>1</v>
      </c>
      <c r="AJ17" s="117">
        <f>BPKD!L16</f>
        <v>0.5</v>
      </c>
      <c r="AK17" s="117">
        <f>BPPDRD!L16</f>
        <v>1</v>
      </c>
      <c r="AL17" s="117">
        <f>KESBANG!L16</f>
        <v>1</v>
      </c>
      <c r="AM17" s="117">
        <f>SETWAN!L16</f>
        <v>0.5</v>
      </c>
      <c r="AN17" s="117">
        <f>KEC.BARAT!L16</f>
        <v>1</v>
      </c>
      <c r="AO17" s="117">
        <f>BALTENG!L16</f>
        <v>1</v>
      </c>
      <c r="AP17" s="117">
        <f>BALKOT!L16</f>
        <v>1</v>
      </c>
      <c r="AQ17" s="117">
        <f>BALUT!L16</f>
        <v>1</v>
      </c>
      <c r="AR17" s="117">
        <f>BALSEL!L16</f>
        <v>1</v>
      </c>
      <c r="AS17" s="117">
        <f>BALTIM!L16</f>
        <v>1</v>
      </c>
    </row>
    <row r="18">
      <c r="A18" s="113"/>
      <c r="B18" s="114"/>
      <c r="C18" s="114"/>
      <c r="D18" s="193"/>
      <c r="E18" s="246" t="s">
        <v>199</v>
      </c>
      <c r="F18" s="125" t="s">
        <v>254</v>
      </c>
      <c r="G18" s="117"/>
      <c r="H18" s="407"/>
      <c r="I18" s="117">
        <f t="shared" si="3"/>
        <v>0.8888888889</v>
      </c>
      <c r="J18" s="324">
        <f>ITKOT!L17</f>
        <v>1</v>
      </c>
      <c r="K18" s="117">
        <f>SETDA!L17</f>
        <v>1</v>
      </c>
      <c r="L18" s="117">
        <f>CAPIL!L17</f>
        <v>1</v>
      </c>
      <c r="M18" s="117">
        <f>DPMPT!L17</f>
        <v>1</v>
      </c>
      <c r="N18" s="117">
        <f>BAPPEDA!L17</f>
        <v>1</v>
      </c>
      <c r="O18" s="117">
        <f>NAKER!L17</f>
        <v>1</v>
      </c>
      <c r="P18" s="117">
        <f>BKPSDM!L17</f>
        <v>1</v>
      </c>
      <c r="Q18" s="117">
        <f>KOMINFO!L17</f>
        <v>1</v>
      </c>
      <c r="R18" s="117">
        <f>RSUD!L17</f>
        <v>1</v>
      </c>
      <c r="S18" s="117">
        <f>RSIA!L17</f>
        <v>1</v>
      </c>
      <c r="T18" s="117">
        <f>DKUMKM!L17</f>
        <v>1</v>
      </c>
      <c r="U18" s="117">
        <f>DISDIK!L17</f>
        <v>1</v>
      </c>
      <c r="V18" s="117">
        <f>DKK!L17</f>
        <v>1</v>
      </c>
      <c r="W18" s="117">
        <f>DPU!L17</f>
        <v>0.5</v>
      </c>
      <c r="X18" s="117">
        <f>DISPERKIM!L17</f>
        <v>1</v>
      </c>
      <c r="Y18" s="117">
        <f>BPBD!L17</f>
        <v>1</v>
      </c>
      <c r="Z18" s="117">
        <f>SATPOL!L17</f>
        <v>1</v>
      </c>
      <c r="AA18" s="117">
        <f>DINSOS!L17</f>
        <v>0.5</v>
      </c>
      <c r="AB18" s="117">
        <f>DP3AKB!L17</f>
        <v>1</v>
      </c>
      <c r="AC18" s="117">
        <f>DPPR!L17</f>
        <v>0</v>
      </c>
      <c r="AD18" s="117">
        <f>DLH!L17</f>
        <v>1</v>
      </c>
      <c r="AE18" s="117">
        <f>DISHUB!L17</f>
        <v>1</v>
      </c>
      <c r="AF18" s="117">
        <f>PERPUS!L17</f>
        <v>1</v>
      </c>
      <c r="AG18" s="117">
        <f>DPOP!L17</f>
        <v>1</v>
      </c>
      <c r="AH18" s="117">
        <f>'DP3'!L17</f>
        <v>1</v>
      </c>
      <c r="AI18" s="117">
        <f>DISDAG!L17</f>
        <v>1</v>
      </c>
      <c r="AJ18" s="117">
        <f>BPKD!L17</f>
        <v>0.5</v>
      </c>
      <c r="AK18" s="117">
        <f>BPPDRD!L17</f>
        <v>0</v>
      </c>
      <c r="AL18" s="117">
        <f>KESBANG!L17</f>
        <v>1</v>
      </c>
      <c r="AM18" s="117">
        <f>SETWAN!L17</f>
        <v>0.5</v>
      </c>
      <c r="AN18" s="117">
        <f>KEC.BARAT!L17</f>
        <v>1</v>
      </c>
      <c r="AO18" s="117">
        <f>BALTENG!L17</f>
        <v>1</v>
      </c>
      <c r="AP18" s="117">
        <f>BALKOT!L17</f>
        <v>1</v>
      </c>
      <c r="AQ18" s="117">
        <f>BALUT!L17</f>
        <v>1</v>
      </c>
      <c r="AR18" s="117">
        <f>BALSEL!L17</f>
        <v>1</v>
      </c>
      <c r="AS18" s="117">
        <f>BALTIM!L17</f>
        <v>1</v>
      </c>
    </row>
    <row r="19">
      <c r="A19" s="113"/>
      <c r="B19" s="114"/>
      <c r="C19" s="114"/>
      <c r="D19" s="193"/>
      <c r="E19" s="246" t="s">
        <v>219</v>
      </c>
      <c r="F19" s="125" t="s">
        <v>1170</v>
      </c>
      <c r="G19" s="117"/>
      <c r="H19" s="407"/>
      <c r="I19" s="117">
        <f t="shared" si="3"/>
        <v>0.6022222222</v>
      </c>
      <c r="J19" s="324">
        <f>ITKOT!L18</f>
        <v>1</v>
      </c>
      <c r="K19" s="117">
        <f>SETDA!L18</f>
        <v>1</v>
      </c>
      <c r="L19" s="117">
        <f>CAPIL!L18</f>
        <v>1</v>
      </c>
      <c r="M19" s="117">
        <f>DPMPT!L18</f>
        <v>1</v>
      </c>
      <c r="N19" s="117">
        <f>BAPPEDA!L18</f>
        <v>1</v>
      </c>
      <c r="O19" s="117">
        <f>NAKER!L18</f>
        <v>1</v>
      </c>
      <c r="P19" s="117">
        <f>BKPSDM!L18</f>
        <v>1</v>
      </c>
      <c r="Q19" s="117">
        <f>KOMINFO!L18</f>
        <v>1</v>
      </c>
      <c r="R19" s="117">
        <f>RSUD!L18</f>
        <v>1</v>
      </c>
      <c r="S19" s="117">
        <f>RSIA!L18</f>
        <v>1</v>
      </c>
      <c r="T19" s="117">
        <f>DKUMKM!L18</f>
        <v>0.33</v>
      </c>
      <c r="U19" s="117">
        <f>DISDIK!L18</f>
        <v>0.33</v>
      </c>
      <c r="V19" s="117">
        <f>DKK!L18</f>
        <v>1</v>
      </c>
      <c r="W19" s="117">
        <f>DPU!L18</f>
        <v>0.67</v>
      </c>
      <c r="X19" s="117">
        <f>DISPERKIM!L18</f>
        <v>0.67</v>
      </c>
      <c r="Y19" s="117">
        <f>BPBD!L18</f>
        <v>0</v>
      </c>
      <c r="Z19" s="117">
        <f>SATPOL!L18</f>
        <v>1</v>
      </c>
      <c r="AA19" s="117">
        <f>DINSOS!L18</f>
        <v>0</v>
      </c>
      <c r="AB19" s="117">
        <f>DP3AKB!L18</f>
        <v>0.33</v>
      </c>
      <c r="AC19" s="117">
        <f>DPPR!L18</f>
        <v>0</v>
      </c>
      <c r="AD19" s="117">
        <f>DLH!L18</f>
        <v>0.67</v>
      </c>
      <c r="AE19" s="117">
        <f>DISHUB!L18</f>
        <v>1</v>
      </c>
      <c r="AF19" s="117">
        <f>PERPUS!L18</f>
        <v>0.67</v>
      </c>
      <c r="AG19" s="117">
        <f>DPOP!L18</f>
        <v>0.67</v>
      </c>
      <c r="AH19" s="117">
        <f>'DP3'!L18</f>
        <v>0.67</v>
      </c>
      <c r="AI19" s="117">
        <f>DISDAG!L18</f>
        <v>1</v>
      </c>
      <c r="AJ19" s="117">
        <f>BPKD!L18</f>
        <v>0</v>
      </c>
      <c r="AK19" s="117">
        <f>BPPDRD!L18</f>
        <v>0</v>
      </c>
      <c r="AL19" s="117">
        <f>KESBANG!L18</f>
        <v>0.67</v>
      </c>
      <c r="AM19" s="117">
        <f>SETWAN!L18</f>
        <v>0.33</v>
      </c>
      <c r="AN19" s="117">
        <f>KEC.BARAT!L18</f>
        <v>0.33</v>
      </c>
      <c r="AO19" s="117">
        <f>BALTENG!L18</f>
        <v>0</v>
      </c>
      <c r="AP19" s="117">
        <f>BALKOT!L18</f>
        <v>0.67</v>
      </c>
      <c r="AQ19" s="117">
        <f>BALUT!L18</f>
        <v>0</v>
      </c>
      <c r="AR19" s="117">
        <f>BALSEL!L18</f>
        <v>0</v>
      </c>
      <c r="AS19" s="117">
        <f>BALTIM!L18</f>
        <v>0.67</v>
      </c>
    </row>
    <row r="20">
      <c r="A20" s="257"/>
      <c r="B20" s="241"/>
      <c r="C20" s="241"/>
      <c r="D20" s="255" t="s">
        <v>16</v>
      </c>
      <c r="E20" s="32" t="s">
        <v>17</v>
      </c>
      <c r="F20" s="4"/>
      <c r="G20" s="242">
        <v>0.4</v>
      </c>
      <c r="H20" s="407"/>
      <c r="I20" s="242">
        <f>AVERAGE(I21:I22)*G20</f>
        <v>0.3871666667</v>
      </c>
      <c r="J20" s="329">
        <f>ITKOT!L19</f>
        <v>0.4</v>
      </c>
      <c r="K20" s="242">
        <f>SETDA!L19</f>
        <v>0.4</v>
      </c>
      <c r="L20" s="242">
        <f>CAPIL!L19</f>
        <v>0.4</v>
      </c>
      <c r="M20" s="242">
        <f>DPMPT!L19</f>
        <v>0.4</v>
      </c>
      <c r="N20" s="242">
        <f>BAPPEDA!L19</f>
        <v>0.4</v>
      </c>
      <c r="O20" s="242">
        <f>NAKER!L19</f>
        <v>0.4</v>
      </c>
      <c r="P20" s="242">
        <f>BKPSDM!L19</f>
        <v>0.4</v>
      </c>
      <c r="Q20" s="242">
        <f>KOMINFO!L19</f>
        <v>0.4</v>
      </c>
      <c r="R20" s="242">
        <f>RSUD!L19</f>
        <v>0.4</v>
      </c>
      <c r="S20" s="382">
        <f>RSIA!L19</f>
        <v>0.4</v>
      </c>
      <c r="T20" s="382">
        <f>DKUMKM!L19</f>
        <v>0.4</v>
      </c>
      <c r="U20" s="382">
        <f>DISDIK!L19</f>
        <v>0.4</v>
      </c>
      <c r="V20" s="382">
        <f>DKK!L19</f>
        <v>0.4</v>
      </c>
      <c r="W20" s="382">
        <f>DPU!L19</f>
        <v>0.334</v>
      </c>
      <c r="X20" s="382">
        <f>DISPERKIM!L19</f>
        <v>0.4</v>
      </c>
      <c r="Y20" s="382">
        <f>BPBD!L19</f>
        <v>0.4</v>
      </c>
      <c r="Z20" s="382">
        <f>SATPOL!L19</f>
        <v>0.334</v>
      </c>
      <c r="AA20" s="382">
        <f>DINSOS!L19</f>
        <v>0.4</v>
      </c>
      <c r="AB20" s="382">
        <f>DP3AKB!L19</f>
        <v>0.4</v>
      </c>
      <c r="AC20" s="382">
        <f>DPPR!L19</f>
        <v>0.4</v>
      </c>
      <c r="AD20" s="382">
        <f>DLH!L19</f>
        <v>0.4</v>
      </c>
      <c r="AE20" s="382">
        <f>DISHUB!L19</f>
        <v>0.4</v>
      </c>
      <c r="AF20" s="382">
        <f>PERPUS!L19</f>
        <v>0.4</v>
      </c>
      <c r="AG20" s="382">
        <f>DPOP!L19</f>
        <v>0.4</v>
      </c>
      <c r="AH20" s="382">
        <f>'DP3'!L19</f>
        <v>0.334</v>
      </c>
      <c r="AI20" s="382">
        <f>DISDAG!L19</f>
        <v>0.4</v>
      </c>
      <c r="AJ20" s="382">
        <f>BPKD!L19</f>
        <v>0.334</v>
      </c>
      <c r="AK20" s="382">
        <f>BPPDRD!L19</f>
        <v>0.4</v>
      </c>
      <c r="AL20" s="382">
        <f>KESBANG!L19</f>
        <v>0.4</v>
      </c>
      <c r="AM20" s="382">
        <f>SETWAN!L19</f>
        <v>0.334</v>
      </c>
      <c r="AN20" s="382">
        <f>KEC.BARAT!L19</f>
        <v>0.4</v>
      </c>
      <c r="AO20" s="382">
        <f>BALTENG!L19</f>
        <v>0.4</v>
      </c>
      <c r="AP20" s="382">
        <f>BALKOT!L19</f>
        <v>0.4</v>
      </c>
      <c r="AQ20" s="382">
        <f>BALUT!L19</f>
        <v>0.4</v>
      </c>
      <c r="AR20" s="382">
        <f>BALSEL!L19</f>
        <v>0.4</v>
      </c>
      <c r="AS20" s="382">
        <f>BALTIM!L19</f>
        <v>0.268</v>
      </c>
    </row>
    <row r="21">
      <c r="A21" s="113"/>
      <c r="B21" s="114"/>
      <c r="C21" s="114"/>
      <c r="D21" s="260"/>
      <c r="E21" s="114" t="s">
        <v>186</v>
      </c>
      <c r="F21" s="125" t="s">
        <v>1171</v>
      </c>
      <c r="G21" s="117"/>
      <c r="H21" s="407"/>
      <c r="I21" s="117">
        <f t="shared" ref="I21:I22" si="4">AVERAGE(J21:AS21)</f>
        <v>0.9633333333</v>
      </c>
      <c r="J21" s="324">
        <f>ITKOT!L20</f>
        <v>1</v>
      </c>
      <c r="K21" s="117">
        <f>SETDA!L20</f>
        <v>1</v>
      </c>
      <c r="L21" s="117">
        <f>CAPIL!L20</f>
        <v>1</v>
      </c>
      <c r="M21" s="117">
        <f>DPMPT!L20</f>
        <v>1</v>
      </c>
      <c r="N21" s="117">
        <f>BAPPEDA!L20</f>
        <v>1</v>
      </c>
      <c r="O21" s="117">
        <f>NAKER!L20</f>
        <v>1</v>
      </c>
      <c r="P21" s="117">
        <f>BKPSDM!L20</f>
        <v>1</v>
      </c>
      <c r="Q21" s="117">
        <f>KOMINFO!L20</f>
        <v>1</v>
      </c>
      <c r="R21" s="117">
        <f>RSUD!L20</f>
        <v>1</v>
      </c>
      <c r="S21" s="117">
        <f>RSIA!L20</f>
        <v>1</v>
      </c>
      <c r="T21" s="117">
        <f>DKUMKM!L20</f>
        <v>1</v>
      </c>
      <c r="U21" s="117">
        <f>DISDIK!L20</f>
        <v>1</v>
      </c>
      <c r="V21" s="117">
        <f>DKK!L20</f>
        <v>1</v>
      </c>
      <c r="W21" s="117">
        <f>DPU!L20</f>
        <v>0.67</v>
      </c>
      <c r="X21" s="117">
        <f>DISPERKIM!L20</f>
        <v>1</v>
      </c>
      <c r="Y21" s="117">
        <f>BPBD!L20</f>
        <v>1</v>
      </c>
      <c r="Z21" s="117">
        <f>SATPOL!L20</f>
        <v>0.67</v>
      </c>
      <c r="AA21" s="117">
        <f>DINSOS!L20</f>
        <v>1</v>
      </c>
      <c r="AB21" s="117">
        <f>DP3AKB!L20</f>
        <v>1</v>
      </c>
      <c r="AC21" s="117">
        <f>DPPR!L20</f>
        <v>1</v>
      </c>
      <c r="AD21" s="117">
        <f>DLH!L20</f>
        <v>1</v>
      </c>
      <c r="AE21" s="117">
        <f>DISHUB!L20</f>
        <v>1</v>
      </c>
      <c r="AF21" s="117">
        <f>PERPUS!L20</f>
        <v>1</v>
      </c>
      <c r="AG21" s="117">
        <f>DPOP!L20</f>
        <v>1</v>
      </c>
      <c r="AH21" s="117">
        <f>'DP3'!L20</f>
        <v>1</v>
      </c>
      <c r="AI21" s="117">
        <f>DISDAG!L20</f>
        <v>1</v>
      </c>
      <c r="AJ21" s="117">
        <f>BPKD!L20</f>
        <v>0.67</v>
      </c>
      <c r="AK21" s="117">
        <f>BPPDRD!L20</f>
        <v>1</v>
      </c>
      <c r="AL21" s="117">
        <f>KESBANG!L20</f>
        <v>1</v>
      </c>
      <c r="AM21" s="117">
        <f>SETWAN!L20</f>
        <v>1</v>
      </c>
      <c r="AN21" s="117">
        <f>KEC.BARAT!L20</f>
        <v>1</v>
      </c>
      <c r="AO21" s="117">
        <f>BALTENG!L20</f>
        <v>1</v>
      </c>
      <c r="AP21" s="117">
        <f>BALKOT!L20</f>
        <v>1</v>
      </c>
      <c r="AQ21" s="117">
        <f>BALUT!L20</f>
        <v>1</v>
      </c>
      <c r="AR21" s="117">
        <f>BALSEL!L20</f>
        <v>1</v>
      </c>
      <c r="AS21" s="117">
        <f>BALTIM!L20</f>
        <v>0.67</v>
      </c>
    </row>
    <row r="22">
      <c r="A22" s="113"/>
      <c r="B22" s="114"/>
      <c r="C22" s="114"/>
      <c r="D22" s="260"/>
      <c r="E22" s="114" t="s">
        <v>193</v>
      </c>
      <c r="F22" s="125" t="s">
        <v>1172</v>
      </c>
      <c r="G22" s="117"/>
      <c r="H22" s="407"/>
      <c r="I22" s="117">
        <f t="shared" si="4"/>
        <v>0.9725</v>
      </c>
      <c r="J22" s="324">
        <f>ITKOT!L21</f>
        <v>1</v>
      </c>
      <c r="K22" s="117">
        <f>SETDA!L21</f>
        <v>1</v>
      </c>
      <c r="L22" s="117">
        <f>CAPIL!L21</f>
        <v>1</v>
      </c>
      <c r="M22" s="117">
        <f>DPMPT!L21</f>
        <v>1</v>
      </c>
      <c r="N22" s="117">
        <f>BAPPEDA!L21</f>
        <v>1</v>
      </c>
      <c r="O22" s="117">
        <f>NAKER!L21</f>
        <v>1</v>
      </c>
      <c r="P22" s="117">
        <f>BKPSDM!L21</f>
        <v>1</v>
      </c>
      <c r="Q22" s="117">
        <f>KOMINFO!L21</f>
        <v>1</v>
      </c>
      <c r="R22" s="117">
        <f>RSUD!L21</f>
        <v>1</v>
      </c>
      <c r="S22" s="117">
        <f>RSIA!L21</f>
        <v>1</v>
      </c>
      <c r="T22" s="117">
        <f>DKUMKM!L21</f>
        <v>1</v>
      </c>
      <c r="U22" s="117">
        <f>DISDIK!L21</f>
        <v>1</v>
      </c>
      <c r="V22" s="117">
        <f>DKK!L21</f>
        <v>1</v>
      </c>
      <c r="W22" s="117">
        <f>DPU!L21</f>
        <v>1</v>
      </c>
      <c r="X22" s="117">
        <f>DISPERKIM!L21</f>
        <v>1</v>
      </c>
      <c r="Y22" s="117">
        <f>BPBD!L21</f>
        <v>1</v>
      </c>
      <c r="Z22" s="117">
        <f>SATPOL!L21</f>
        <v>1</v>
      </c>
      <c r="AA22" s="117">
        <f>DINSOS!L21</f>
        <v>1</v>
      </c>
      <c r="AB22" s="117">
        <f>DP3AKB!L21</f>
        <v>1</v>
      </c>
      <c r="AC22" s="117">
        <f>DPPR!L21</f>
        <v>1</v>
      </c>
      <c r="AD22" s="117">
        <f>DLH!L21</f>
        <v>1</v>
      </c>
      <c r="AE22" s="117">
        <f>DISHUB!L21</f>
        <v>1</v>
      </c>
      <c r="AF22" s="117">
        <f>PERPUS!L21</f>
        <v>1</v>
      </c>
      <c r="AG22" s="117">
        <f>DPOP!L21</f>
        <v>1</v>
      </c>
      <c r="AH22" s="117">
        <f>'DP3'!L21</f>
        <v>0.67</v>
      </c>
      <c r="AI22" s="117">
        <f>DISDAG!L21</f>
        <v>1</v>
      </c>
      <c r="AJ22" s="117">
        <f>BPKD!L21</f>
        <v>1</v>
      </c>
      <c r="AK22" s="117">
        <f>BPPDRD!L21</f>
        <v>1</v>
      </c>
      <c r="AL22" s="117">
        <f>KESBANG!L21</f>
        <v>1</v>
      </c>
      <c r="AM22" s="117">
        <f>SETWAN!L21</f>
        <v>0.67</v>
      </c>
      <c r="AN22" s="117">
        <f>KEC.BARAT!L21</f>
        <v>1</v>
      </c>
      <c r="AO22" s="117">
        <f>BALTENG!L21</f>
        <v>1</v>
      </c>
      <c r="AP22" s="117">
        <f>BALKOT!L21</f>
        <v>1</v>
      </c>
      <c r="AQ22" s="117">
        <f>BALUT!L21</f>
        <v>1</v>
      </c>
      <c r="AR22" s="117">
        <f>BALSEL!L21</f>
        <v>1</v>
      </c>
      <c r="AS22" s="117">
        <f>BALTIM!L21</f>
        <v>0.67</v>
      </c>
    </row>
    <row r="23">
      <c r="A23" s="138"/>
      <c r="B23" s="139"/>
      <c r="C23" s="139">
        <v>2.0</v>
      </c>
      <c r="D23" s="141" t="s">
        <v>18</v>
      </c>
      <c r="E23" s="3"/>
      <c r="F23" s="4"/>
      <c r="G23" s="37">
        <f>SUM(G24:G26)</f>
        <v>1</v>
      </c>
      <c r="H23" s="405"/>
      <c r="I23" s="37">
        <f>SUM(I24)</f>
        <v>0.8263888889</v>
      </c>
      <c r="J23" s="409">
        <f>ITKOT!L22</f>
        <v>0.5</v>
      </c>
      <c r="K23" s="37">
        <f>SETDA!L22</f>
        <v>1</v>
      </c>
      <c r="L23" s="37">
        <f>CAPIL!L22</f>
        <v>1</v>
      </c>
      <c r="M23" s="37">
        <f>DPMPT!L22</f>
        <v>1</v>
      </c>
      <c r="N23" s="37">
        <f>BAPPEDA!L22</f>
        <v>1</v>
      </c>
      <c r="O23" s="37">
        <f>NAKER!L22</f>
        <v>1</v>
      </c>
      <c r="P23" s="37">
        <f>BKPSDM!L22</f>
        <v>1</v>
      </c>
      <c r="Q23" s="37">
        <f>KOMINFO!L22</f>
        <v>1</v>
      </c>
      <c r="R23" s="37">
        <f>RSUD!L22</f>
        <v>1</v>
      </c>
      <c r="S23" s="410">
        <f>RSIA!L22</f>
        <v>1</v>
      </c>
      <c r="T23" s="410">
        <f>DKUMKM!L22</f>
        <v>1</v>
      </c>
      <c r="U23" s="410">
        <f>DISDIK!L22</f>
        <v>0.5</v>
      </c>
      <c r="V23" s="410">
        <f>DKK!L22</f>
        <v>1</v>
      </c>
      <c r="W23" s="410">
        <f>DPU!L22</f>
        <v>0.75</v>
      </c>
      <c r="X23" s="410">
        <f>DISPERKIM!L22</f>
        <v>0.5</v>
      </c>
      <c r="Y23" s="410">
        <f>BPBD!L22</f>
        <v>0.25</v>
      </c>
      <c r="Z23" s="410">
        <f>SATPOL!L22</f>
        <v>0.75</v>
      </c>
      <c r="AA23" s="410">
        <f>DINSOS!L22</f>
        <v>1</v>
      </c>
      <c r="AB23" s="410">
        <f>DP3AKB!L22</f>
        <v>1</v>
      </c>
      <c r="AC23" s="410">
        <f>DPPR!L22</f>
        <v>1</v>
      </c>
      <c r="AD23" s="410">
        <f>DLH!L22</f>
        <v>1</v>
      </c>
      <c r="AE23" s="410">
        <f>DISHUB!L22</f>
        <v>1</v>
      </c>
      <c r="AF23" s="410">
        <f>PERPUS!L22</f>
        <v>0.5</v>
      </c>
      <c r="AG23" s="410">
        <f>DPOP!L22</f>
        <v>1</v>
      </c>
      <c r="AH23" s="410">
        <f>'DP3'!L22</f>
        <v>0.5</v>
      </c>
      <c r="AI23" s="410">
        <f>DISDAG!L22</f>
        <v>1</v>
      </c>
      <c r="AJ23" s="410">
        <f>BPKD!L22</f>
        <v>1</v>
      </c>
      <c r="AK23" s="410">
        <f>BPPDRD!L22</f>
        <v>0.75</v>
      </c>
      <c r="AL23" s="410">
        <f>KESBANG!L22</f>
        <v>1</v>
      </c>
      <c r="AM23" s="410">
        <f>SETWAN!L22</f>
        <v>0.75</v>
      </c>
      <c r="AN23" s="410">
        <f>KEC.BARAT!L22</f>
        <v>0.5</v>
      </c>
      <c r="AO23" s="410">
        <f>BALTENG!L22</f>
        <v>0</v>
      </c>
      <c r="AP23" s="410">
        <f>BALKOT!L22</f>
        <v>1</v>
      </c>
      <c r="AQ23" s="410">
        <f>BALUT!L22</f>
        <v>1</v>
      </c>
      <c r="AR23" s="410">
        <f>BALSEL!L22</f>
        <v>0.75</v>
      </c>
      <c r="AS23" s="410">
        <f>BALTIM!L22</f>
        <v>0.75</v>
      </c>
    </row>
    <row r="24">
      <c r="A24" s="257"/>
      <c r="B24" s="241"/>
      <c r="C24" s="241"/>
      <c r="D24" s="331" t="s">
        <v>107</v>
      </c>
      <c r="E24" s="28" t="s">
        <v>19</v>
      </c>
      <c r="F24" s="4"/>
      <c r="G24" s="242">
        <v>1.0</v>
      </c>
      <c r="H24" s="407"/>
      <c r="I24" s="242">
        <f>AVERAGE(I25:I26)*G24</f>
        <v>0.8263888889</v>
      </c>
      <c r="J24" s="329">
        <f>ITKOT!L23</f>
        <v>0.5</v>
      </c>
      <c r="K24" s="242">
        <f>SETDA!L23</f>
        <v>1</v>
      </c>
      <c r="L24" s="242">
        <f>CAPIL!L23</f>
        <v>1</v>
      </c>
      <c r="M24" s="242">
        <f>DPMPT!L23</f>
        <v>1</v>
      </c>
      <c r="N24" s="242">
        <f>BAPPEDA!L23</f>
        <v>1</v>
      </c>
      <c r="O24" s="242">
        <f>NAKER!L23</f>
        <v>1</v>
      </c>
      <c r="P24" s="242">
        <f>BKPSDM!L23</f>
        <v>1</v>
      </c>
      <c r="Q24" s="242">
        <f>KOMINFO!L23</f>
        <v>1</v>
      </c>
      <c r="R24" s="242">
        <f>RSUD!L23</f>
        <v>1</v>
      </c>
      <c r="S24" s="382">
        <f>RSIA!L23</f>
        <v>1</v>
      </c>
      <c r="T24" s="382">
        <f>DKUMKM!L23</f>
        <v>1</v>
      </c>
      <c r="U24" s="382">
        <f>DISDIK!L23</f>
        <v>0.5</v>
      </c>
      <c r="V24" s="382">
        <f>DKK!L23</f>
        <v>1</v>
      </c>
      <c r="W24" s="382">
        <f>DPU!L23</f>
        <v>0.75</v>
      </c>
      <c r="X24" s="382">
        <f>DISPERKIM!L23</f>
        <v>0.5</v>
      </c>
      <c r="Y24" s="382">
        <f>BPBD!L23</f>
        <v>0.25</v>
      </c>
      <c r="Z24" s="382">
        <f>SATPOL!L23</f>
        <v>0.75</v>
      </c>
      <c r="AA24" s="382">
        <f>DINSOS!L23</f>
        <v>1</v>
      </c>
      <c r="AB24" s="382">
        <f>DP3AKB!L23</f>
        <v>1</v>
      </c>
      <c r="AC24" s="382">
        <f>DPPR!L23</f>
        <v>1</v>
      </c>
      <c r="AD24" s="382">
        <f>DLH!L23</f>
        <v>1</v>
      </c>
      <c r="AE24" s="382">
        <f>DISHUB!L23</f>
        <v>1</v>
      </c>
      <c r="AF24" s="382">
        <f>PERPUS!L23</f>
        <v>0.5</v>
      </c>
      <c r="AG24" s="382">
        <f>DPOP!L23</f>
        <v>1</v>
      </c>
      <c r="AH24" s="382">
        <f>'DP3'!L23</f>
        <v>0.5</v>
      </c>
      <c r="AI24" s="382">
        <f>DISDAG!L23</f>
        <v>1</v>
      </c>
      <c r="AJ24" s="382">
        <f>BPKD!L23</f>
        <v>1</v>
      </c>
      <c r="AK24" s="382">
        <f>BPPDRD!L23</f>
        <v>0.75</v>
      </c>
      <c r="AL24" s="382">
        <f>KESBANG!L23</f>
        <v>1</v>
      </c>
      <c r="AM24" s="382">
        <f>SETWAN!L23</f>
        <v>0.75</v>
      </c>
      <c r="AN24" s="382">
        <f>KEC.BARAT!L23</f>
        <v>0.5</v>
      </c>
      <c r="AO24" s="382">
        <f>BALTENG!L23</f>
        <v>0</v>
      </c>
      <c r="AP24" s="382">
        <f>BALKOT!L23</f>
        <v>1</v>
      </c>
      <c r="AQ24" s="382">
        <f>BALUT!L23</f>
        <v>1</v>
      </c>
      <c r="AR24" s="382">
        <f>BALSEL!L23</f>
        <v>0.75</v>
      </c>
      <c r="AS24" s="382">
        <f>BALTIM!L23</f>
        <v>0.75</v>
      </c>
    </row>
    <row r="25">
      <c r="A25" s="113"/>
      <c r="B25" s="114"/>
      <c r="C25" s="114"/>
      <c r="D25" s="114"/>
      <c r="E25" s="114" t="s">
        <v>186</v>
      </c>
      <c r="F25" s="125" t="s">
        <v>1173</v>
      </c>
      <c r="G25" s="117"/>
      <c r="H25" s="407"/>
      <c r="I25" s="117">
        <f t="shared" ref="I25:I26" si="5">AVERAGE(J25:AS25)</f>
        <v>0.8611111111</v>
      </c>
      <c r="J25" s="324">
        <f>ITKOT!L24</f>
        <v>0.5</v>
      </c>
      <c r="K25" s="117">
        <f>SETDA!L24</f>
        <v>1</v>
      </c>
      <c r="L25" s="117">
        <f>CAPIL!L24</f>
        <v>1</v>
      </c>
      <c r="M25" s="117">
        <f>DPMPT!L24</f>
        <v>1</v>
      </c>
      <c r="N25" s="117">
        <f>BAPPEDA!L24</f>
        <v>1</v>
      </c>
      <c r="O25" s="117">
        <f>NAKER!L24</f>
        <v>1</v>
      </c>
      <c r="P25" s="117">
        <f>BKPSDM!L24</f>
        <v>1</v>
      </c>
      <c r="Q25" s="117">
        <f>KOMINFO!L24</f>
        <v>1</v>
      </c>
      <c r="R25" s="117">
        <f>RSUD!L24</f>
        <v>1</v>
      </c>
      <c r="S25" s="117">
        <f>RSIA!L24</f>
        <v>1</v>
      </c>
      <c r="T25" s="117">
        <f>DKUMKM!L24</f>
        <v>1</v>
      </c>
      <c r="U25" s="117">
        <f>DISDIK!L24</f>
        <v>0.5</v>
      </c>
      <c r="V25" s="117">
        <f>DKK!L24</f>
        <v>1</v>
      </c>
      <c r="W25" s="117">
        <f>DPU!L24</f>
        <v>1</v>
      </c>
      <c r="X25" s="117">
        <f>DISPERKIM!L24</f>
        <v>0.5</v>
      </c>
      <c r="Y25" s="117">
        <f>BPBD!L24</f>
        <v>0</v>
      </c>
      <c r="Z25" s="117">
        <f>SATPOL!L24</f>
        <v>1</v>
      </c>
      <c r="AA25" s="117">
        <f>DINSOS!L24</f>
        <v>1</v>
      </c>
      <c r="AB25" s="117">
        <f>DP3AKB!L24</f>
        <v>1</v>
      </c>
      <c r="AC25" s="117">
        <f>DPPR!L24</f>
        <v>1</v>
      </c>
      <c r="AD25" s="117">
        <f>DLH!L24</f>
        <v>1</v>
      </c>
      <c r="AE25" s="117">
        <f>DISHUB!L24</f>
        <v>1</v>
      </c>
      <c r="AF25" s="117">
        <f>PERPUS!L24</f>
        <v>0.5</v>
      </c>
      <c r="AG25" s="117">
        <f>DPOP!L24</f>
        <v>1</v>
      </c>
      <c r="AH25" s="117">
        <f>'DP3'!L24</f>
        <v>0.5</v>
      </c>
      <c r="AI25" s="117">
        <f>DISDAG!L24</f>
        <v>1</v>
      </c>
      <c r="AJ25" s="117">
        <f>BPKD!L24</f>
        <v>1</v>
      </c>
      <c r="AK25" s="117">
        <f>BPPDRD!L24</f>
        <v>1</v>
      </c>
      <c r="AL25" s="117">
        <f>KESBANG!L24</f>
        <v>1</v>
      </c>
      <c r="AM25" s="117">
        <f>SETWAN!L24</f>
        <v>1</v>
      </c>
      <c r="AN25" s="117">
        <f>KEC.BARAT!L24</f>
        <v>0.5</v>
      </c>
      <c r="AO25" s="117">
        <f>BALTENG!L24</f>
        <v>0</v>
      </c>
      <c r="AP25" s="117">
        <f>BALKOT!L24</f>
        <v>1</v>
      </c>
      <c r="AQ25" s="117">
        <f>BALUT!L24</f>
        <v>1</v>
      </c>
      <c r="AR25" s="117">
        <f>BALSEL!L24</f>
        <v>1</v>
      </c>
      <c r="AS25" s="117">
        <f>BALTIM!L24</f>
        <v>1</v>
      </c>
    </row>
    <row r="26">
      <c r="A26" s="113"/>
      <c r="B26" s="114"/>
      <c r="C26" s="114"/>
      <c r="D26" s="114"/>
      <c r="E26" s="114" t="s">
        <v>193</v>
      </c>
      <c r="F26" s="125" t="s">
        <v>1174</v>
      </c>
      <c r="G26" s="117"/>
      <c r="H26" s="407"/>
      <c r="I26" s="117">
        <f t="shared" si="5"/>
        <v>0.7916666667</v>
      </c>
      <c r="J26" s="324">
        <f>ITKOT!L25</f>
        <v>0.5</v>
      </c>
      <c r="K26" s="117">
        <f>SETDA!L25</f>
        <v>1</v>
      </c>
      <c r="L26" s="117">
        <f>CAPIL!L25</f>
        <v>1</v>
      </c>
      <c r="M26" s="117">
        <f>DPMPT!L25</f>
        <v>1</v>
      </c>
      <c r="N26" s="117">
        <f>BAPPEDA!L25</f>
        <v>1</v>
      </c>
      <c r="O26" s="117">
        <f>NAKER!L25</f>
        <v>1</v>
      </c>
      <c r="P26" s="117">
        <f>BKPSDM!L25</f>
        <v>1</v>
      </c>
      <c r="Q26" s="117">
        <f>KOMINFO!L25</f>
        <v>1</v>
      </c>
      <c r="R26" s="117">
        <f>RSUD!L25</f>
        <v>1</v>
      </c>
      <c r="S26" s="117">
        <f>RSIA!L25</f>
        <v>1</v>
      </c>
      <c r="T26" s="117">
        <f>DKUMKM!L25</f>
        <v>1</v>
      </c>
      <c r="U26" s="117">
        <f>DISDIK!L25</f>
        <v>0.5</v>
      </c>
      <c r="V26" s="117">
        <f>DKK!L25</f>
        <v>1</v>
      </c>
      <c r="W26" s="117">
        <f>DPU!L25</f>
        <v>0.5</v>
      </c>
      <c r="X26" s="117">
        <f>DISPERKIM!L25</f>
        <v>0.5</v>
      </c>
      <c r="Y26" s="117">
        <f>BPBD!L25</f>
        <v>0.5</v>
      </c>
      <c r="Z26" s="117">
        <f>SATPOL!L25</f>
        <v>0.5</v>
      </c>
      <c r="AA26" s="117">
        <f>DINSOS!L25</f>
        <v>1</v>
      </c>
      <c r="AB26" s="117">
        <f>DP3AKB!L25</f>
        <v>1</v>
      </c>
      <c r="AC26" s="117">
        <f>DPPR!L25</f>
        <v>1</v>
      </c>
      <c r="AD26" s="117">
        <f>DLH!L25</f>
        <v>1</v>
      </c>
      <c r="AE26" s="117">
        <f>DISHUB!L25</f>
        <v>1</v>
      </c>
      <c r="AF26" s="117">
        <f>PERPUS!L25</f>
        <v>0.5</v>
      </c>
      <c r="AG26" s="117">
        <f>DPOP!L25</f>
        <v>1</v>
      </c>
      <c r="AH26" s="117">
        <f>'DP3'!L25</f>
        <v>0.5</v>
      </c>
      <c r="AI26" s="117">
        <f>DISDAG!L25</f>
        <v>1</v>
      </c>
      <c r="AJ26" s="117">
        <f>BPKD!L25</f>
        <v>1</v>
      </c>
      <c r="AK26" s="117">
        <f>BPPDRD!L25</f>
        <v>0.5</v>
      </c>
      <c r="AL26" s="117">
        <f>KESBANG!L25</f>
        <v>1</v>
      </c>
      <c r="AM26" s="117">
        <f>SETWAN!L25</f>
        <v>0.5</v>
      </c>
      <c r="AN26" s="117">
        <f>KEC.BARAT!L25</f>
        <v>0.5</v>
      </c>
      <c r="AO26" s="117">
        <f>BALTENG!L25</f>
        <v>0</v>
      </c>
      <c r="AP26" s="117">
        <f>BALKOT!L25</f>
        <v>1</v>
      </c>
      <c r="AQ26" s="117">
        <f>BALUT!L25</f>
        <v>1</v>
      </c>
      <c r="AR26" s="117">
        <f>BALSEL!L25</f>
        <v>0.5</v>
      </c>
      <c r="AS26" s="117">
        <f>BALTIM!L25</f>
        <v>0.5</v>
      </c>
    </row>
    <row r="27">
      <c r="A27" s="138"/>
      <c r="B27" s="138"/>
      <c r="C27" s="139">
        <v>3.0</v>
      </c>
      <c r="D27" s="141" t="s">
        <v>21</v>
      </c>
      <c r="E27" s="3"/>
      <c r="F27" s="4"/>
      <c r="G27" s="37">
        <f>SUM(G28:G39)</f>
        <v>2</v>
      </c>
      <c r="H27" s="405"/>
      <c r="I27" s="37">
        <f>SUM(I28,I39)</f>
        <v>1.986666667</v>
      </c>
      <c r="J27" s="409">
        <f>ITKOT!L26</f>
        <v>2</v>
      </c>
      <c r="K27" s="37">
        <f>SETDA!L26</f>
        <v>2</v>
      </c>
      <c r="L27" s="37">
        <f>CAPIL!L26</f>
        <v>2</v>
      </c>
      <c r="M27" s="37">
        <f>DPMPT!L26</f>
        <v>2</v>
      </c>
      <c r="N27" s="37">
        <f>BAPPEDA!L26</f>
        <v>2</v>
      </c>
      <c r="O27" s="37">
        <f>NAKER!L26</f>
        <v>2</v>
      </c>
      <c r="P27" s="37">
        <f>BKPSDM!L26</f>
        <v>2</v>
      </c>
      <c r="Q27" s="37">
        <f>KOMINFO!L26</f>
        <v>2</v>
      </c>
      <c r="R27" s="37">
        <f>RSUD!L26</f>
        <v>2</v>
      </c>
      <c r="S27" s="410">
        <f>RSIA!L26</f>
        <v>2</v>
      </c>
      <c r="T27" s="410">
        <f>DKUMKM!L26</f>
        <v>2</v>
      </c>
      <c r="U27" s="410">
        <f>DISDIK!L26</f>
        <v>2</v>
      </c>
      <c r="V27" s="410">
        <f>DKK!L26</f>
        <v>2</v>
      </c>
      <c r="W27" s="410">
        <f>DPU!L26</f>
        <v>2</v>
      </c>
      <c r="X27" s="410">
        <f>DISPERKIM!L26</f>
        <v>2</v>
      </c>
      <c r="Y27" s="410">
        <f>BPBD!L26</f>
        <v>2</v>
      </c>
      <c r="Z27" s="410">
        <f>SATPOL!L26</f>
        <v>1.67</v>
      </c>
      <c r="AA27" s="410">
        <f>DINSOS!L26</f>
        <v>2</v>
      </c>
      <c r="AB27" s="410">
        <f>DP3AKB!L26</f>
        <v>2</v>
      </c>
      <c r="AC27" s="410">
        <f>DPPR!L26</f>
        <v>2</v>
      </c>
      <c r="AD27" s="410">
        <f>DLH!L26</f>
        <v>2</v>
      </c>
      <c r="AE27" s="410">
        <f>DISHUB!L26</f>
        <v>2</v>
      </c>
      <c r="AF27" s="410">
        <f>PERPUS!L26</f>
        <v>2</v>
      </c>
      <c r="AG27" s="410">
        <f>DPOP!L26</f>
        <v>2</v>
      </c>
      <c r="AH27" s="410">
        <f>'DP3'!L26</f>
        <v>2</v>
      </c>
      <c r="AI27" s="410">
        <f>DISDAG!L26</f>
        <v>2</v>
      </c>
      <c r="AJ27" s="410">
        <f>BPKD!L26</f>
        <v>2</v>
      </c>
      <c r="AK27" s="410">
        <f>BPPDRD!L26</f>
        <v>2</v>
      </c>
      <c r="AL27" s="410">
        <f>KESBANG!L26</f>
        <v>2</v>
      </c>
      <c r="AM27" s="410">
        <f>SETWAN!L26</f>
        <v>1.85</v>
      </c>
      <c r="AN27" s="410">
        <f>KEC.BARAT!L26</f>
        <v>2</v>
      </c>
      <c r="AO27" s="410">
        <f>BALTENG!L26</f>
        <v>2</v>
      </c>
      <c r="AP27" s="410">
        <f>BALKOT!L26</f>
        <v>2</v>
      </c>
      <c r="AQ27" s="410">
        <f>BALUT!L26</f>
        <v>2</v>
      </c>
      <c r="AR27" s="410">
        <f>BALSEL!L26</f>
        <v>2</v>
      </c>
      <c r="AS27" s="410">
        <f>BALTIM!L26</f>
        <v>2</v>
      </c>
    </row>
    <row r="28">
      <c r="A28" s="257"/>
      <c r="B28" s="241"/>
      <c r="C28" s="241"/>
      <c r="D28" s="411" t="s">
        <v>10</v>
      </c>
      <c r="E28" s="270" t="s">
        <v>23</v>
      </c>
      <c r="F28" s="4"/>
      <c r="G28" s="242">
        <v>1.0</v>
      </c>
      <c r="H28" s="407"/>
      <c r="I28" s="242">
        <f>AVERAGE(I29:I38)*G28</f>
        <v>0.9958333333</v>
      </c>
      <c r="J28" s="329">
        <f>ITKOT!L27</f>
        <v>1</v>
      </c>
      <c r="K28" s="242">
        <f>SETDA!L27</f>
        <v>1</v>
      </c>
      <c r="L28" s="242">
        <f>CAPIL!L27</f>
        <v>1</v>
      </c>
      <c r="M28" s="242">
        <f>DPMPT!L27</f>
        <v>1</v>
      </c>
      <c r="N28" s="242">
        <f>BAPPEDA!L27</f>
        <v>1</v>
      </c>
      <c r="O28" s="242">
        <f>NAKER!L27</f>
        <v>1</v>
      </c>
      <c r="P28" s="242">
        <f>BKPSDM!L27</f>
        <v>1</v>
      </c>
      <c r="Q28" s="242">
        <f>KOMINFO!L27</f>
        <v>1</v>
      </c>
      <c r="R28" s="242">
        <f>RSUD!L27</f>
        <v>1</v>
      </c>
      <c r="S28" s="382">
        <f>RSIA!L27</f>
        <v>1</v>
      </c>
      <c r="T28" s="382">
        <f>DKUMKM!L27</f>
        <v>1</v>
      </c>
      <c r="U28" s="382">
        <f>DISDIK!L27</f>
        <v>1</v>
      </c>
      <c r="V28" s="382">
        <f>DKK!L27</f>
        <v>1</v>
      </c>
      <c r="W28" s="382">
        <f>DPU!L27</f>
        <v>1</v>
      </c>
      <c r="X28" s="382">
        <f>DISPERKIM!L27</f>
        <v>1</v>
      </c>
      <c r="Y28" s="382">
        <f>BPBD!L27</f>
        <v>1</v>
      </c>
      <c r="Z28" s="382">
        <f>SATPOL!L27</f>
        <v>1</v>
      </c>
      <c r="AA28" s="382">
        <f>DINSOS!L27</f>
        <v>1</v>
      </c>
      <c r="AB28" s="382">
        <f>DP3AKB!L27</f>
        <v>1</v>
      </c>
      <c r="AC28" s="382">
        <f>DPPR!L27</f>
        <v>1</v>
      </c>
      <c r="AD28" s="382">
        <f>DLH!L27</f>
        <v>1</v>
      </c>
      <c r="AE28" s="382">
        <f>DISHUB!L27</f>
        <v>1</v>
      </c>
      <c r="AF28" s="382">
        <f>PERPUS!L27</f>
        <v>1</v>
      </c>
      <c r="AG28" s="382">
        <f>DPOP!L27</f>
        <v>1</v>
      </c>
      <c r="AH28" s="382">
        <f>'DP3'!L27</f>
        <v>1</v>
      </c>
      <c r="AI28" s="382">
        <f>DISDAG!L27</f>
        <v>1</v>
      </c>
      <c r="AJ28" s="382">
        <f>BPKD!L27</f>
        <v>1</v>
      </c>
      <c r="AK28" s="382">
        <f>BPPDRD!L27</f>
        <v>1</v>
      </c>
      <c r="AL28" s="382">
        <f>KESBANG!L27</f>
        <v>1</v>
      </c>
      <c r="AM28" s="382">
        <f>SETWAN!L27</f>
        <v>0.85</v>
      </c>
      <c r="AN28" s="382">
        <f>KEC.BARAT!L27</f>
        <v>1</v>
      </c>
      <c r="AO28" s="382">
        <f>BALTENG!L27</f>
        <v>1</v>
      </c>
      <c r="AP28" s="382">
        <f>BALKOT!L27</f>
        <v>1</v>
      </c>
      <c r="AQ28" s="382">
        <f>BALUT!L27</f>
        <v>1</v>
      </c>
      <c r="AR28" s="382">
        <f>BALSEL!L27</f>
        <v>1</v>
      </c>
      <c r="AS28" s="382">
        <f>BALTIM!L27</f>
        <v>1</v>
      </c>
    </row>
    <row r="29">
      <c r="A29" s="113"/>
      <c r="B29" s="114"/>
      <c r="C29" s="114"/>
      <c r="D29" s="271"/>
      <c r="E29" s="123" t="s">
        <v>186</v>
      </c>
      <c r="F29" s="272" t="s">
        <v>307</v>
      </c>
      <c r="G29" s="117"/>
      <c r="H29" s="407"/>
      <c r="I29" s="117">
        <f t="shared" ref="I29:I38" si="6">AVERAGE($J29:$AS29)</f>
        <v>1</v>
      </c>
      <c r="J29" s="324">
        <f>ITKOT!L28</f>
        <v>1</v>
      </c>
      <c r="K29" s="117">
        <f>SETDA!L28</f>
        <v>1</v>
      </c>
      <c r="L29" s="117">
        <f>CAPIL!L28</f>
        <v>1</v>
      </c>
      <c r="M29" s="117">
        <f>DPMPT!L28</f>
        <v>1</v>
      </c>
      <c r="N29" s="117">
        <f>BAPPEDA!L28</f>
        <v>1</v>
      </c>
      <c r="O29" s="117">
        <f>NAKER!L28</f>
        <v>1</v>
      </c>
      <c r="P29" s="117">
        <f>BKPSDM!L28</f>
        <v>1</v>
      </c>
      <c r="Q29" s="117">
        <f>KOMINFO!L28</f>
        <v>1</v>
      </c>
      <c r="R29" s="117">
        <f>RSUD!L28</f>
        <v>1</v>
      </c>
      <c r="S29" s="117">
        <f>RSIA!L28</f>
        <v>1</v>
      </c>
      <c r="T29" s="117">
        <f>DKUMKM!L28</f>
        <v>1</v>
      </c>
      <c r="U29" s="117">
        <f>DISDIK!L28</f>
        <v>1</v>
      </c>
      <c r="V29" s="117">
        <f>DKK!L28</f>
        <v>1</v>
      </c>
      <c r="W29" s="117">
        <f>DPU!L28</f>
        <v>1</v>
      </c>
      <c r="X29" s="117">
        <f>DISPERKIM!L28</f>
        <v>1</v>
      </c>
      <c r="Y29" s="117">
        <f>BPBD!L28</f>
        <v>1</v>
      </c>
      <c r="Z29" s="117">
        <f>SATPOL!L28</f>
        <v>1</v>
      </c>
      <c r="AA29" s="117">
        <f>DINSOS!L28</f>
        <v>1</v>
      </c>
      <c r="AB29" s="117">
        <f>DP3AKB!L28</f>
        <v>1</v>
      </c>
      <c r="AC29" s="117">
        <f>DPPR!L28</f>
        <v>1</v>
      </c>
      <c r="AD29" s="117">
        <f>DLH!L28</f>
        <v>1</v>
      </c>
      <c r="AE29" s="117">
        <f>DISHUB!L28</f>
        <v>1</v>
      </c>
      <c r="AF29" s="117">
        <f>PERPUS!L28</f>
        <v>1</v>
      </c>
      <c r="AG29" s="117">
        <f>DPOP!L28</f>
        <v>1</v>
      </c>
      <c r="AH29" s="117">
        <f>'DP3'!L28</f>
        <v>1</v>
      </c>
      <c r="AI29" s="117">
        <f>DISDAG!L28</f>
        <v>1</v>
      </c>
      <c r="AJ29" s="117">
        <f>BPKD!L28</f>
        <v>1</v>
      </c>
      <c r="AK29" s="117">
        <f>BPPDRD!L28</f>
        <v>1</v>
      </c>
      <c r="AL29" s="117">
        <f>KESBANG!L28</f>
        <v>1</v>
      </c>
      <c r="AM29" s="117">
        <f>SETWAN!L28</f>
        <v>1</v>
      </c>
      <c r="AN29" s="117">
        <f>KEC.BARAT!L28</f>
        <v>1</v>
      </c>
      <c r="AO29" s="117">
        <f>BALTENG!L28</f>
        <v>1</v>
      </c>
      <c r="AP29" s="117">
        <f>BALKOT!L28</f>
        <v>1</v>
      </c>
      <c r="AQ29" s="117">
        <f>BALUT!L28</f>
        <v>1</v>
      </c>
      <c r="AR29" s="117">
        <f>BALSEL!L28</f>
        <v>1</v>
      </c>
      <c r="AS29" s="117">
        <f>BALTIM!L28</f>
        <v>1</v>
      </c>
    </row>
    <row r="30">
      <c r="A30" s="113"/>
      <c r="B30" s="114"/>
      <c r="C30" s="114"/>
      <c r="D30" s="271"/>
      <c r="E30" s="123" t="s">
        <v>193</v>
      </c>
      <c r="F30" s="272" t="s">
        <v>311</v>
      </c>
      <c r="G30" s="117"/>
      <c r="H30" s="407"/>
      <c r="I30" s="117">
        <f t="shared" si="6"/>
        <v>1</v>
      </c>
      <c r="J30" s="324">
        <f>ITKOT!L29</f>
        <v>1</v>
      </c>
      <c r="K30" s="117">
        <f>SETDA!L29</f>
        <v>1</v>
      </c>
      <c r="L30" s="117">
        <f>CAPIL!L29</f>
        <v>1</v>
      </c>
      <c r="M30" s="117">
        <f>DPMPT!L29</f>
        <v>1</v>
      </c>
      <c r="N30" s="117">
        <f>BAPPEDA!L29</f>
        <v>1</v>
      </c>
      <c r="O30" s="117">
        <f>NAKER!L29</f>
        <v>1</v>
      </c>
      <c r="P30" s="117">
        <f>BKPSDM!L29</f>
        <v>1</v>
      </c>
      <c r="Q30" s="117">
        <f>KOMINFO!L29</f>
        <v>1</v>
      </c>
      <c r="R30" s="117">
        <f>RSUD!L29</f>
        <v>1</v>
      </c>
      <c r="S30" s="117">
        <f>RSIA!L29</f>
        <v>1</v>
      </c>
      <c r="T30" s="117">
        <f>DKUMKM!L29</f>
        <v>1</v>
      </c>
      <c r="U30" s="117">
        <f>DISDIK!L29</f>
        <v>1</v>
      </c>
      <c r="V30" s="117">
        <f>DKK!L29</f>
        <v>1</v>
      </c>
      <c r="W30" s="117">
        <f>DPU!L29</f>
        <v>1</v>
      </c>
      <c r="X30" s="117">
        <f>DISPERKIM!L29</f>
        <v>1</v>
      </c>
      <c r="Y30" s="117">
        <f>BPBD!L29</f>
        <v>1</v>
      </c>
      <c r="Z30" s="117">
        <f>SATPOL!L29</f>
        <v>1</v>
      </c>
      <c r="AA30" s="117">
        <f>DINSOS!L29</f>
        <v>1</v>
      </c>
      <c r="AB30" s="117">
        <f>DP3AKB!L29</f>
        <v>1</v>
      </c>
      <c r="AC30" s="117">
        <f>DPPR!L29</f>
        <v>1</v>
      </c>
      <c r="AD30" s="117">
        <f>DLH!L29</f>
        <v>1</v>
      </c>
      <c r="AE30" s="117">
        <f>DISHUB!L29</f>
        <v>1</v>
      </c>
      <c r="AF30" s="117">
        <f>PERPUS!L29</f>
        <v>1</v>
      </c>
      <c r="AG30" s="117">
        <f>DPOP!L29</f>
        <v>1</v>
      </c>
      <c r="AH30" s="117">
        <f>'DP3'!L29</f>
        <v>1</v>
      </c>
      <c r="AI30" s="117">
        <f>DISDAG!L29</f>
        <v>1</v>
      </c>
      <c r="AJ30" s="117">
        <f>BPKD!L29</f>
        <v>1</v>
      </c>
      <c r="AK30" s="117">
        <f>BPPDRD!L29</f>
        <v>1</v>
      </c>
      <c r="AL30" s="117">
        <f>KESBANG!L29</f>
        <v>1</v>
      </c>
      <c r="AM30" s="117">
        <f>SETWAN!L29</f>
        <v>1</v>
      </c>
      <c r="AN30" s="117">
        <f>KEC.BARAT!L29</f>
        <v>1</v>
      </c>
      <c r="AO30" s="117">
        <f>BALTENG!L29</f>
        <v>1</v>
      </c>
      <c r="AP30" s="117">
        <f>BALKOT!L29</f>
        <v>1</v>
      </c>
      <c r="AQ30" s="117">
        <f>BALUT!L29</f>
        <v>1</v>
      </c>
      <c r="AR30" s="117">
        <f>BALSEL!L29</f>
        <v>1</v>
      </c>
      <c r="AS30" s="117">
        <f>BALTIM!L29</f>
        <v>1</v>
      </c>
    </row>
    <row r="31">
      <c r="A31" s="113"/>
      <c r="B31" s="114"/>
      <c r="C31" s="114"/>
      <c r="D31" s="271"/>
      <c r="E31" s="123" t="s">
        <v>199</v>
      </c>
      <c r="F31" s="272" t="s">
        <v>314</v>
      </c>
      <c r="G31" s="117"/>
      <c r="H31" s="407"/>
      <c r="I31" s="117">
        <f t="shared" si="6"/>
        <v>1</v>
      </c>
      <c r="J31" s="324">
        <f>ITKOT!L30</f>
        <v>1</v>
      </c>
      <c r="K31" s="117">
        <f>SETDA!L30</f>
        <v>1</v>
      </c>
      <c r="L31" s="117">
        <f>CAPIL!L30</f>
        <v>1</v>
      </c>
      <c r="M31" s="117">
        <f>DPMPT!L30</f>
        <v>1</v>
      </c>
      <c r="N31" s="117">
        <f>BAPPEDA!L30</f>
        <v>1</v>
      </c>
      <c r="O31" s="117">
        <f>NAKER!L30</f>
        <v>1</v>
      </c>
      <c r="P31" s="117">
        <f>BKPSDM!L30</f>
        <v>1</v>
      </c>
      <c r="Q31" s="117">
        <f>KOMINFO!L30</f>
        <v>1</v>
      </c>
      <c r="R31" s="117">
        <f>RSUD!L30</f>
        <v>1</v>
      </c>
      <c r="S31" s="117">
        <f>RSIA!L30</f>
        <v>1</v>
      </c>
      <c r="T31" s="117">
        <f>DKUMKM!L30</f>
        <v>1</v>
      </c>
      <c r="U31" s="117">
        <f>DISDIK!L30</f>
        <v>1</v>
      </c>
      <c r="V31" s="117">
        <f>DKK!L30</f>
        <v>1</v>
      </c>
      <c r="W31" s="117">
        <f>DPU!L30</f>
        <v>1</v>
      </c>
      <c r="X31" s="117">
        <f>DISPERKIM!L30</f>
        <v>1</v>
      </c>
      <c r="Y31" s="117">
        <f>BPBD!L30</f>
        <v>1</v>
      </c>
      <c r="Z31" s="117">
        <f>SATPOL!L30</f>
        <v>1</v>
      </c>
      <c r="AA31" s="117">
        <f>DINSOS!L30</f>
        <v>1</v>
      </c>
      <c r="AB31" s="117">
        <f>DP3AKB!L30</f>
        <v>1</v>
      </c>
      <c r="AC31" s="117">
        <f>DPPR!L30</f>
        <v>1</v>
      </c>
      <c r="AD31" s="117">
        <f>DLH!L30</f>
        <v>1</v>
      </c>
      <c r="AE31" s="117">
        <f>DISHUB!L30</f>
        <v>1</v>
      </c>
      <c r="AF31" s="117">
        <f>PERPUS!L30</f>
        <v>1</v>
      </c>
      <c r="AG31" s="117">
        <f>DPOP!L30</f>
        <v>1</v>
      </c>
      <c r="AH31" s="117">
        <f>'DP3'!L30</f>
        <v>1</v>
      </c>
      <c r="AI31" s="117">
        <f>DISDAG!L30</f>
        <v>1</v>
      </c>
      <c r="AJ31" s="117">
        <f>BPKD!L30</f>
        <v>1</v>
      </c>
      <c r="AK31" s="117">
        <f>BPPDRD!L30</f>
        <v>1</v>
      </c>
      <c r="AL31" s="117">
        <f>KESBANG!L30</f>
        <v>1</v>
      </c>
      <c r="AM31" s="117">
        <f>SETWAN!L30</f>
        <v>1</v>
      </c>
      <c r="AN31" s="117">
        <f>KEC.BARAT!L30</f>
        <v>1</v>
      </c>
      <c r="AO31" s="117">
        <f>BALTENG!L30</f>
        <v>1</v>
      </c>
      <c r="AP31" s="117">
        <f>BALKOT!L30</f>
        <v>1</v>
      </c>
      <c r="AQ31" s="117">
        <f>BALUT!L30</f>
        <v>1</v>
      </c>
      <c r="AR31" s="117">
        <f>BALSEL!L30</f>
        <v>1</v>
      </c>
      <c r="AS31" s="117">
        <f>BALTIM!L30</f>
        <v>1</v>
      </c>
    </row>
    <row r="32">
      <c r="A32" s="113"/>
      <c r="B32" s="114"/>
      <c r="C32" s="114"/>
      <c r="D32" s="271"/>
      <c r="E32" s="123" t="s">
        <v>219</v>
      </c>
      <c r="F32" s="272" t="s">
        <v>320</v>
      </c>
      <c r="G32" s="117"/>
      <c r="H32" s="407"/>
      <c r="I32" s="117">
        <f t="shared" si="6"/>
        <v>0.9861111111</v>
      </c>
      <c r="J32" s="324">
        <f>ITKOT!L31</f>
        <v>1</v>
      </c>
      <c r="K32" s="117">
        <f>SETDA!L31</f>
        <v>1</v>
      </c>
      <c r="L32" s="117">
        <f>CAPIL!L31</f>
        <v>1</v>
      </c>
      <c r="M32" s="117">
        <f>DPMPT!L31</f>
        <v>1</v>
      </c>
      <c r="N32" s="117">
        <f>BAPPEDA!L31</f>
        <v>1</v>
      </c>
      <c r="O32" s="117">
        <f>NAKER!L31</f>
        <v>1</v>
      </c>
      <c r="P32" s="117">
        <f>BKPSDM!L31</f>
        <v>1</v>
      </c>
      <c r="Q32" s="117">
        <f>KOMINFO!L31</f>
        <v>1</v>
      </c>
      <c r="R32" s="117">
        <f>RSUD!L31</f>
        <v>1</v>
      </c>
      <c r="S32" s="117">
        <f>RSIA!L31</f>
        <v>1</v>
      </c>
      <c r="T32" s="117">
        <f>DKUMKM!L31</f>
        <v>1</v>
      </c>
      <c r="U32" s="117">
        <f>DISDIK!L31</f>
        <v>1</v>
      </c>
      <c r="V32" s="117">
        <f>DKK!L31</f>
        <v>1</v>
      </c>
      <c r="W32" s="117">
        <f>DPU!L31</f>
        <v>1</v>
      </c>
      <c r="X32" s="117">
        <f>DISPERKIM!L31</f>
        <v>1</v>
      </c>
      <c r="Y32" s="117">
        <f>BPBD!L31</f>
        <v>1</v>
      </c>
      <c r="Z32" s="117">
        <f>SATPOL!L31</f>
        <v>1</v>
      </c>
      <c r="AA32" s="117">
        <f>DINSOS!L31</f>
        <v>1</v>
      </c>
      <c r="AB32" s="117">
        <f>DP3AKB!L31</f>
        <v>1</v>
      </c>
      <c r="AC32" s="117">
        <f>DPPR!L31</f>
        <v>1</v>
      </c>
      <c r="AD32" s="117">
        <f>DLH!L31</f>
        <v>1</v>
      </c>
      <c r="AE32" s="117">
        <f>DISHUB!L31</f>
        <v>1</v>
      </c>
      <c r="AF32" s="117">
        <f>PERPUS!L31</f>
        <v>1</v>
      </c>
      <c r="AG32" s="117">
        <f>DPOP!L31</f>
        <v>1</v>
      </c>
      <c r="AH32" s="117">
        <f>'DP3'!L31</f>
        <v>1</v>
      </c>
      <c r="AI32" s="117">
        <f>DISDAG!L31</f>
        <v>1</v>
      </c>
      <c r="AJ32" s="117">
        <f>BPKD!L31</f>
        <v>1</v>
      </c>
      <c r="AK32" s="117">
        <f>BPPDRD!L31</f>
        <v>1</v>
      </c>
      <c r="AL32" s="117">
        <f>KESBANG!L31</f>
        <v>1</v>
      </c>
      <c r="AM32" s="117">
        <f>SETWAN!L31</f>
        <v>0.5</v>
      </c>
      <c r="AN32" s="117">
        <f>KEC.BARAT!L31</f>
        <v>1</v>
      </c>
      <c r="AO32" s="117">
        <f>BALTENG!L31</f>
        <v>1</v>
      </c>
      <c r="AP32" s="117">
        <f>BALKOT!L31</f>
        <v>1</v>
      </c>
      <c r="AQ32" s="117">
        <f>BALUT!L31</f>
        <v>1</v>
      </c>
      <c r="AR32" s="117">
        <f>BALSEL!L31</f>
        <v>1</v>
      </c>
      <c r="AS32" s="117">
        <f>BALTIM!L31</f>
        <v>1</v>
      </c>
    </row>
    <row r="33">
      <c r="A33" s="113"/>
      <c r="B33" s="114"/>
      <c r="C33" s="114"/>
      <c r="D33" s="271"/>
      <c r="E33" s="123" t="s">
        <v>224</v>
      </c>
      <c r="F33" s="272" t="s">
        <v>1175</v>
      </c>
      <c r="G33" s="117"/>
      <c r="H33" s="407"/>
      <c r="I33" s="117">
        <f t="shared" si="6"/>
        <v>1</v>
      </c>
      <c r="J33" s="324">
        <f>ITKOT!L32</f>
        <v>1</v>
      </c>
      <c r="K33" s="117">
        <f>SETDA!L32</f>
        <v>1</v>
      </c>
      <c r="L33" s="117">
        <f>CAPIL!L32</f>
        <v>1</v>
      </c>
      <c r="M33" s="117">
        <f>DPMPT!L32</f>
        <v>1</v>
      </c>
      <c r="N33" s="117">
        <f>BAPPEDA!L32</f>
        <v>1</v>
      </c>
      <c r="O33" s="117">
        <f>NAKER!L32</f>
        <v>1</v>
      </c>
      <c r="P33" s="117">
        <f>BKPSDM!L32</f>
        <v>1</v>
      </c>
      <c r="Q33" s="117">
        <f>KOMINFO!L32</f>
        <v>1</v>
      </c>
      <c r="R33" s="117">
        <f>RSUD!L32</f>
        <v>1</v>
      </c>
      <c r="S33" s="117">
        <f>RSIA!L32</f>
        <v>1</v>
      </c>
      <c r="T33" s="117">
        <f>DKUMKM!L32</f>
        <v>1</v>
      </c>
      <c r="U33" s="117">
        <f>DISDIK!L32</f>
        <v>1</v>
      </c>
      <c r="V33" s="117">
        <f>DKK!L32</f>
        <v>1</v>
      </c>
      <c r="W33" s="117">
        <f>DPU!L32</f>
        <v>1</v>
      </c>
      <c r="X33" s="117">
        <f>DISPERKIM!L32</f>
        <v>1</v>
      </c>
      <c r="Y33" s="117">
        <f>BPBD!L32</f>
        <v>1</v>
      </c>
      <c r="Z33" s="117">
        <f>SATPOL!L32</f>
        <v>1</v>
      </c>
      <c r="AA33" s="117">
        <f>DINSOS!L32</f>
        <v>1</v>
      </c>
      <c r="AB33" s="117">
        <f>DP3AKB!L32</f>
        <v>1</v>
      </c>
      <c r="AC33" s="117">
        <f>DPPR!L32</f>
        <v>1</v>
      </c>
      <c r="AD33" s="117">
        <f>DLH!L32</f>
        <v>1</v>
      </c>
      <c r="AE33" s="117">
        <f>DISHUB!L32</f>
        <v>1</v>
      </c>
      <c r="AF33" s="117">
        <f>PERPUS!L32</f>
        <v>1</v>
      </c>
      <c r="AG33" s="117">
        <f>DPOP!L32</f>
        <v>1</v>
      </c>
      <c r="AH33" s="117">
        <f>'DP3'!L32</f>
        <v>1</v>
      </c>
      <c r="AI33" s="117">
        <f>DISDAG!L32</f>
        <v>1</v>
      </c>
      <c r="AJ33" s="117">
        <f>BPKD!L32</f>
        <v>1</v>
      </c>
      <c r="AK33" s="117">
        <f>BPPDRD!L32</f>
        <v>1</v>
      </c>
      <c r="AL33" s="117">
        <f>KESBANG!L32</f>
        <v>1</v>
      </c>
      <c r="AM33" s="117">
        <f>SETWAN!L32</f>
        <v>1</v>
      </c>
      <c r="AN33" s="117">
        <f>KEC.BARAT!L32</f>
        <v>1</v>
      </c>
      <c r="AO33" s="117">
        <f>BALTENG!L32</f>
        <v>1</v>
      </c>
      <c r="AP33" s="117">
        <f>BALKOT!L32</f>
        <v>1</v>
      </c>
      <c r="AQ33" s="117">
        <f>BALUT!L32</f>
        <v>1</v>
      </c>
      <c r="AR33" s="117">
        <f>BALSEL!L32</f>
        <v>1</v>
      </c>
      <c r="AS33" s="117">
        <f>BALTIM!L32</f>
        <v>1</v>
      </c>
    </row>
    <row r="34">
      <c r="A34" s="113"/>
      <c r="B34" s="114"/>
      <c r="C34" s="114"/>
      <c r="D34" s="271"/>
      <c r="E34" s="123" t="s">
        <v>249</v>
      </c>
      <c r="F34" s="272" t="s">
        <v>326</v>
      </c>
      <c r="G34" s="117"/>
      <c r="H34" s="407"/>
      <c r="I34" s="117">
        <f t="shared" si="6"/>
        <v>1</v>
      </c>
      <c r="J34" s="324">
        <f>ITKOT!L33</f>
        <v>1</v>
      </c>
      <c r="K34" s="117">
        <f>SETDA!L33</f>
        <v>1</v>
      </c>
      <c r="L34" s="117">
        <f>CAPIL!L33</f>
        <v>1</v>
      </c>
      <c r="M34" s="117">
        <f>DPMPT!L33</f>
        <v>1</v>
      </c>
      <c r="N34" s="117">
        <f>BAPPEDA!L33</f>
        <v>1</v>
      </c>
      <c r="O34" s="117">
        <f>NAKER!L33</f>
        <v>1</v>
      </c>
      <c r="P34" s="117">
        <f>BKPSDM!L33</f>
        <v>1</v>
      </c>
      <c r="Q34" s="117">
        <f>KOMINFO!L33</f>
        <v>1</v>
      </c>
      <c r="R34" s="117">
        <f>RSUD!L33</f>
        <v>1</v>
      </c>
      <c r="S34" s="117">
        <f>RSIA!L33</f>
        <v>1</v>
      </c>
      <c r="T34" s="117">
        <f>DKUMKM!L33</f>
        <v>1</v>
      </c>
      <c r="U34" s="117">
        <f>DISDIK!L33</f>
        <v>1</v>
      </c>
      <c r="V34" s="117">
        <f>DKK!L33</f>
        <v>1</v>
      </c>
      <c r="W34" s="117">
        <f>DPU!L33</f>
        <v>1</v>
      </c>
      <c r="X34" s="117">
        <f>DISPERKIM!L33</f>
        <v>1</v>
      </c>
      <c r="Y34" s="117">
        <f>BPBD!L33</f>
        <v>1</v>
      </c>
      <c r="Z34" s="117">
        <f>SATPOL!L33</f>
        <v>1</v>
      </c>
      <c r="AA34" s="117">
        <f>DINSOS!L33</f>
        <v>1</v>
      </c>
      <c r="AB34" s="117">
        <f>DP3AKB!L33</f>
        <v>1</v>
      </c>
      <c r="AC34" s="117">
        <f>DPPR!L33</f>
        <v>1</v>
      </c>
      <c r="AD34" s="117">
        <f>DLH!L33</f>
        <v>1</v>
      </c>
      <c r="AE34" s="117">
        <f>DISHUB!L33</f>
        <v>1</v>
      </c>
      <c r="AF34" s="117">
        <f>PERPUS!L33</f>
        <v>1</v>
      </c>
      <c r="AG34" s="117">
        <f>DPOP!L33</f>
        <v>1</v>
      </c>
      <c r="AH34" s="117">
        <f>'DP3'!L33</f>
        <v>1</v>
      </c>
      <c r="AI34" s="117">
        <f>DISDAG!L33</f>
        <v>1</v>
      </c>
      <c r="AJ34" s="117">
        <f>BPKD!L33</f>
        <v>1</v>
      </c>
      <c r="AK34" s="117">
        <f>BPPDRD!L33</f>
        <v>1</v>
      </c>
      <c r="AL34" s="117">
        <f>KESBANG!L33</f>
        <v>1</v>
      </c>
      <c r="AM34" s="117">
        <f>SETWAN!L33</f>
        <v>1</v>
      </c>
      <c r="AN34" s="117">
        <f>KEC.BARAT!L33</f>
        <v>1</v>
      </c>
      <c r="AO34" s="117">
        <f>BALTENG!L33</f>
        <v>1</v>
      </c>
      <c r="AP34" s="117">
        <f>BALKOT!L33</f>
        <v>1</v>
      </c>
      <c r="AQ34" s="117">
        <f>BALUT!L33</f>
        <v>1</v>
      </c>
      <c r="AR34" s="117">
        <f>BALSEL!L33</f>
        <v>1</v>
      </c>
      <c r="AS34" s="117">
        <f>BALTIM!L33</f>
        <v>1</v>
      </c>
    </row>
    <row r="35">
      <c r="A35" s="113"/>
      <c r="B35" s="114"/>
      <c r="C35" s="114"/>
      <c r="D35" s="271"/>
      <c r="E35" s="123" t="s">
        <v>253</v>
      </c>
      <c r="F35" s="272" t="s">
        <v>1176</v>
      </c>
      <c r="G35" s="117"/>
      <c r="H35" s="407"/>
      <c r="I35" s="117">
        <f t="shared" si="6"/>
        <v>1</v>
      </c>
      <c r="J35" s="324">
        <f>ITKOT!L34</f>
        <v>1</v>
      </c>
      <c r="K35" s="117">
        <f>SETDA!L34</f>
        <v>1</v>
      </c>
      <c r="L35" s="117">
        <f>CAPIL!L34</f>
        <v>1</v>
      </c>
      <c r="M35" s="117">
        <f>DPMPT!L34</f>
        <v>1</v>
      </c>
      <c r="N35" s="117">
        <f>BAPPEDA!L34</f>
        <v>1</v>
      </c>
      <c r="O35" s="117">
        <f>NAKER!L34</f>
        <v>1</v>
      </c>
      <c r="P35" s="117">
        <f>BKPSDM!L34</f>
        <v>1</v>
      </c>
      <c r="Q35" s="117">
        <f>KOMINFO!L34</f>
        <v>1</v>
      </c>
      <c r="R35" s="117">
        <f>RSUD!L34</f>
        <v>1</v>
      </c>
      <c r="S35" s="117">
        <f>RSIA!L34</f>
        <v>1</v>
      </c>
      <c r="T35" s="117">
        <f>DKUMKM!L34</f>
        <v>1</v>
      </c>
      <c r="U35" s="117">
        <f>DISDIK!L34</f>
        <v>1</v>
      </c>
      <c r="V35" s="117">
        <f>DKK!L34</f>
        <v>1</v>
      </c>
      <c r="W35" s="117">
        <f>DPU!L34</f>
        <v>1</v>
      </c>
      <c r="X35" s="117">
        <f>DISPERKIM!L34</f>
        <v>1</v>
      </c>
      <c r="Y35" s="117">
        <f>BPBD!L34</f>
        <v>1</v>
      </c>
      <c r="Z35" s="117">
        <f>SATPOL!L34</f>
        <v>1</v>
      </c>
      <c r="AA35" s="117">
        <f>DINSOS!L34</f>
        <v>1</v>
      </c>
      <c r="AB35" s="117">
        <f>DP3AKB!L34</f>
        <v>1</v>
      </c>
      <c r="AC35" s="117">
        <f>DPPR!L34</f>
        <v>1</v>
      </c>
      <c r="AD35" s="117">
        <f>DLH!L34</f>
        <v>1</v>
      </c>
      <c r="AE35" s="117">
        <f>DISHUB!L34</f>
        <v>1</v>
      </c>
      <c r="AF35" s="117">
        <f>PERPUS!L34</f>
        <v>1</v>
      </c>
      <c r="AG35" s="117">
        <f>DPOP!L34</f>
        <v>1</v>
      </c>
      <c r="AH35" s="117">
        <f>'DP3'!L34</f>
        <v>1</v>
      </c>
      <c r="AI35" s="117">
        <f>DISDAG!L34</f>
        <v>1</v>
      </c>
      <c r="AJ35" s="117">
        <f>BPKD!L34</f>
        <v>1</v>
      </c>
      <c r="AK35" s="117">
        <f>BPPDRD!L34</f>
        <v>1</v>
      </c>
      <c r="AL35" s="117">
        <f>KESBANG!L34</f>
        <v>1</v>
      </c>
      <c r="AM35" s="117">
        <f>SETWAN!L34</f>
        <v>1</v>
      </c>
      <c r="AN35" s="117">
        <f>KEC.BARAT!L34</f>
        <v>1</v>
      </c>
      <c r="AO35" s="117">
        <f>BALTENG!L34</f>
        <v>1</v>
      </c>
      <c r="AP35" s="117">
        <f>BALKOT!L34</f>
        <v>1</v>
      </c>
      <c r="AQ35" s="117">
        <f>BALUT!L34</f>
        <v>1</v>
      </c>
      <c r="AR35" s="117">
        <f>BALSEL!L34</f>
        <v>1</v>
      </c>
      <c r="AS35" s="117">
        <f>BALTIM!L34</f>
        <v>1</v>
      </c>
    </row>
    <row r="36">
      <c r="A36" s="113"/>
      <c r="B36" s="114"/>
      <c r="C36" s="114"/>
      <c r="D36" s="271"/>
      <c r="E36" s="123" t="s">
        <v>329</v>
      </c>
      <c r="F36" s="272" t="s">
        <v>1177</v>
      </c>
      <c r="G36" s="117"/>
      <c r="H36" s="407"/>
      <c r="I36" s="117">
        <f t="shared" si="6"/>
        <v>1</v>
      </c>
      <c r="J36" s="324">
        <f>ITKOT!L35</f>
        <v>1</v>
      </c>
      <c r="K36" s="117">
        <f>SETDA!L35</f>
        <v>1</v>
      </c>
      <c r="L36" s="117">
        <f>CAPIL!L35</f>
        <v>1</v>
      </c>
      <c r="M36" s="117">
        <f>DPMPT!L35</f>
        <v>1</v>
      </c>
      <c r="N36" s="117">
        <f>BAPPEDA!L35</f>
        <v>1</v>
      </c>
      <c r="O36" s="117">
        <f>NAKER!L35</f>
        <v>1</v>
      </c>
      <c r="P36" s="117">
        <f>BKPSDM!L35</f>
        <v>1</v>
      </c>
      <c r="Q36" s="117">
        <f>KOMINFO!L35</f>
        <v>1</v>
      </c>
      <c r="R36" s="117">
        <f>RSUD!L35</f>
        <v>1</v>
      </c>
      <c r="S36" s="117">
        <f>RSIA!L35</f>
        <v>1</v>
      </c>
      <c r="T36" s="117">
        <f>DKUMKM!L35</f>
        <v>1</v>
      </c>
      <c r="U36" s="117">
        <f>DISDIK!L35</f>
        <v>1</v>
      </c>
      <c r="V36" s="117">
        <f>DKK!L35</f>
        <v>1</v>
      </c>
      <c r="W36" s="117">
        <f>DPU!L35</f>
        <v>1</v>
      </c>
      <c r="X36" s="117">
        <f>DISPERKIM!L35</f>
        <v>1</v>
      </c>
      <c r="Y36" s="117">
        <f>BPBD!L35</f>
        <v>1</v>
      </c>
      <c r="Z36" s="117">
        <f>SATPOL!L35</f>
        <v>1</v>
      </c>
      <c r="AA36" s="117">
        <f>DINSOS!L35</f>
        <v>1</v>
      </c>
      <c r="AB36" s="117">
        <f>DP3AKB!L35</f>
        <v>1</v>
      </c>
      <c r="AC36" s="117">
        <f>DPPR!L35</f>
        <v>1</v>
      </c>
      <c r="AD36" s="117">
        <f>DLH!L35</f>
        <v>1</v>
      </c>
      <c r="AE36" s="117">
        <f>DISHUB!L35</f>
        <v>1</v>
      </c>
      <c r="AF36" s="117">
        <f>PERPUS!L35</f>
        <v>1</v>
      </c>
      <c r="AG36" s="117">
        <f>DPOP!L35</f>
        <v>1</v>
      </c>
      <c r="AH36" s="117">
        <f>'DP3'!L35</f>
        <v>1</v>
      </c>
      <c r="AI36" s="117">
        <f>DISDAG!L35</f>
        <v>1</v>
      </c>
      <c r="AJ36" s="117">
        <f>BPKD!L35</f>
        <v>1</v>
      </c>
      <c r="AK36" s="117">
        <f>BPPDRD!L35</f>
        <v>1</v>
      </c>
      <c r="AL36" s="117">
        <f>KESBANG!L35</f>
        <v>1</v>
      </c>
      <c r="AM36" s="117">
        <f>SETWAN!L35</f>
        <v>1</v>
      </c>
      <c r="AN36" s="117">
        <f>KEC.BARAT!L35</f>
        <v>1</v>
      </c>
      <c r="AO36" s="117">
        <f>BALTENG!L35</f>
        <v>1</v>
      </c>
      <c r="AP36" s="117">
        <f>BALKOT!L35</f>
        <v>1</v>
      </c>
      <c r="AQ36" s="117">
        <f>BALUT!L35</f>
        <v>1</v>
      </c>
      <c r="AR36" s="117">
        <f>BALSEL!L35</f>
        <v>1</v>
      </c>
      <c r="AS36" s="117">
        <f>BALTIM!L35</f>
        <v>1</v>
      </c>
    </row>
    <row r="37">
      <c r="A37" s="113"/>
      <c r="B37" s="114"/>
      <c r="C37" s="114"/>
      <c r="D37" s="271"/>
      <c r="E37" s="123" t="s">
        <v>10</v>
      </c>
      <c r="F37" s="272" t="s">
        <v>1178</v>
      </c>
      <c r="G37" s="117"/>
      <c r="H37" s="407"/>
      <c r="I37" s="117">
        <f t="shared" si="6"/>
        <v>0.9722222222</v>
      </c>
      <c r="J37" s="324">
        <f>ITKOT!L36</f>
        <v>1</v>
      </c>
      <c r="K37" s="117">
        <f>SETDA!L36</f>
        <v>1</v>
      </c>
      <c r="L37" s="117">
        <f>CAPIL!L36</f>
        <v>1</v>
      </c>
      <c r="M37" s="117">
        <f>DPMPT!L36</f>
        <v>1</v>
      </c>
      <c r="N37" s="117">
        <f>BAPPEDA!L36</f>
        <v>1</v>
      </c>
      <c r="O37" s="117">
        <f>NAKER!L36</f>
        <v>1</v>
      </c>
      <c r="P37" s="117">
        <f>BKPSDM!L36</f>
        <v>1</v>
      </c>
      <c r="Q37" s="117">
        <f>KOMINFO!L36</f>
        <v>1</v>
      </c>
      <c r="R37" s="117">
        <f>RSUD!L36</f>
        <v>1</v>
      </c>
      <c r="S37" s="117">
        <f>RSIA!L36</f>
        <v>1</v>
      </c>
      <c r="T37" s="117">
        <f>DKUMKM!L36</f>
        <v>1</v>
      </c>
      <c r="U37" s="117">
        <f>DISDIK!L36</f>
        <v>1</v>
      </c>
      <c r="V37" s="117">
        <f>DKK!L36</f>
        <v>1</v>
      </c>
      <c r="W37" s="117">
        <f>DPU!L36</f>
        <v>1</v>
      </c>
      <c r="X37" s="117">
        <f>DISPERKIM!L36</f>
        <v>1</v>
      </c>
      <c r="Y37" s="117">
        <f>BPBD!L36</f>
        <v>1</v>
      </c>
      <c r="Z37" s="117">
        <f>SATPOL!L36</f>
        <v>1</v>
      </c>
      <c r="AA37" s="117">
        <f>DINSOS!L36</f>
        <v>1</v>
      </c>
      <c r="AB37" s="117">
        <f>DP3AKB!L36</f>
        <v>1</v>
      </c>
      <c r="AC37" s="117">
        <f>DPPR!L36</f>
        <v>1</v>
      </c>
      <c r="AD37" s="117">
        <f>DLH!L36</f>
        <v>1</v>
      </c>
      <c r="AE37" s="117">
        <f>DISHUB!L36</f>
        <v>1</v>
      </c>
      <c r="AF37" s="117">
        <f>PERPUS!L36</f>
        <v>1</v>
      </c>
      <c r="AG37" s="117">
        <f>DPOP!L36</f>
        <v>1</v>
      </c>
      <c r="AH37" s="117">
        <f>'DP3'!L36</f>
        <v>1</v>
      </c>
      <c r="AI37" s="117">
        <f>DISDAG!L36</f>
        <v>1</v>
      </c>
      <c r="AJ37" s="117">
        <f>BPKD!L36</f>
        <v>1</v>
      </c>
      <c r="AK37" s="117">
        <f>BPPDRD!L36</f>
        <v>1</v>
      </c>
      <c r="AL37" s="117">
        <f>KESBANG!L36</f>
        <v>1</v>
      </c>
      <c r="AM37" s="117">
        <f>SETWAN!L36</f>
        <v>0</v>
      </c>
      <c r="AN37" s="117">
        <f>KEC.BARAT!L36</f>
        <v>1</v>
      </c>
      <c r="AO37" s="117">
        <f>BALTENG!L36</f>
        <v>1</v>
      </c>
      <c r="AP37" s="117">
        <f>BALKOT!L36</f>
        <v>1</v>
      </c>
      <c r="AQ37" s="117">
        <f>BALUT!L36</f>
        <v>1</v>
      </c>
      <c r="AR37" s="117">
        <f>BALSEL!L36</f>
        <v>1</v>
      </c>
      <c r="AS37" s="117">
        <f>BALTIM!L36</f>
        <v>1</v>
      </c>
    </row>
    <row r="38">
      <c r="A38" s="113"/>
      <c r="B38" s="114"/>
      <c r="C38" s="114"/>
      <c r="D38" s="271"/>
      <c r="E38" s="123" t="s">
        <v>336</v>
      </c>
      <c r="F38" s="272" t="s">
        <v>341</v>
      </c>
      <c r="G38" s="117"/>
      <c r="H38" s="407"/>
      <c r="I38" s="117">
        <f t="shared" si="6"/>
        <v>1</v>
      </c>
      <c r="J38" s="324">
        <f>ITKOT!L37</f>
        <v>1</v>
      </c>
      <c r="K38" s="117">
        <f>SETDA!L37</f>
        <v>1</v>
      </c>
      <c r="L38" s="117">
        <f>CAPIL!L37</f>
        <v>1</v>
      </c>
      <c r="M38" s="117">
        <f>DPMPT!L37</f>
        <v>1</v>
      </c>
      <c r="N38" s="117">
        <f>BAPPEDA!L37</f>
        <v>1</v>
      </c>
      <c r="O38" s="117">
        <f>NAKER!L37</f>
        <v>1</v>
      </c>
      <c r="P38" s="117">
        <f>BKPSDM!L37</f>
        <v>1</v>
      </c>
      <c r="Q38" s="117">
        <f>KOMINFO!L37</f>
        <v>1</v>
      </c>
      <c r="R38" s="117">
        <f>RSUD!L37</f>
        <v>1</v>
      </c>
      <c r="S38" s="117">
        <f>RSIA!L37</f>
        <v>1</v>
      </c>
      <c r="T38" s="117">
        <f>DKUMKM!L37</f>
        <v>1</v>
      </c>
      <c r="U38" s="117">
        <f>DISDIK!L37</f>
        <v>1</v>
      </c>
      <c r="V38" s="117">
        <f>DKK!L37</f>
        <v>1</v>
      </c>
      <c r="W38" s="117">
        <f>DPU!L37</f>
        <v>1</v>
      </c>
      <c r="X38" s="117">
        <f>DISPERKIM!L37</f>
        <v>1</v>
      </c>
      <c r="Y38" s="117">
        <f>BPBD!L37</f>
        <v>1</v>
      </c>
      <c r="Z38" s="117">
        <f>SATPOL!L37</f>
        <v>1</v>
      </c>
      <c r="AA38" s="117">
        <f>DINSOS!L37</f>
        <v>1</v>
      </c>
      <c r="AB38" s="117">
        <f>DP3AKB!L37</f>
        <v>1</v>
      </c>
      <c r="AC38" s="117">
        <f>DPPR!L37</f>
        <v>1</v>
      </c>
      <c r="AD38" s="117">
        <f>DLH!L37</f>
        <v>1</v>
      </c>
      <c r="AE38" s="117">
        <f>DISHUB!L37</f>
        <v>1</v>
      </c>
      <c r="AF38" s="117">
        <f>PERPUS!L37</f>
        <v>1</v>
      </c>
      <c r="AG38" s="117">
        <f>DPOP!L37</f>
        <v>1</v>
      </c>
      <c r="AH38" s="117">
        <f>'DP3'!L37</f>
        <v>1</v>
      </c>
      <c r="AI38" s="117">
        <f>DISDAG!L37</f>
        <v>1</v>
      </c>
      <c r="AJ38" s="117">
        <f>BPKD!L37</f>
        <v>1</v>
      </c>
      <c r="AK38" s="117">
        <f>BPPDRD!L37</f>
        <v>1</v>
      </c>
      <c r="AL38" s="117">
        <f>KESBANG!L37</f>
        <v>1</v>
      </c>
      <c r="AM38" s="117">
        <f>SETWAN!L37</f>
        <v>1</v>
      </c>
      <c r="AN38" s="117">
        <f>KEC.BARAT!L37</f>
        <v>1</v>
      </c>
      <c r="AO38" s="117">
        <f>BALTENG!L37</f>
        <v>1</v>
      </c>
      <c r="AP38" s="117">
        <f>BALKOT!L37</f>
        <v>1</v>
      </c>
      <c r="AQ38" s="117">
        <f>BALUT!L37</f>
        <v>1</v>
      </c>
      <c r="AR38" s="117">
        <f>BALSEL!L37</f>
        <v>1</v>
      </c>
      <c r="AS38" s="117">
        <f>BALTIM!L37</f>
        <v>1</v>
      </c>
    </row>
    <row r="39">
      <c r="A39" s="278"/>
      <c r="B39" s="279"/>
      <c r="C39" s="279"/>
      <c r="D39" s="280" t="s">
        <v>12</v>
      </c>
      <c r="E39" s="46" t="s">
        <v>24</v>
      </c>
      <c r="F39" s="281"/>
      <c r="G39" s="282">
        <v>1.0</v>
      </c>
      <c r="H39" s="407"/>
      <c r="I39" s="242">
        <f>AVERAGE(I40:I41)*G39</f>
        <v>0.9908333333</v>
      </c>
      <c r="J39" s="329">
        <f>ITKOT!L38</f>
        <v>1</v>
      </c>
      <c r="K39" s="242">
        <f>SETDA!L38</f>
        <v>1</v>
      </c>
      <c r="L39" s="242">
        <f>CAPIL!L38</f>
        <v>1</v>
      </c>
      <c r="M39" s="242">
        <f>DPMPT!L38</f>
        <v>1</v>
      </c>
      <c r="N39" s="242">
        <f>BAPPEDA!L38</f>
        <v>1</v>
      </c>
      <c r="O39" s="242">
        <f>NAKER!L38</f>
        <v>1</v>
      </c>
      <c r="P39" s="242">
        <f>BKPSDM!L38</f>
        <v>1</v>
      </c>
      <c r="Q39" s="242">
        <f>KOMINFO!L38</f>
        <v>1</v>
      </c>
      <c r="R39" s="242">
        <f>RSUD!L38</f>
        <v>1</v>
      </c>
      <c r="S39" s="382">
        <f>RSIA!L38</f>
        <v>1</v>
      </c>
      <c r="T39" s="382">
        <f>DKUMKM!L38</f>
        <v>1</v>
      </c>
      <c r="U39" s="382">
        <f>DISDIK!L38</f>
        <v>1</v>
      </c>
      <c r="V39" s="382">
        <f>DKK!L38</f>
        <v>1</v>
      </c>
      <c r="W39" s="382">
        <f>DPU!L38</f>
        <v>1</v>
      </c>
      <c r="X39" s="382">
        <f>DISPERKIM!L38</f>
        <v>1</v>
      </c>
      <c r="Y39" s="382">
        <f>BPBD!L38</f>
        <v>1</v>
      </c>
      <c r="Z39" s="382">
        <f>SATPOL!L38</f>
        <v>0.67</v>
      </c>
      <c r="AA39" s="382">
        <f>DINSOS!L38</f>
        <v>1</v>
      </c>
      <c r="AB39" s="382">
        <f>DP3AKB!L38</f>
        <v>1</v>
      </c>
      <c r="AC39" s="382">
        <f>DPPR!L38</f>
        <v>1</v>
      </c>
      <c r="AD39" s="382">
        <f>DLH!L38</f>
        <v>1</v>
      </c>
      <c r="AE39" s="382">
        <f>DISHUB!L38</f>
        <v>1</v>
      </c>
      <c r="AF39" s="382">
        <f>PERPUS!L38</f>
        <v>1</v>
      </c>
      <c r="AG39" s="382">
        <f>DPOP!L38</f>
        <v>1</v>
      </c>
      <c r="AH39" s="382">
        <f>'DP3'!L38</f>
        <v>1</v>
      </c>
      <c r="AI39" s="382">
        <f>DISDAG!L38</f>
        <v>1</v>
      </c>
      <c r="AJ39" s="382">
        <f>BPKD!L38</f>
        <v>1</v>
      </c>
      <c r="AK39" s="382">
        <f>BPPDRD!L38</f>
        <v>1</v>
      </c>
      <c r="AL39" s="382">
        <f>KESBANG!L38</f>
        <v>1</v>
      </c>
      <c r="AM39" s="382">
        <f>SETWAN!L38</f>
        <v>1</v>
      </c>
      <c r="AN39" s="382">
        <f>KEC.BARAT!L38</f>
        <v>1</v>
      </c>
      <c r="AO39" s="382">
        <f>BALTENG!L38</f>
        <v>1</v>
      </c>
      <c r="AP39" s="382">
        <f>BALKOT!L38</f>
        <v>1</v>
      </c>
      <c r="AQ39" s="382">
        <f>BALUT!L38</f>
        <v>1</v>
      </c>
      <c r="AR39" s="382">
        <f>BALSEL!L38</f>
        <v>1</v>
      </c>
      <c r="AS39" s="382">
        <f>BALTIM!L38</f>
        <v>1</v>
      </c>
    </row>
    <row r="40">
      <c r="A40" s="113"/>
      <c r="B40" s="114"/>
      <c r="C40" s="114"/>
      <c r="D40" s="285"/>
      <c r="E40" s="286" t="s">
        <v>186</v>
      </c>
      <c r="F40" s="272" t="s">
        <v>344</v>
      </c>
      <c r="G40" s="117"/>
      <c r="H40" s="407"/>
      <c r="I40" s="117">
        <f t="shared" ref="I40:I41" si="7">AVERAGE(J40:AS40)</f>
        <v>0.9908333333</v>
      </c>
      <c r="J40" s="324">
        <f>ITKOT!L39</f>
        <v>1</v>
      </c>
      <c r="K40" s="117">
        <f>SETDA!L39</f>
        <v>1</v>
      </c>
      <c r="L40" s="117">
        <f>CAPIL!L39</f>
        <v>1</v>
      </c>
      <c r="M40" s="117">
        <f>DPMPT!L39</f>
        <v>1</v>
      </c>
      <c r="N40" s="117">
        <f>BAPPEDA!L39</f>
        <v>1</v>
      </c>
      <c r="O40" s="117">
        <f>NAKER!L39</f>
        <v>1</v>
      </c>
      <c r="P40" s="117">
        <f>BKPSDM!L39</f>
        <v>1</v>
      </c>
      <c r="Q40" s="117">
        <f>KOMINFO!L39</f>
        <v>1</v>
      </c>
      <c r="R40" s="117">
        <f>RSUD!L39</f>
        <v>1</v>
      </c>
      <c r="S40" s="117">
        <f>RSIA!L39</f>
        <v>1</v>
      </c>
      <c r="T40" s="117">
        <f>DKUMKM!L39</f>
        <v>1</v>
      </c>
      <c r="U40" s="117">
        <f>DISDIK!L39</f>
        <v>1</v>
      </c>
      <c r="V40" s="117">
        <f>DKK!L39</f>
        <v>1</v>
      </c>
      <c r="W40" s="117">
        <f>DPU!L39</f>
        <v>1</v>
      </c>
      <c r="X40" s="117">
        <f>DISPERKIM!L39</f>
        <v>1</v>
      </c>
      <c r="Y40" s="117">
        <f>BPBD!L39</f>
        <v>1</v>
      </c>
      <c r="Z40" s="117">
        <f>SATPOL!L39</f>
        <v>0.67</v>
      </c>
      <c r="AA40" s="117">
        <f>DINSOS!L39</f>
        <v>1</v>
      </c>
      <c r="AB40" s="117">
        <f>DP3AKB!L39</f>
        <v>1</v>
      </c>
      <c r="AC40" s="117">
        <f>DPPR!L39</f>
        <v>1</v>
      </c>
      <c r="AD40" s="117">
        <f>DLH!L39</f>
        <v>1</v>
      </c>
      <c r="AE40" s="117">
        <f>DISHUB!L39</f>
        <v>1</v>
      </c>
      <c r="AF40" s="117">
        <f>PERPUS!L39</f>
        <v>1</v>
      </c>
      <c r="AG40" s="117">
        <f>DPOP!L39</f>
        <v>1</v>
      </c>
      <c r="AH40" s="117">
        <f>'DP3'!L39</f>
        <v>1</v>
      </c>
      <c r="AI40" s="117">
        <f>DISDAG!L39</f>
        <v>1</v>
      </c>
      <c r="AJ40" s="117">
        <f>BPKD!L39</f>
        <v>1</v>
      </c>
      <c r="AK40" s="117">
        <f>BPPDRD!L39</f>
        <v>1</v>
      </c>
      <c r="AL40" s="117">
        <f>KESBANG!L39</f>
        <v>1</v>
      </c>
      <c r="AM40" s="117">
        <f>SETWAN!L39</f>
        <v>1</v>
      </c>
      <c r="AN40" s="117">
        <f>KEC.BARAT!L39</f>
        <v>1</v>
      </c>
      <c r="AO40" s="117">
        <f>BALTENG!L39</f>
        <v>1</v>
      </c>
      <c r="AP40" s="117">
        <f>BALKOT!L39</f>
        <v>1</v>
      </c>
      <c r="AQ40" s="117">
        <f>BALUT!L39</f>
        <v>1</v>
      </c>
      <c r="AR40" s="117">
        <f>BALSEL!L39</f>
        <v>1</v>
      </c>
      <c r="AS40" s="117">
        <f>BALTIM!L39</f>
        <v>1</v>
      </c>
    </row>
    <row r="41">
      <c r="A41" s="113"/>
      <c r="B41" s="114"/>
      <c r="C41" s="114"/>
      <c r="D41" s="285"/>
      <c r="E41" s="286" t="s">
        <v>193</v>
      </c>
      <c r="F41" s="272" t="s">
        <v>348</v>
      </c>
      <c r="G41" s="117"/>
      <c r="H41" s="407"/>
      <c r="I41" s="117">
        <f t="shared" si="7"/>
        <v>0.9908333333</v>
      </c>
      <c r="J41" s="324">
        <f>ITKOT!L40</f>
        <v>1</v>
      </c>
      <c r="K41" s="117">
        <f>SETDA!L40</f>
        <v>1</v>
      </c>
      <c r="L41" s="117">
        <f>CAPIL!L40</f>
        <v>1</v>
      </c>
      <c r="M41" s="117">
        <f>DPMPT!L40</f>
        <v>1</v>
      </c>
      <c r="N41" s="117">
        <f>BAPPEDA!L40</f>
        <v>1</v>
      </c>
      <c r="O41" s="117">
        <f>NAKER!L40</f>
        <v>1</v>
      </c>
      <c r="P41" s="117">
        <f>BKPSDM!L40</f>
        <v>1</v>
      </c>
      <c r="Q41" s="117">
        <f>KOMINFO!L40</f>
        <v>1</v>
      </c>
      <c r="R41" s="117">
        <f>RSUD!L40</f>
        <v>1</v>
      </c>
      <c r="S41" s="117">
        <f>RSIA!L40</f>
        <v>1</v>
      </c>
      <c r="T41" s="117">
        <f>DKUMKM!L40</f>
        <v>1</v>
      </c>
      <c r="U41" s="117">
        <f>DISDIK!L40</f>
        <v>1</v>
      </c>
      <c r="V41" s="117">
        <f>DKK!L40</f>
        <v>1</v>
      </c>
      <c r="W41" s="117">
        <f>DPU!L40</f>
        <v>1</v>
      </c>
      <c r="X41" s="117">
        <f>DISPERKIM!L40</f>
        <v>1</v>
      </c>
      <c r="Y41" s="117">
        <f>BPBD!L40</f>
        <v>1</v>
      </c>
      <c r="Z41" s="117">
        <f>SATPOL!L40</f>
        <v>0.67</v>
      </c>
      <c r="AA41" s="117">
        <f>DINSOS!L40</f>
        <v>1</v>
      </c>
      <c r="AB41" s="117">
        <f>DP3AKB!L40</f>
        <v>1</v>
      </c>
      <c r="AC41" s="117">
        <f>DPPR!L40</f>
        <v>1</v>
      </c>
      <c r="AD41" s="117">
        <f>DLH!L40</f>
        <v>1</v>
      </c>
      <c r="AE41" s="117">
        <f>DISHUB!L40</f>
        <v>1</v>
      </c>
      <c r="AF41" s="117">
        <f>PERPUS!L40</f>
        <v>1</v>
      </c>
      <c r="AG41" s="117">
        <f>DPOP!L40</f>
        <v>1</v>
      </c>
      <c r="AH41" s="117">
        <f>'DP3'!L40</f>
        <v>1</v>
      </c>
      <c r="AI41" s="117">
        <f>DISDAG!L40</f>
        <v>1</v>
      </c>
      <c r="AJ41" s="117">
        <f>BPKD!L40</f>
        <v>1</v>
      </c>
      <c r="AK41" s="117">
        <f>BPPDRD!L40</f>
        <v>1</v>
      </c>
      <c r="AL41" s="117">
        <f>KESBANG!L40</f>
        <v>1</v>
      </c>
      <c r="AM41" s="117">
        <f>SETWAN!L40</f>
        <v>1</v>
      </c>
      <c r="AN41" s="117">
        <f>KEC.BARAT!L40</f>
        <v>1</v>
      </c>
      <c r="AO41" s="117">
        <f>BALTENG!L40</f>
        <v>1</v>
      </c>
      <c r="AP41" s="117">
        <f>BALKOT!L40</f>
        <v>1</v>
      </c>
      <c r="AQ41" s="117">
        <f>BALUT!L40</f>
        <v>1</v>
      </c>
      <c r="AR41" s="117">
        <f>BALSEL!L40</f>
        <v>1</v>
      </c>
      <c r="AS41" s="117">
        <f>BALTIM!L40</f>
        <v>1</v>
      </c>
    </row>
    <row r="42">
      <c r="A42" s="138"/>
      <c r="B42" s="138"/>
      <c r="C42" s="139">
        <v>4.0</v>
      </c>
      <c r="D42" s="141" t="s">
        <v>25</v>
      </c>
      <c r="E42" s="3"/>
      <c r="F42" s="4"/>
      <c r="G42" s="37">
        <f>SUM(G43:G53)</f>
        <v>1</v>
      </c>
      <c r="H42" s="405"/>
      <c r="I42" s="37">
        <f>SUM(I43,I53)</f>
        <v>0.890617284</v>
      </c>
      <c r="J42" s="409">
        <f>ITKOT!L41</f>
        <v>0.5277777778</v>
      </c>
      <c r="K42" s="37">
        <f>SETDA!L41</f>
        <v>0.9072222222</v>
      </c>
      <c r="L42" s="37">
        <f>CAPIL!L41</f>
        <v>0.9722222222</v>
      </c>
      <c r="M42" s="37">
        <f>DPMPT!L41</f>
        <v>1</v>
      </c>
      <c r="N42" s="37">
        <f>BAPPEDA!L41</f>
        <v>0.9072222222</v>
      </c>
      <c r="O42" s="37">
        <f>NAKER!L41</f>
        <v>1</v>
      </c>
      <c r="P42" s="37">
        <f>BKPSDM!L41</f>
        <v>0.9261111111</v>
      </c>
      <c r="Q42" s="37">
        <f>KOMINFO!L41</f>
        <v>0.9444444444</v>
      </c>
      <c r="R42" s="37">
        <f>RSUD!L41</f>
        <v>1</v>
      </c>
      <c r="S42" s="410">
        <f>RSIA!L41</f>
        <v>1</v>
      </c>
      <c r="T42" s="410">
        <f>DKUMKM!L41</f>
        <v>0.8427777778</v>
      </c>
      <c r="U42" s="410">
        <f>DISDIK!L41</f>
        <v>0.9444444444</v>
      </c>
      <c r="V42" s="410">
        <f>DKK!L41</f>
        <v>0.9072222222</v>
      </c>
      <c r="W42" s="410">
        <f>DPU!L41</f>
        <v>0.8244444444</v>
      </c>
      <c r="X42" s="410">
        <f>DISPERKIM!L41</f>
        <v>1</v>
      </c>
      <c r="Y42" s="410">
        <f>BPBD!L41</f>
        <v>1</v>
      </c>
      <c r="Z42" s="410">
        <f>SATPOL!L41</f>
        <v>0.9077777778</v>
      </c>
      <c r="AA42" s="410">
        <f>DINSOS!L41</f>
        <v>0.9072222222</v>
      </c>
      <c r="AB42" s="410">
        <f>DP3AKB!L41</f>
        <v>0.7688888889</v>
      </c>
      <c r="AC42" s="410">
        <f>DPPR!L41</f>
        <v>0.9166666667</v>
      </c>
      <c r="AD42" s="410">
        <f>DLH!L41</f>
        <v>0.9444444444</v>
      </c>
      <c r="AE42" s="410">
        <f>DISHUB!L41</f>
        <v>1</v>
      </c>
      <c r="AF42" s="410">
        <f>PERPUS!L41</f>
        <v>0.8888888889</v>
      </c>
      <c r="AG42" s="410">
        <f>DPOP!L41</f>
        <v>1</v>
      </c>
      <c r="AH42" s="410">
        <f>'DP3'!L41</f>
        <v>0.9172222222</v>
      </c>
      <c r="AI42" s="410">
        <f>DISDAG!L41</f>
        <v>0.6944444444</v>
      </c>
      <c r="AJ42" s="410">
        <f>BPKD!L41</f>
        <v>0.9538888889</v>
      </c>
      <c r="AK42" s="410">
        <f>BPPDRD!L41</f>
        <v>1</v>
      </c>
      <c r="AL42" s="410">
        <f>KESBANG!L41</f>
        <v>1</v>
      </c>
      <c r="AM42" s="410">
        <f>SETWAN!L41</f>
        <v>0.9261111111</v>
      </c>
      <c r="AN42" s="410">
        <f>KEC.BARAT!L41</f>
        <v>0.5555555556</v>
      </c>
      <c r="AO42" s="410">
        <f>BALTENG!L41</f>
        <v>0.8888888889</v>
      </c>
      <c r="AP42" s="410">
        <f>BALKOT!L41</f>
        <v>0.9722222222</v>
      </c>
      <c r="AQ42" s="410">
        <f>BALUT!L41</f>
        <v>0.8611111111</v>
      </c>
      <c r="AR42" s="410">
        <f>BALSEL!L41</f>
        <v>0.4116666667</v>
      </c>
      <c r="AS42" s="410">
        <f>BALTIM!L41</f>
        <v>0.8433333333</v>
      </c>
    </row>
    <row r="43">
      <c r="A43" s="257"/>
      <c r="B43" s="241"/>
      <c r="C43" s="241"/>
      <c r="D43" s="241" t="s">
        <v>10</v>
      </c>
      <c r="E43" s="32" t="s">
        <v>26</v>
      </c>
      <c r="F43" s="4"/>
      <c r="G43" s="242">
        <v>0.5</v>
      </c>
      <c r="H43" s="407"/>
      <c r="I43" s="242">
        <f>AVERAGE(I44:I52)*G43</f>
        <v>0.4079783951</v>
      </c>
      <c r="J43" s="329">
        <f>ITKOT!L42</f>
        <v>0.2777777778</v>
      </c>
      <c r="K43" s="242">
        <f>SETDA!L42</f>
        <v>0.4072222222</v>
      </c>
      <c r="L43" s="242">
        <f>CAPIL!L42</f>
        <v>0.4722222222</v>
      </c>
      <c r="M43" s="242">
        <f>DPMPT!L42</f>
        <v>0.5</v>
      </c>
      <c r="N43" s="242">
        <f>BAPPEDA!L42</f>
        <v>0.4072222222</v>
      </c>
      <c r="O43" s="242">
        <f>NAKER!L42</f>
        <v>0.5</v>
      </c>
      <c r="P43" s="242">
        <f>BKPSDM!L42</f>
        <v>0.4261111111</v>
      </c>
      <c r="Q43" s="242">
        <f>KOMINFO!L42</f>
        <v>0.4444444444</v>
      </c>
      <c r="R43" s="242">
        <f>RSUD!L42</f>
        <v>0.5</v>
      </c>
      <c r="S43" s="382">
        <f>RSIA!L42</f>
        <v>0.5</v>
      </c>
      <c r="T43" s="382">
        <f>DKUMKM!L42</f>
        <v>0.3427777778</v>
      </c>
      <c r="U43" s="382">
        <f>DISDIK!L42</f>
        <v>0.4444444444</v>
      </c>
      <c r="V43" s="382">
        <f>DKK!L42</f>
        <v>0.4072222222</v>
      </c>
      <c r="W43" s="382">
        <f>DPU!L42</f>
        <v>0.3244444444</v>
      </c>
      <c r="X43" s="382">
        <f>DISPERKIM!L42</f>
        <v>0.5</v>
      </c>
      <c r="Y43" s="382">
        <f>BPBD!L42</f>
        <v>0.5</v>
      </c>
      <c r="Z43" s="382">
        <f>SATPOL!L42</f>
        <v>0.4077777778</v>
      </c>
      <c r="AA43" s="382">
        <f>DINSOS!L42</f>
        <v>0.4072222222</v>
      </c>
      <c r="AB43" s="382">
        <f>DP3AKB!L42</f>
        <v>0.2688888889</v>
      </c>
      <c r="AC43" s="382">
        <f>DPPR!L42</f>
        <v>0.4166666667</v>
      </c>
      <c r="AD43" s="382">
        <f>DLH!L42</f>
        <v>0.4444444444</v>
      </c>
      <c r="AE43" s="382">
        <f>DISHUB!L42</f>
        <v>0.5</v>
      </c>
      <c r="AF43" s="382">
        <f>PERPUS!L42</f>
        <v>0.3888888889</v>
      </c>
      <c r="AG43" s="382">
        <f>DPOP!L42</f>
        <v>0.5</v>
      </c>
      <c r="AH43" s="382">
        <f>'DP3'!L42</f>
        <v>0.4172222222</v>
      </c>
      <c r="AI43" s="382">
        <f>DISDAG!L42</f>
        <v>0.4444444444</v>
      </c>
      <c r="AJ43" s="382">
        <f>BPKD!L42</f>
        <v>0.4538888889</v>
      </c>
      <c r="AK43" s="382">
        <f>BPPDRD!L42</f>
        <v>0.5</v>
      </c>
      <c r="AL43" s="382">
        <f>KESBANG!L42</f>
        <v>0.5</v>
      </c>
      <c r="AM43" s="382">
        <f>SETWAN!L42</f>
        <v>0.4261111111</v>
      </c>
      <c r="AN43" s="382">
        <f>KEC.BARAT!L42</f>
        <v>0.05555555556</v>
      </c>
      <c r="AO43" s="382">
        <f>BALTENG!L42</f>
        <v>0.3888888889</v>
      </c>
      <c r="AP43" s="382">
        <f>BALKOT!L42</f>
        <v>0.4722222222</v>
      </c>
      <c r="AQ43" s="382">
        <f>BALUT!L42</f>
        <v>0.3611111111</v>
      </c>
      <c r="AR43" s="382">
        <f>BALSEL!L42</f>
        <v>0.03666666667</v>
      </c>
      <c r="AS43" s="382">
        <f>BALTIM!L42</f>
        <v>0.3433333333</v>
      </c>
    </row>
    <row r="44">
      <c r="A44" s="113"/>
      <c r="B44" s="114"/>
      <c r="C44" s="114"/>
      <c r="D44" s="114"/>
      <c r="E44" s="114" t="s">
        <v>186</v>
      </c>
      <c r="F44" s="266" t="s">
        <v>1179</v>
      </c>
      <c r="G44" s="117"/>
      <c r="H44" s="407"/>
      <c r="I44" s="117">
        <f t="shared" ref="I44:I52" si="8">AVERAGE(J44:AS44)</f>
        <v>0.875</v>
      </c>
      <c r="J44" s="324">
        <f>ITKOT!L43</f>
        <v>0.5</v>
      </c>
      <c r="K44" s="117">
        <f>SETDA!L43</f>
        <v>1</v>
      </c>
      <c r="L44" s="117">
        <f>CAPIL!L43</f>
        <v>1</v>
      </c>
      <c r="M44" s="117">
        <f>DPMPT!L43</f>
        <v>1</v>
      </c>
      <c r="N44" s="117">
        <f>BAPPEDA!L43</f>
        <v>1</v>
      </c>
      <c r="O44" s="117">
        <f>NAKER!L43</f>
        <v>1</v>
      </c>
      <c r="P44" s="117">
        <f>BKPSDM!L43</f>
        <v>1</v>
      </c>
      <c r="Q44" s="117">
        <f>KOMINFO!L43</f>
        <v>1</v>
      </c>
      <c r="R44" s="117">
        <f>RSUD!L43</f>
        <v>1</v>
      </c>
      <c r="S44" s="117">
        <f>RSIA!L43</f>
        <v>1</v>
      </c>
      <c r="T44" s="117">
        <f>DKUMKM!L43</f>
        <v>1</v>
      </c>
      <c r="U44" s="117">
        <f>DISDIK!L43</f>
        <v>1</v>
      </c>
      <c r="V44" s="117">
        <f>DKK!L43</f>
        <v>0.5</v>
      </c>
      <c r="W44" s="117">
        <f>DPU!L43</f>
        <v>1</v>
      </c>
      <c r="X44" s="117">
        <f>DISPERKIM!L43</f>
        <v>1</v>
      </c>
      <c r="Y44" s="117">
        <f>BPBD!L43</f>
        <v>1</v>
      </c>
      <c r="Z44" s="117">
        <f>SATPOL!L43</f>
        <v>1</v>
      </c>
      <c r="AA44" s="117">
        <f>DINSOS!L43</f>
        <v>1</v>
      </c>
      <c r="AB44" s="117">
        <f>DP3AKB!L43</f>
        <v>0</v>
      </c>
      <c r="AC44" s="117">
        <f>DPPR!L43</f>
        <v>0.5</v>
      </c>
      <c r="AD44" s="117">
        <f>DLH!L43</f>
        <v>1</v>
      </c>
      <c r="AE44" s="117">
        <f>DISHUB!L43</f>
        <v>1</v>
      </c>
      <c r="AF44" s="117">
        <f>PERPUS!L43</f>
        <v>1</v>
      </c>
      <c r="AG44" s="117">
        <f>DPOP!L43</f>
        <v>1</v>
      </c>
      <c r="AH44" s="117">
        <f>'DP3'!L43</f>
        <v>1</v>
      </c>
      <c r="AI44" s="117">
        <f>DISDAG!L43</f>
        <v>1</v>
      </c>
      <c r="AJ44" s="117">
        <f>BPKD!L43</f>
        <v>1</v>
      </c>
      <c r="AK44" s="117">
        <f>BPPDRD!L43</f>
        <v>1</v>
      </c>
      <c r="AL44" s="117">
        <f>KESBANG!L43</f>
        <v>1</v>
      </c>
      <c r="AM44" s="117">
        <f>SETWAN!L43</f>
        <v>1</v>
      </c>
      <c r="AN44" s="117">
        <f>KEC.BARAT!L43</f>
        <v>0</v>
      </c>
      <c r="AO44" s="117">
        <f>BALTENG!L43</f>
        <v>1</v>
      </c>
      <c r="AP44" s="117">
        <f>BALKOT!L43</f>
        <v>1</v>
      </c>
      <c r="AQ44" s="117">
        <f>BALUT!L43</f>
        <v>1</v>
      </c>
      <c r="AR44" s="117">
        <f>BALSEL!L43</f>
        <v>0</v>
      </c>
      <c r="AS44" s="117">
        <f>BALTIM!L43</f>
        <v>1</v>
      </c>
    </row>
    <row r="45">
      <c r="A45" s="113"/>
      <c r="B45" s="114"/>
      <c r="C45" s="114"/>
      <c r="D45" s="114"/>
      <c r="E45" s="114" t="s">
        <v>193</v>
      </c>
      <c r="F45" s="266" t="s">
        <v>356</v>
      </c>
      <c r="G45" s="117"/>
      <c r="H45" s="407"/>
      <c r="I45" s="117">
        <f t="shared" si="8"/>
        <v>0.8888888889</v>
      </c>
      <c r="J45" s="324">
        <f>ITKOT!L44</f>
        <v>0.5</v>
      </c>
      <c r="K45" s="117">
        <f>SETDA!L44</f>
        <v>1</v>
      </c>
      <c r="L45" s="117">
        <f>CAPIL!L44</f>
        <v>1</v>
      </c>
      <c r="M45" s="117">
        <f>DPMPT!L44</f>
        <v>1</v>
      </c>
      <c r="N45" s="117">
        <f>BAPPEDA!L44</f>
        <v>1</v>
      </c>
      <c r="O45" s="117">
        <f>NAKER!L44</f>
        <v>1</v>
      </c>
      <c r="P45" s="117">
        <f>BKPSDM!L44</f>
        <v>1</v>
      </c>
      <c r="Q45" s="117">
        <f>KOMINFO!L44</f>
        <v>1</v>
      </c>
      <c r="R45" s="117">
        <f>RSUD!L44</f>
        <v>1</v>
      </c>
      <c r="S45" s="117">
        <f>RSIA!L44</f>
        <v>1</v>
      </c>
      <c r="T45" s="117">
        <f>DKUMKM!L44</f>
        <v>1</v>
      </c>
      <c r="U45" s="117">
        <f>DISDIK!L44</f>
        <v>1</v>
      </c>
      <c r="V45" s="117">
        <f>DKK!L44</f>
        <v>1</v>
      </c>
      <c r="W45" s="117">
        <f>DPU!L44</f>
        <v>1</v>
      </c>
      <c r="X45" s="117">
        <f>DISPERKIM!L44</f>
        <v>1</v>
      </c>
      <c r="Y45" s="117">
        <f>BPBD!L44</f>
        <v>1</v>
      </c>
      <c r="Z45" s="117">
        <f>SATPOL!L44</f>
        <v>0.5</v>
      </c>
      <c r="AA45" s="117">
        <f>DINSOS!L44</f>
        <v>1</v>
      </c>
      <c r="AB45" s="117">
        <f>DP3AKB!L44</f>
        <v>0.5</v>
      </c>
      <c r="AC45" s="117">
        <f>DPPR!L44</f>
        <v>1</v>
      </c>
      <c r="AD45" s="117">
        <f>DLH!L44</f>
        <v>1</v>
      </c>
      <c r="AE45" s="117">
        <f>DISHUB!L44</f>
        <v>1</v>
      </c>
      <c r="AF45" s="117">
        <f>PERPUS!L44</f>
        <v>1</v>
      </c>
      <c r="AG45" s="117">
        <f>DPOP!L44</f>
        <v>1</v>
      </c>
      <c r="AH45" s="117">
        <f>'DP3'!L44</f>
        <v>1</v>
      </c>
      <c r="AI45" s="117">
        <f>DISDAG!L44</f>
        <v>1</v>
      </c>
      <c r="AJ45" s="117">
        <f>BPKD!L44</f>
        <v>1</v>
      </c>
      <c r="AK45" s="117">
        <f>BPPDRD!L44</f>
        <v>1</v>
      </c>
      <c r="AL45" s="117">
        <f>KESBANG!L44</f>
        <v>1</v>
      </c>
      <c r="AM45" s="117">
        <f>SETWAN!L44</f>
        <v>1</v>
      </c>
      <c r="AN45" s="117">
        <f>KEC.BARAT!L44</f>
        <v>0</v>
      </c>
      <c r="AO45" s="117">
        <f>BALTENG!L44</f>
        <v>1</v>
      </c>
      <c r="AP45" s="117">
        <f>BALKOT!L44</f>
        <v>1</v>
      </c>
      <c r="AQ45" s="117">
        <f>BALUT!L44</f>
        <v>1</v>
      </c>
      <c r="AR45" s="117">
        <f>BALSEL!L44</f>
        <v>0</v>
      </c>
      <c r="AS45" s="117">
        <f>BALTIM!L44</f>
        <v>0.5</v>
      </c>
    </row>
    <row r="46">
      <c r="A46" s="113"/>
      <c r="B46" s="114"/>
      <c r="C46" s="114"/>
      <c r="D46" s="114"/>
      <c r="E46" s="114" t="s">
        <v>199</v>
      </c>
      <c r="F46" s="266" t="s">
        <v>360</v>
      </c>
      <c r="G46" s="117"/>
      <c r="H46" s="407"/>
      <c r="I46" s="117">
        <f t="shared" si="8"/>
        <v>0.9027777778</v>
      </c>
      <c r="J46" s="324">
        <f>ITKOT!L45</f>
        <v>0.5</v>
      </c>
      <c r="K46" s="117">
        <f>SETDA!L45</f>
        <v>1</v>
      </c>
      <c r="L46" s="117">
        <f>CAPIL!L45</f>
        <v>1</v>
      </c>
      <c r="M46" s="117">
        <f>DPMPT!L45</f>
        <v>1</v>
      </c>
      <c r="N46" s="117">
        <f>BAPPEDA!L45</f>
        <v>1</v>
      </c>
      <c r="O46" s="117">
        <f>NAKER!L45</f>
        <v>1</v>
      </c>
      <c r="P46" s="117">
        <f>BKPSDM!L45</f>
        <v>1</v>
      </c>
      <c r="Q46" s="117">
        <f>KOMINFO!L45</f>
        <v>1</v>
      </c>
      <c r="R46" s="117">
        <f>RSUD!L45</f>
        <v>1</v>
      </c>
      <c r="S46" s="117">
        <f>RSIA!L45</f>
        <v>1</v>
      </c>
      <c r="T46" s="117">
        <f>DKUMKM!L45</f>
        <v>1</v>
      </c>
      <c r="U46" s="117">
        <f>DISDIK!L45</f>
        <v>1</v>
      </c>
      <c r="V46" s="117">
        <f>DKK!L45</f>
        <v>1</v>
      </c>
      <c r="W46" s="117">
        <f>DPU!L45</f>
        <v>1</v>
      </c>
      <c r="X46" s="117">
        <f>DISPERKIM!L45</f>
        <v>1</v>
      </c>
      <c r="Y46" s="117">
        <f>BPBD!L45</f>
        <v>1</v>
      </c>
      <c r="Z46" s="117">
        <f>SATPOL!L45</f>
        <v>1</v>
      </c>
      <c r="AA46" s="117">
        <f>DINSOS!L45</f>
        <v>1</v>
      </c>
      <c r="AB46" s="117">
        <f>DP3AKB!L45</f>
        <v>0.5</v>
      </c>
      <c r="AC46" s="117">
        <f>DPPR!L45</f>
        <v>1</v>
      </c>
      <c r="AD46" s="117">
        <f>DLH!L45</f>
        <v>1</v>
      </c>
      <c r="AE46" s="117">
        <f>DISHUB!L45</f>
        <v>1</v>
      </c>
      <c r="AF46" s="117">
        <f>PERPUS!L45</f>
        <v>1</v>
      </c>
      <c r="AG46" s="117">
        <f>DPOP!L45</f>
        <v>1</v>
      </c>
      <c r="AH46" s="117">
        <f>'DP3'!L45</f>
        <v>1</v>
      </c>
      <c r="AI46" s="117">
        <f>DISDAG!L45</f>
        <v>1</v>
      </c>
      <c r="AJ46" s="117">
        <f>BPKD!L45</f>
        <v>1</v>
      </c>
      <c r="AK46" s="117">
        <f>BPPDRD!L45</f>
        <v>1</v>
      </c>
      <c r="AL46" s="117">
        <f>KESBANG!L45</f>
        <v>1</v>
      </c>
      <c r="AM46" s="117">
        <f>SETWAN!L45</f>
        <v>1</v>
      </c>
      <c r="AN46" s="117">
        <f>KEC.BARAT!L45</f>
        <v>0</v>
      </c>
      <c r="AO46" s="117">
        <f>BALTENG!L45</f>
        <v>1</v>
      </c>
      <c r="AP46" s="117">
        <f>BALKOT!L45</f>
        <v>1</v>
      </c>
      <c r="AQ46" s="117">
        <f>BALUT!L45</f>
        <v>1</v>
      </c>
      <c r="AR46" s="117">
        <f>BALSEL!L45</f>
        <v>0</v>
      </c>
      <c r="AS46" s="117">
        <f>BALTIM!L45</f>
        <v>0.5</v>
      </c>
    </row>
    <row r="47">
      <c r="A47" s="113"/>
      <c r="B47" s="114"/>
      <c r="C47" s="114"/>
      <c r="D47" s="114"/>
      <c r="E47" s="114" t="s">
        <v>219</v>
      </c>
      <c r="F47" s="266" t="s">
        <v>364</v>
      </c>
      <c r="G47" s="117"/>
      <c r="H47" s="407"/>
      <c r="I47" s="117">
        <f t="shared" si="8"/>
        <v>0.9169444444</v>
      </c>
      <c r="J47" s="324">
        <f>ITKOT!L46</f>
        <v>1</v>
      </c>
      <c r="K47" s="117">
        <f>SETDA!L46</f>
        <v>1</v>
      </c>
      <c r="L47" s="117">
        <f>CAPIL!L46</f>
        <v>1</v>
      </c>
      <c r="M47" s="117">
        <f>DPMPT!L46</f>
        <v>1</v>
      </c>
      <c r="N47" s="117">
        <f>BAPPEDA!L46</f>
        <v>1</v>
      </c>
      <c r="O47" s="117">
        <f>NAKER!L46</f>
        <v>1</v>
      </c>
      <c r="P47" s="117">
        <f>BKPSDM!L46</f>
        <v>1</v>
      </c>
      <c r="Q47" s="117">
        <f>KOMINFO!L46</f>
        <v>1</v>
      </c>
      <c r="R47" s="117">
        <f>RSUD!L46</f>
        <v>1</v>
      </c>
      <c r="S47" s="117">
        <f>RSIA!L46</f>
        <v>1</v>
      </c>
      <c r="T47" s="117">
        <f>DKUMKM!L46</f>
        <v>1</v>
      </c>
      <c r="U47" s="117">
        <f>DISDIK!L46</f>
        <v>1</v>
      </c>
      <c r="V47" s="117">
        <f>DKK!L46</f>
        <v>1</v>
      </c>
      <c r="W47" s="117">
        <f>DPU!L46</f>
        <v>1</v>
      </c>
      <c r="X47" s="117">
        <f>DISPERKIM!L46</f>
        <v>1</v>
      </c>
      <c r="Y47" s="117">
        <f>BPBD!L46</f>
        <v>1</v>
      </c>
      <c r="Z47" s="117">
        <f>SATPOL!L46</f>
        <v>0.67</v>
      </c>
      <c r="AA47" s="117">
        <f>DINSOS!L46</f>
        <v>1</v>
      </c>
      <c r="AB47" s="117">
        <f>DP3AKB!L46</f>
        <v>0.67</v>
      </c>
      <c r="AC47" s="117">
        <f>DPPR!L46</f>
        <v>1</v>
      </c>
      <c r="AD47" s="117">
        <f>DLH!L46</f>
        <v>1</v>
      </c>
      <c r="AE47" s="117">
        <f>DISHUB!L46</f>
        <v>1</v>
      </c>
      <c r="AF47" s="117">
        <f>PERPUS!L46</f>
        <v>1</v>
      </c>
      <c r="AG47" s="117">
        <f>DPOP!L46</f>
        <v>1</v>
      </c>
      <c r="AH47" s="117">
        <f>'DP3'!L46</f>
        <v>1</v>
      </c>
      <c r="AI47" s="117">
        <f>DISDAG!L46</f>
        <v>1</v>
      </c>
      <c r="AJ47" s="117">
        <f>BPKD!L46</f>
        <v>1</v>
      </c>
      <c r="AK47" s="117">
        <f>BPPDRD!L46</f>
        <v>1</v>
      </c>
      <c r="AL47" s="117">
        <f>KESBANG!L46</f>
        <v>1</v>
      </c>
      <c r="AM47" s="117">
        <f>SETWAN!L46</f>
        <v>1</v>
      </c>
      <c r="AN47" s="117">
        <f>KEC.BARAT!L46</f>
        <v>0</v>
      </c>
      <c r="AO47" s="117">
        <f>BALTENG!L46</f>
        <v>1</v>
      </c>
      <c r="AP47" s="117">
        <f>BALKOT!L46</f>
        <v>1</v>
      </c>
      <c r="AQ47" s="117">
        <f>BALUT!L46</f>
        <v>1</v>
      </c>
      <c r="AR47" s="117">
        <f>BALSEL!L46</f>
        <v>0</v>
      </c>
      <c r="AS47" s="117">
        <f>BALTIM!L46</f>
        <v>0.67</v>
      </c>
    </row>
    <row r="48">
      <c r="A48" s="113"/>
      <c r="B48" s="114"/>
      <c r="C48" s="114"/>
      <c r="D48" s="114"/>
      <c r="E48" s="114" t="s">
        <v>224</v>
      </c>
      <c r="F48" s="266" t="s">
        <v>368</v>
      </c>
      <c r="G48" s="117"/>
      <c r="H48" s="407"/>
      <c r="I48" s="117">
        <f t="shared" si="8"/>
        <v>0.8894444444</v>
      </c>
      <c r="J48" s="324">
        <f>ITKOT!L47</f>
        <v>1</v>
      </c>
      <c r="K48" s="117">
        <f>SETDA!L47</f>
        <v>1</v>
      </c>
      <c r="L48" s="117">
        <f>CAPIL!L47</f>
        <v>1</v>
      </c>
      <c r="M48" s="117">
        <f>DPMPT!L47</f>
        <v>1</v>
      </c>
      <c r="N48" s="117">
        <f>BAPPEDA!L47</f>
        <v>1</v>
      </c>
      <c r="O48" s="117">
        <f>NAKER!L47</f>
        <v>1</v>
      </c>
      <c r="P48" s="117">
        <f>BKPSDM!L47</f>
        <v>1</v>
      </c>
      <c r="Q48" s="117">
        <f>KOMINFO!L47</f>
        <v>1</v>
      </c>
      <c r="R48" s="117">
        <f>RSUD!L47</f>
        <v>1</v>
      </c>
      <c r="S48" s="117">
        <f>RSIA!L47</f>
        <v>1</v>
      </c>
      <c r="T48" s="117">
        <f>DKUMKM!L47</f>
        <v>1</v>
      </c>
      <c r="U48" s="117">
        <f>DISDIK!L47</f>
        <v>1</v>
      </c>
      <c r="V48" s="117">
        <f>DKK!L47</f>
        <v>1</v>
      </c>
      <c r="W48" s="117">
        <f>DPU!L47</f>
        <v>0.67</v>
      </c>
      <c r="X48" s="117">
        <f>DISPERKIM!L47</f>
        <v>1</v>
      </c>
      <c r="Y48" s="117">
        <f>BPBD!L47</f>
        <v>1</v>
      </c>
      <c r="Z48" s="117">
        <f>SATPOL!L47</f>
        <v>0.67</v>
      </c>
      <c r="AA48" s="117">
        <f>DINSOS!L47</f>
        <v>1</v>
      </c>
      <c r="AB48" s="117">
        <f>DP3AKB!L47</f>
        <v>0.67</v>
      </c>
      <c r="AC48" s="117">
        <f>DPPR!L47</f>
        <v>1</v>
      </c>
      <c r="AD48" s="117">
        <f>DLH!L47</f>
        <v>1</v>
      </c>
      <c r="AE48" s="117">
        <f>DISHUB!L47</f>
        <v>1</v>
      </c>
      <c r="AF48" s="117">
        <f>PERPUS!L47</f>
        <v>1</v>
      </c>
      <c r="AG48" s="117">
        <f>DPOP!L47</f>
        <v>1</v>
      </c>
      <c r="AH48" s="117">
        <f>'DP3'!L47</f>
        <v>0.67</v>
      </c>
      <c r="AI48" s="117">
        <f>DISDAG!L47</f>
        <v>1</v>
      </c>
      <c r="AJ48" s="117">
        <f>BPKD!L47</f>
        <v>1</v>
      </c>
      <c r="AK48" s="117">
        <f>BPPDRD!L47</f>
        <v>1</v>
      </c>
      <c r="AL48" s="117">
        <f>KESBANG!L47</f>
        <v>1</v>
      </c>
      <c r="AM48" s="117">
        <f>SETWAN!L47</f>
        <v>1</v>
      </c>
      <c r="AN48" s="117">
        <f>KEC.BARAT!L47</f>
        <v>0</v>
      </c>
      <c r="AO48" s="117">
        <f>BALTENG!L47</f>
        <v>1</v>
      </c>
      <c r="AP48" s="117">
        <f>BALKOT!L47</f>
        <v>1</v>
      </c>
      <c r="AQ48" s="117">
        <f>BALUT!L47</f>
        <v>0.67</v>
      </c>
      <c r="AR48" s="117">
        <f>BALSEL!L47</f>
        <v>0</v>
      </c>
      <c r="AS48" s="117">
        <f>BALTIM!L47</f>
        <v>0.67</v>
      </c>
    </row>
    <row r="49">
      <c r="A49" s="113"/>
      <c r="B49" s="114"/>
      <c r="C49" s="114"/>
      <c r="D49" s="114"/>
      <c r="E49" s="114" t="s">
        <v>249</v>
      </c>
      <c r="F49" s="266" t="s">
        <v>371</v>
      </c>
      <c r="G49" s="117"/>
      <c r="H49" s="407"/>
      <c r="I49" s="117">
        <f t="shared" si="8"/>
        <v>0.7916666667</v>
      </c>
      <c r="J49" s="324">
        <f>ITKOT!L48</f>
        <v>0.5</v>
      </c>
      <c r="K49" s="117">
        <f>SETDA!L48</f>
        <v>0.5</v>
      </c>
      <c r="L49" s="117">
        <f>CAPIL!L48</f>
        <v>1</v>
      </c>
      <c r="M49" s="117">
        <f>DPMPT!L48</f>
        <v>1</v>
      </c>
      <c r="N49" s="117">
        <f>BAPPEDA!L48</f>
        <v>1</v>
      </c>
      <c r="O49" s="117">
        <f>NAKER!L48</f>
        <v>1</v>
      </c>
      <c r="P49" s="117">
        <f>BKPSDM!L48</f>
        <v>1</v>
      </c>
      <c r="Q49" s="117">
        <f>KOMINFO!L48</f>
        <v>1</v>
      </c>
      <c r="R49" s="117">
        <f>RSUD!L48</f>
        <v>1</v>
      </c>
      <c r="S49" s="117">
        <f>RSIA!L48</f>
        <v>1</v>
      </c>
      <c r="T49" s="117">
        <f>DKUMKM!L48</f>
        <v>0.5</v>
      </c>
      <c r="U49" s="117">
        <f>DISDIK!L48</f>
        <v>1</v>
      </c>
      <c r="V49" s="117">
        <f>DKK!L48</f>
        <v>1</v>
      </c>
      <c r="W49" s="117">
        <f>DPU!L48</f>
        <v>0.5</v>
      </c>
      <c r="X49" s="117">
        <f>DISPERKIM!L48</f>
        <v>1</v>
      </c>
      <c r="Y49" s="117">
        <f>BPBD!L48</f>
        <v>1</v>
      </c>
      <c r="Z49" s="117">
        <f>SATPOL!L48</f>
        <v>0.5</v>
      </c>
      <c r="AA49" s="117">
        <f>DINSOS!L48</f>
        <v>1</v>
      </c>
      <c r="AB49" s="117">
        <f>DP3AKB!L48</f>
        <v>0.5</v>
      </c>
      <c r="AC49" s="117">
        <f>DPPR!L48</f>
        <v>1</v>
      </c>
      <c r="AD49" s="117">
        <f>DLH!L48</f>
        <v>1</v>
      </c>
      <c r="AE49" s="117">
        <f>DISHUB!L48</f>
        <v>1</v>
      </c>
      <c r="AF49" s="117">
        <f>PERPUS!L48</f>
        <v>1</v>
      </c>
      <c r="AG49" s="117">
        <f>DPOP!L48</f>
        <v>1</v>
      </c>
      <c r="AH49" s="117">
        <f>'DP3'!L48</f>
        <v>0.5</v>
      </c>
      <c r="AI49" s="117">
        <f>DISDAG!L48</f>
        <v>1</v>
      </c>
      <c r="AJ49" s="117">
        <f>BPKD!L48</f>
        <v>1</v>
      </c>
      <c r="AK49" s="117">
        <f>BPPDRD!L48</f>
        <v>1</v>
      </c>
      <c r="AL49" s="117">
        <f>KESBANG!L48</f>
        <v>1</v>
      </c>
      <c r="AM49" s="117">
        <f>SETWAN!L48</f>
        <v>0.5</v>
      </c>
      <c r="AN49" s="117">
        <f>KEC.BARAT!L48</f>
        <v>0</v>
      </c>
      <c r="AO49" s="117">
        <f>BALTENG!L48</f>
        <v>1</v>
      </c>
      <c r="AP49" s="117">
        <f>BALKOT!L48</f>
        <v>0.5</v>
      </c>
      <c r="AQ49" s="117">
        <f>BALUT!L48</f>
        <v>0.5</v>
      </c>
      <c r="AR49" s="117">
        <f>BALSEL!L48</f>
        <v>0</v>
      </c>
      <c r="AS49" s="117">
        <f>BALTIM!L48</f>
        <v>0.5</v>
      </c>
    </row>
    <row r="50">
      <c r="A50" s="113"/>
      <c r="B50" s="114"/>
      <c r="C50" s="114"/>
      <c r="D50" s="114"/>
      <c r="E50" s="114" t="s">
        <v>253</v>
      </c>
      <c r="F50" s="266" t="s">
        <v>375</v>
      </c>
      <c r="G50" s="117"/>
      <c r="H50" s="407"/>
      <c r="I50" s="117">
        <f t="shared" si="8"/>
        <v>0.9355555556</v>
      </c>
      <c r="J50" s="324">
        <f>ITKOT!L49</f>
        <v>1</v>
      </c>
      <c r="K50" s="117">
        <f>SETDA!L49</f>
        <v>1</v>
      </c>
      <c r="L50" s="117">
        <f>CAPIL!L49</f>
        <v>1</v>
      </c>
      <c r="M50" s="117">
        <f>DPMPT!L49</f>
        <v>1</v>
      </c>
      <c r="N50" s="117">
        <f>BAPPEDA!L49</f>
        <v>1</v>
      </c>
      <c r="O50" s="117">
        <f>NAKER!L49</f>
        <v>1</v>
      </c>
      <c r="P50" s="117">
        <f>BKPSDM!L49</f>
        <v>1</v>
      </c>
      <c r="Q50" s="117">
        <f>KOMINFO!L49</f>
        <v>1</v>
      </c>
      <c r="R50" s="117">
        <f>RSUD!L49</f>
        <v>1</v>
      </c>
      <c r="S50" s="117">
        <f>RSIA!L49</f>
        <v>1</v>
      </c>
      <c r="T50" s="117">
        <f>DKUMKM!L49</f>
        <v>0.67</v>
      </c>
      <c r="U50" s="117">
        <f>DISDIK!L49</f>
        <v>1</v>
      </c>
      <c r="V50" s="117">
        <f>DKK!L49</f>
        <v>1</v>
      </c>
      <c r="W50" s="117">
        <f>DPU!L49</f>
        <v>0.67</v>
      </c>
      <c r="X50" s="117">
        <f>DISPERKIM!L49</f>
        <v>1</v>
      </c>
      <c r="Y50" s="117">
        <f>BPBD!L49</f>
        <v>1</v>
      </c>
      <c r="Z50" s="117">
        <f>SATPOL!L49</f>
        <v>1</v>
      </c>
      <c r="AA50" s="117">
        <f>DINSOS!L49</f>
        <v>1</v>
      </c>
      <c r="AB50" s="117">
        <f>DP3AKB!L49</f>
        <v>1</v>
      </c>
      <c r="AC50" s="117">
        <f>DPPR!L49</f>
        <v>0.67</v>
      </c>
      <c r="AD50" s="117">
        <f>DLH!L49</f>
        <v>1</v>
      </c>
      <c r="AE50" s="117">
        <f>DISHUB!L49</f>
        <v>1</v>
      </c>
      <c r="AF50" s="117">
        <f>PERPUS!L49</f>
        <v>1</v>
      </c>
      <c r="AG50" s="117">
        <f>DPOP!L49</f>
        <v>1</v>
      </c>
      <c r="AH50" s="117">
        <f>'DP3'!L49</f>
        <v>0.67</v>
      </c>
      <c r="AI50" s="117">
        <f>DISDAG!L49</f>
        <v>1</v>
      </c>
      <c r="AJ50" s="117">
        <f>BPKD!L49</f>
        <v>1</v>
      </c>
      <c r="AK50" s="117">
        <f>BPPDRD!L49</f>
        <v>1</v>
      </c>
      <c r="AL50" s="117">
        <f>KESBANG!L49</f>
        <v>1</v>
      </c>
      <c r="AM50" s="117">
        <f>SETWAN!L49</f>
        <v>1</v>
      </c>
      <c r="AN50" s="117">
        <f>KEC.BARAT!L49</f>
        <v>1</v>
      </c>
      <c r="AO50" s="117">
        <f>BALTENG!L49</f>
        <v>1</v>
      </c>
      <c r="AP50" s="117">
        <f>BALKOT!L49</f>
        <v>1</v>
      </c>
      <c r="AQ50" s="117">
        <f>BALUT!L49</f>
        <v>1</v>
      </c>
      <c r="AR50" s="117">
        <f>BALSEL!L49</f>
        <v>0.33</v>
      </c>
      <c r="AS50" s="117">
        <f>BALTIM!L49</f>
        <v>0.67</v>
      </c>
    </row>
    <row r="51">
      <c r="A51" s="113"/>
      <c r="B51" s="114"/>
      <c r="C51" s="114"/>
      <c r="D51" s="114"/>
      <c r="E51" s="114" t="s">
        <v>329</v>
      </c>
      <c r="F51" s="266" t="s">
        <v>380</v>
      </c>
      <c r="G51" s="117"/>
      <c r="H51" s="407"/>
      <c r="I51" s="117">
        <f t="shared" si="8"/>
        <v>0.6572222222</v>
      </c>
      <c r="J51" s="324">
        <f>ITKOT!L50</f>
        <v>0</v>
      </c>
      <c r="K51" s="117">
        <f>SETDA!L50</f>
        <v>0.33</v>
      </c>
      <c r="L51" s="117">
        <f>CAPIL!L50</f>
        <v>1</v>
      </c>
      <c r="M51" s="117">
        <f>DPMPT!L50</f>
        <v>1</v>
      </c>
      <c r="N51" s="117">
        <f>BAPPEDA!L50</f>
        <v>0.33</v>
      </c>
      <c r="O51" s="117">
        <f>NAKER!L50</f>
        <v>1</v>
      </c>
      <c r="P51" s="117">
        <f>BKPSDM!L50</f>
        <v>0.67</v>
      </c>
      <c r="Q51" s="117">
        <f>KOMINFO!L50</f>
        <v>1</v>
      </c>
      <c r="R51" s="117">
        <f>RSUD!L50</f>
        <v>1</v>
      </c>
      <c r="S51" s="117">
        <f>RSIA!L50</f>
        <v>1</v>
      </c>
      <c r="T51" s="117">
        <f>DKUMKM!L50</f>
        <v>0</v>
      </c>
      <c r="U51" s="117">
        <f>DISDIK!L50</f>
        <v>1</v>
      </c>
      <c r="V51" s="117">
        <f>DKK!L50</f>
        <v>0.33</v>
      </c>
      <c r="W51" s="117">
        <f>DPU!L50</f>
        <v>0</v>
      </c>
      <c r="X51" s="117">
        <f>DISPERKIM!L50</f>
        <v>1</v>
      </c>
      <c r="Y51" s="117">
        <f>BPBD!L50</f>
        <v>1</v>
      </c>
      <c r="Z51" s="117">
        <f>SATPOL!L50</f>
        <v>1</v>
      </c>
      <c r="AA51" s="117">
        <f>DINSOS!L50</f>
        <v>0.33</v>
      </c>
      <c r="AB51" s="117">
        <f>DP3AKB!L50</f>
        <v>1</v>
      </c>
      <c r="AC51" s="117">
        <f>DPPR!L50</f>
        <v>0.33</v>
      </c>
      <c r="AD51" s="117">
        <f>DLH!L50</f>
        <v>1</v>
      </c>
      <c r="AE51" s="117">
        <f>DISHUB!L50</f>
        <v>1</v>
      </c>
      <c r="AF51" s="117">
        <f>PERPUS!L50</f>
        <v>0</v>
      </c>
      <c r="AG51" s="117">
        <f>DPOP!L50</f>
        <v>1</v>
      </c>
      <c r="AH51" s="117">
        <f>'DP3'!L50</f>
        <v>0.67</v>
      </c>
      <c r="AI51" s="117">
        <f>DISDAG!L50</f>
        <v>1</v>
      </c>
      <c r="AJ51" s="117">
        <f>BPKD!L50</f>
        <v>0.67</v>
      </c>
      <c r="AK51" s="117">
        <f>BPPDRD!L50</f>
        <v>1</v>
      </c>
      <c r="AL51" s="117">
        <f>KESBANG!L50</f>
        <v>1</v>
      </c>
      <c r="AM51" s="117">
        <f>SETWAN!L50</f>
        <v>0.67</v>
      </c>
      <c r="AN51" s="117">
        <f>KEC.BARAT!L50</f>
        <v>0</v>
      </c>
      <c r="AO51" s="117">
        <f>BALTENG!L50</f>
        <v>0</v>
      </c>
      <c r="AP51" s="117">
        <f>BALKOT!L50</f>
        <v>1</v>
      </c>
      <c r="AQ51" s="117">
        <f>BALUT!L50</f>
        <v>0.33</v>
      </c>
      <c r="AR51" s="117">
        <f>BALSEL!L50</f>
        <v>0.33</v>
      </c>
      <c r="AS51" s="117">
        <f>BALTIM!L50</f>
        <v>0.67</v>
      </c>
    </row>
    <row r="52">
      <c r="A52" s="113"/>
      <c r="B52" s="114"/>
      <c r="C52" s="114"/>
      <c r="D52" s="114"/>
      <c r="E52" s="114" t="s">
        <v>10</v>
      </c>
      <c r="F52" s="266" t="s">
        <v>384</v>
      </c>
      <c r="G52" s="117"/>
      <c r="H52" s="407"/>
      <c r="I52" s="117">
        <f t="shared" si="8"/>
        <v>0.4861111111</v>
      </c>
      <c r="J52" s="324">
        <f>ITKOT!L51</f>
        <v>0</v>
      </c>
      <c r="K52" s="117">
        <f>SETDA!L51</f>
        <v>0.5</v>
      </c>
      <c r="L52" s="117">
        <f>CAPIL!L51</f>
        <v>0.5</v>
      </c>
      <c r="M52" s="117">
        <f>DPMPT!L51</f>
        <v>1</v>
      </c>
      <c r="N52" s="117">
        <f>BAPPEDA!L51</f>
        <v>0</v>
      </c>
      <c r="O52" s="117">
        <f>NAKER!L51</f>
        <v>1</v>
      </c>
      <c r="P52" s="117">
        <f>BKPSDM!L51</f>
        <v>0</v>
      </c>
      <c r="Q52" s="117">
        <f>KOMINFO!L51</f>
        <v>0</v>
      </c>
      <c r="R52" s="117">
        <f>RSUD!L51</f>
        <v>1</v>
      </c>
      <c r="S52" s="117">
        <f>RSIA!L51</f>
        <v>1</v>
      </c>
      <c r="T52" s="117">
        <f>DKUMKM!L51</f>
        <v>0</v>
      </c>
      <c r="U52" s="117">
        <f>DISDIK!L51</f>
        <v>0</v>
      </c>
      <c r="V52" s="117">
        <f>DKK!L51</f>
        <v>0.5</v>
      </c>
      <c r="W52" s="117">
        <f>DPU!L51</f>
        <v>0</v>
      </c>
      <c r="X52" s="117">
        <f>DISPERKIM!L51</f>
        <v>1</v>
      </c>
      <c r="Y52" s="117">
        <f>BPBD!L51</f>
        <v>1</v>
      </c>
      <c r="Z52" s="117">
        <f>SATPOL!L51</f>
        <v>1</v>
      </c>
      <c r="AA52" s="117">
        <f>DINSOS!L51</f>
        <v>0</v>
      </c>
      <c r="AB52" s="117">
        <f>DP3AKB!L51</f>
        <v>0</v>
      </c>
      <c r="AC52" s="117">
        <f>DPPR!L51</f>
        <v>1</v>
      </c>
      <c r="AD52" s="117">
        <f>DLH!L51</f>
        <v>0</v>
      </c>
      <c r="AE52" s="117">
        <f>DISHUB!L51</f>
        <v>1</v>
      </c>
      <c r="AF52" s="117">
        <f>PERPUS!L51</f>
        <v>0</v>
      </c>
      <c r="AG52" s="117">
        <f>DPOP!L51</f>
        <v>1</v>
      </c>
      <c r="AH52" s="117">
        <f>'DP3'!L51</f>
        <v>1</v>
      </c>
      <c r="AI52" s="117">
        <f>DISDAG!L51</f>
        <v>0</v>
      </c>
      <c r="AJ52" s="117">
        <f>BPKD!L51</f>
        <v>0.5</v>
      </c>
      <c r="AK52" s="117">
        <f>BPPDRD!L51</f>
        <v>1</v>
      </c>
      <c r="AL52" s="117">
        <f>KESBANG!L51</f>
        <v>1</v>
      </c>
      <c r="AM52" s="117">
        <f>SETWAN!L51</f>
        <v>0.5</v>
      </c>
      <c r="AN52" s="117">
        <f>KEC.BARAT!L51</f>
        <v>0</v>
      </c>
      <c r="AO52" s="117">
        <f>BALTENG!L51</f>
        <v>0</v>
      </c>
      <c r="AP52" s="117">
        <f>BALKOT!L51</f>
        <v>1</v>
      </c>
      <c r="AQ52" s="117">
        <f>BALUT!L51</f>
        <v>0</v>
      </c>
      <c r="AR52" s="117">
        <f>BALSEL!L51</f>
        <v>0</v>
      </c>
      <c r="AS52" s="117">
        <f>BALTIM!L51</f>
        <v>1</v>
      </c>
    </row>
    <row r="53">
      <c r="A53" s="257"/>
      <c r="B53" s="241"/>
      <c r="C53" s="241"/>
      <c r="D53" s="241" t="s">
        <v>12</v>
      </c>
      <c r="E53" s="32" t="s">
        <v>28</v>
      </c>
      <c r="F53" s="4"/>
      <c r="G53" s="242">
        <v>0.5</v>
      </c>
      <c r="H53" s="407"/>
      <c r="I53" s="242">
        <f>AVERAGE(I54:I55)*G53</f>
        <v>0.4826388889</v>
      </c>
      <c r="J53" s="329">
        <f>ITKOT!L52</f>
        <v>0.25</v>
      </c>
      <c r="K53" s="242">
        <f>SETDA!L52</f>
        <v>0.5</v>
      </c>
      <c r="L53" s="242">
        <f>CAPIL!L52</f>
        <v>0.5</v>
      </c>
      <c r="M53" s="242">
        <f>DPMPT!L52</f>
        <v>0.5</v>
      </c>
      <c r="N53" s="242">
        <f>BAPPEDA!L52</f>
        <v>0.5</v>
      </c>
      <c r="O53" s="242">
        <f>NAKER!L52</f>
        <v>0.5</v>
      </c>
      <c r="P53" s="242">
        <f>BKPSDM!L52</f>
        <v>0.5</v>
      </c>
      <c r="Q53" s="242">
        <f>KOMINFO!L52</f>
        <v>0.5</v>
      </c>
      <c r="R53" s="242">
        <f>RSUD!L52</f>
        <v>0.5</v>
      </c>
      <c r="S53" s="382">
        <f>RSIA!L52</f>
        <v>0.5</v>
      </c>
      <c r="T53" s="382">
        <f>DKUMKM!L52</f>
        <v>0.5</v>
      </c>
      <c r="U53" s="382">
        <f>DISDIK!L52</f>
        <v>0.5</v>
      </c>
      <c r="V53" s="382">
        <f>DKK!L52</f>
        <v>0.5</v>
      </c>
      <c r="W53" s="382">
        <f>DPU!L52</f>
        <v>0.5</v>
      </c>
      <c r="X53" s="382">
        <f>DISPERKIM!L52</f>
        <v>0.5</v>
      </c>
      <c r="Y53" s="382">
        <f>BPBD!L52</f>
        <v>0.5</v>
      </c>
      <c r="Z53" s="382">
        <f>SATPOL!L52</f>
        <v>0.5</v>
      </c>
      <c r="AA53" s="382">
        <f>DINSOS!L52</f>
        <v>0.5</v>
      </c>
      <c r="AB53" s="382">
        <f>DP3AKB!L52</f>
        <v>0.5</v>
      </c>
      <c r="AC53" s="382">
        <f>DPPR!L52</f>
        <v>0.5</v>
      </c>
      <c r="AD53" s="382">
        <f>DLH!L52</f>
        <v>0.5</v>
      </c>
      <c r="AE53" s="382">
        <f>DISHUB!L52</f>
        <v>0.5</v>
      </c>
      <c r="AF53" s="382">
        <f>PERPUS!L52</f>
        <v>0.5</v>
      </c>
      <c r="AG53" s="382">
        <f>DPOP!L52</f>
        <v>0.5</v>
      </c>
      <c r="AH53" s="382">
        <f>'DP3'!L52</f>
        <v>0.5</v>
      </c>
      <c r="AI53" s="382">
        <f>DISDAG!L52</f>
        <v>0.25</v>
      </c>
      <c r="AJ53" s="382">
        <f>BPKD!L52</f>
        <v>0.5</v>
      </c>
      <c r="AK53" s="382">
        <f>BPPDRD!L52</f>
        <v>0.5</v>
      </c>
      <c r="AL53" s="382">
        <f>KESBANG!L52</f>
        <v>0.5</v>
      </c>
      <c r="AM53" s="382">
        <f>SETWAN!L52</f>
        <v>0.5</v>
      </c>
      <c r="AN53" s="382">
        <f>KEC.BARAT!L52</f>
        <v>0.5</v>
      </c>
      <c r="AO53" s="382">
        <f>BALTENG!L52</f>
        <v>0.5</v>
      </c>
      <c r="AP53" s="382">
        <f>BALKOT!L52</f>
        <v>0.5</v>
      </c>
      <c r="AQ53" s="382">
        <f>BALUT!L52</f>
        <v>0.5</v>
      </c>
      <c r="AR53" s="382">
        <f>BALSEL!L52</f>
        <v>0.375</v>
      </c>
      <c r="AS53" s="382">
        <f>BALTIM!L52</f>
        <v>0.5</v>
      </c>
    </row>
    <row r="54">
      <c r="A54" s="113"/>
      <c r="B54" s="114"/>
      <c r="C54" s="114"/>
      <c r="D54" s="246"/>
      <c r="E54" s="114" t="s">
        <v>186</v>
      </c>
      <c r="F54" s="266" t="s">
        <v>422</v>
      </c>
      <c r="G54" s="117"/>
      <c r="H54" s="407"/>
      <c r="I54" s="117">
        <f t="shared" ref="I54:I55" si="9">AVERAGE(J54:AS54)</f>
        <v>1</v>
      </c>
      <c r="J54" s="324">
        <f>ITKOT!L53</f>
        <v>1</v>
      </c>
      <c r="K54" s="117">
        <f>SETDA!L53</f>
        <v>1</v>
      </c>
      <c r="L54" s="117">
        <f>CAPIL!L53</f>
        <v>1</v>
      </c>
      <c r="M54" s="117">
        <f>DPMPT!L53</f>
        <v>1</v>
      </c>
      <c r="N54" s="117">
        <f>BAPPEDA!L53</f>
        <v>1</v>
      </c>
      <c r="O54" s="117">
        <f>NAKER!L53</f>
        <v>1</v>
      </c>
      <c r="P54" s="117">
        <f>BKPSDM!L53</f>
        <v>1</v>
      </c>
      <c r="Q54" s="117">
        <f>KOMINFO!L53</f>
        <v>1</v>
      </c>
      <c r="R54" s="117">
        <f>RSUD!L53</f>
        <v>1</v>
      </c>
      <c r="S54" s="117">
        <f>RSIA!L53</f>
        <v>1</v>
      </c>
      <c r="T54" s="117">
        <f>DKUMKM!L53</f>
        <v>1</v>
      </c>
      <c r="U54" s="117">
        <f>DISDIK!L53</f>
        <v>1</v>
      </c>
      <c r="V54" s="117">
        <f>DKK!L53</f>
        <v>1</v>
      </c>
      <c r="W54" s="117">
        <f>DPU!L53</f>
        <v>1</v>
      </c>
      <c r="X54" s="117">
        <f>DISPERKIM!L53</f>
        <v>1</v>
      </c>
      <c r="Y54" s="117">
        <f>BPBD!L53</f>
        <v>1</v>
      </c>
      <c r="Z54" s="117">
        <f>SATPOL!L53</f>
        <v>1</v>
      </c>
      <c r="AA54" s="117">
        <f>DINSOS!L53</f>
        <v>1</v>
      </c>
      <c r="AB54" s="117">
        <f>DP3AKB!L53</f>
        <v>1</v>
      </c>
      <c r="AC54" s="117">
        <f>DPPR!L53</f>
        <v>1</v>
      </c>
      <c r="AD54" s="117">
        <f>DLH!L53</f>
        <v>1</v>
      </c>
      <c r="AE54" s="117">
        <f>DISHUB!L53</f>
        <v>1</v>
      </c>
      <c r="AF54" s="117">
        <f>PERPUS!L53</f>
        <v>1</v>
      </c>
      <c r="AG54" s="117">
        <f>DPOP!L53</f>
        <v>1</v>
      </c>
      <c r="AH54" s="117">
        <f>'DP3'!L53</f>
        <v>1</v>
      </c>
      <c r="AI54" s="117">
        <f>DISDAG!L53</f>
        <v>1</v>
      </c>
      <c r="AJ54" s="117">
        <f>BPKD!L53</f>
        <v>1</v>
      </c>
      <c r="AK54" s="117">
        <f>BPPDRD!L53</f>
        <v>1</v>
      </c>
      <c r="AL54" s="117">
        <f>KESBANG!L53</f>
        <v>1</v>
      </c>
      <c r="AM54" s="117">
        <f>SETWAN!L53</f>
        <v>1</v>
      </c>
      <c r="AN54" s="117">
        <f>KEC.BARAT!L53</f>
        <v>1</v>
      </c>
      <c r="AO54" s="117">
        <f>BALTENG!L53</f>
        <v>1</v>
      </c>
      <c r="AP54" s="117">
        <f>BALKOT!L53</f>
        <v>1</v>
      </c>
      <c r="AQ54" s="117">
        <f>BALUT!L53</f>
        <v>1</v>
      </c>
      <c r="AR54" s="117">
        <f>BALSEL!L53</f>
        <v>1</v>
      </c>
      <c r="AS54" s="117">
        <f>BALTIM!L53</f>
        <v>1</v>
      </c>
    </row>
    <row r="55">
      <c r="A55" s="113"/>
      <c r="B55" s="114"/>
      <c r="C55" s="114"/>
      <c r="D55" s="246"/>
      <c r="E55" s="114" t="s">
        <v>193</v>
      </c>
      <c r="F55" s="266" t="s">
        <v>426</v>
      </c>
      <c r="G55" s="117"/>
      <c r="H55" s="407"/>
      <c r="I55" s="117">
        <f t="shared" si="9"/>
        <v>0.9305555556</v>
      </c>
      <c r="J55" s="324">
        <f>ITKOT!L54</f>
        <v>0</v>
      </c>
      <c r="K55" s="117">
        <f>SETDA!L54</f>
        <v>1</v>
      </c>
      <c r="L55" s="117">
        <f>CAPIL!L54</f>
        <v>1</v>
      </c>
      <c r="M55" s="117">
        <f>DPMPT!L54</f>
        <v>1</v>
      </c>
      <c r="N55" s="117">
        <f>BAPPEDA!L54</f>
        <v>1</v>
      </c>
      <c r="O55" s="117">
        <f>NAKER!L54</f>
        <v>1</v>
      </c>
      <c r="P55" s="117">
        <f>BKPSDM!L54</f>
        <v>1</v>
      </c>
      <c r="Q55" s="117">
        <f>KOMINFO!L54</f>
        <v>1</v>
      </c>
      <c r="R55" s="117">
        <f>RSUD!L54</f>
        <v>1</v>
      </c>
      <c r="S55" s="117">
        <f>RSIA!L54</f>
        <v>1</v>
      </c>
      <c r="T55" s="117">
        <f>DKUMKM!L54</f>
        <v>1</v>
      </c>
      <c r="U55" s="117">
        <f>DISDIK!L54</f>
        <v>1</v>
      </c>
      <c r="V55" s="117">
        <f>DKK!L54</f>
        <v>1</v>
      </c>
      <c r="W55" s="117">
        <f>DPU!L54</f>
        <v>1</v>
      </c>
      <c r="X55" s="117">
        <f>DISPERKIM!L54</f>
        <v>1</v>
      </c>
      <c r="Y55" s="117">
        <f>BPBD!L54</f>
        <v>1</v>
      </c>
      <c r="Z55" s="117">
        <f>SATPOL!L54</f>
        <v>1</v>
      </c>
      <c r="AA55" s="117">
        <f>DINSOS!L54</f>
        <v>1</v>
      </c>
      <c r="AB55" s="117">
        <f>DP3AKB!L54</f>
        <v>1</v>
      </c>
      <c r="AC55" s="117">
        <f>DPPR!L54</f>
        <v>1</v>
      </c>
      <c r="AD55" s="117">
        <f>DLH!L54</f>
        <v>1</v>
      </c>
      <c r="AE55" s="117">
        <f>DISHUB!L54</f>
        <v>1</v>
      </c>
      <c r="AF55" s="117">
        <f>PERPUS!L54</f>
        <v>1</v>
      </c>
      <c r="AG55" s="117">
        <f>DPOP!L54</f>
        <v>1</v>
      </c>
      <c r="AH55" s="117">
        <f>'DP3'!L54</f>
        <v>1</v>
      </c>
      <c r="AI55" s="117">
        <f>DISDAG!L54</f>
        <v>0</v>
      </c>
      <c r="AJ55" s="117">
        <f>BPKD!L54</f>
        <v>1</v>
      </c>
      <c r="AK55" s="117">
        <f>BPPDRD!L54</f>
        <v>1</v>
      </c>
      <c r="AL55" s="117">
        <f>KESBANG!L54</f>
        <v>1</v>
      </c>
      <c r="AM55" s="117">
        <f>SETWAN!L54</f>
        <v>1</v>
      </c>
      <c r="AN55" s="117">
        <f>KEC.BARAT!L54</f>
        <v>1</v>
      </c>
      <c r="AO55" s="117">
        <f>BALTENG!L54</f>
        <v>1</v>
      </c>
      <c r="AP55" s="117">
        <f>BALKOT!L54</f>
        <v>1</v>
      </c>
      <c r="AQ55" s="117">
        <f>BALUT!L54</f>
        <v>1</v>
      </c>
      <c r="AR55" s="117">
        <f>BALSEL!L54</f>
        <v>0.5</v>
      </c>
      <c r="AS55" s="117">
        <f>BALTIM!L54</f>
        <v>1</v>
      </c>
    </row>
    <row r="56">
      <c r="A56" s="138"/>
      <c r="B56" s="138"/>
      <c r="C56" s="139">
        <v>5.0</v>
      </c>
      <c r="D56" s="141" t="s">
        <v>29</v>
      </c>
      <c r="E56" s="3"/>
      <c r="F56" s="4"/>
      <c r="G56" s="37">
        <f>SUM(G57:G77)</f>
        <v>1.4</v>
      </c>
      <c r="H56" s="405"/>
      <c r="I56" s="37">
        <f>SUM(I57,I61,I64,I71,I74,I77)</f>
        <v>1.314111111</v>
      </c>
      <c r="J56" s="409">
        <f>ITKOT!L55</f>
        <v>1.4</v>
      </c>
      <c r="K56" s="37">
        <f>SETDA!L55</f>
        <v>1.333666667</v>
      </c>
      <c r="L56" s="37">
        <f>CAPIL!L55</f>
        <v>1.4</v>
      </c>
      <c r="M56" s="37">
        <f>DPMPT!L55</f>
        <v>1.367</v>
      </c>
      <c r="N56" s="37">
        <f>BAPPEDA!L55</f>
        <v>1.3</v>
      </c>
      <c r="O56" s="37">
        <f>NAKER!L55</f>
        <v>1.366666667</v>
      </c>
      <c r="P56" s="37">
        <f>BKPSDM!L55</f>
        <v>1.249666667</v>
      </c>
      <c r="Q56" s="37">
        <f>KOMINFO!L55</f>
        <v>1.366666667</v>
      </c>
      <c r="R56" s="37">
        <f>RSUD!L55</f>
        <v>1.4</v>
      </c>
      <c r="S56" s="410">
        <f>RSIA!L55</f>
        <v>1.216666667</v>
      </c>
      <c r="T56" s="410">
        <f>DKUMKM!L55</f>
        <v>1.249666667</v>
      </c>
      <c r="U56" s="410">
        <f>DISDIK!L55</f>
        <v>1.273</v>
      </c>
      <c r="V56" s="410">
        <f>DKK!L55</f>
        <v>1.244333333</v>
      </c>
      <c r="W56" s="410">
        <f>DPU!L55</f>
        <v>1.367</v>
      </c>
      <c r="X56" s="410">
        <f>DISPERKIM!L55</f>
        <v>1.378</v>
      </c>
      <c r="Y56" s="410">
        <f>BPBD!L55</f>
        <v>1.283</v>
      </c>
      <c r="Z56" s="410">
        <f>SATPOL!L55</f>
        <v>1.289333333</v>
      </c>
      <c r="AA56" s="410">
        <f>DINSOS!L55</f>
        <v>1.4</v>
      </c>
      <c r="AB56" s="410">
        <f>DP3AKB!L55</f>
        <v>1.366666667</v>
      </c>
      <c r="AC56" s="410">
        <f>DPPR!L55</f>
        <v>1.366666667</v>
      </c>
      <c r="AD56" s="410">
        <f>DLH!L55</f>
        <v>1.333666667</v>
      </c>
      <c r="AE56" s="410">
        <f>DISHUB!L55</f>
        <v>1.212</v>
      </c>
      <c r="AF56" s="410">
        <f>PERPUS!L55</f>
        <v>1.2</v>
      </c>
      <c r="AG56" s="410">
        <f>DPOP!L55</f>
        <v>1.366666667</v>
      </c>
      <c r="AH56" s="410">
        <f>'DP3'!L55</f>
        <v>1.261666667</v>
      </c>
      <c r="AI56" s="410">
        <f>DISDAG!L55</f>
        <v>1.283333333</v>
      </c>
      <c r="AJ56" s="410">
        <f>BPKD!L55</f>
        <v>1.344666667</v>
      </c>
      <c r="AK56" s="410">
        <f>BPPDRD!L55</f>
        <v>1.278</v>
      </c>
      <c r="AL56" s="410">
        <f>KESBANG!L55</f>
        <v>1.35</v>
      </c>
      <c r="AM56" s="410">
        <f>SETWAN!L55</f>
        <v>1.333666667</v>
      </c>
      <c r="AN56" s="410">
        <f>KEC.BARAT!L55</f>
        <v>1.322666667</v>
      </c>
      <c r="AO56" s="410">
        <f>BALTENG!L55</f>
        <v>1.333666667</v>
      </c>
      <c r="AP56" s="410">
        <f>BALKOT!L55</f>
        <v>1.278333333</v>
      </c>
      <c r="AQ56" s="410">
        <f>BALUT!L55</f>
        <v>1.333666667</v>
      </c>
      <c r="AR56" s="410">
        <f>BALSEL!L55</f>
        <v>1.278333333</v>
      </c>
      <c r="AS56" s="410">
        <f>BALTIM!L55</f>
        <v>1.179666667</v>
      </c>
    </row>
    <row r="57">
      <c r="A57" s="257"/>
      <c r="B57" s="241"/>
      <c r="C57" s="241"/>
      <c r="D57" s="241" t="s">
        <v>10</v>
      </c>
      <c r="E57" s="32" t="s">
        <v>30</v>
      </c>
      <c r="F57" s="4"/>
      <c r="G57" s="242">
        <v>0.2</v>
      </c>
      <c r="H57" s="407"/>
      <c r="I57" s="242">
        <f>AVERAGE(I58:I60)*G57</f>
        <v>0.198462963</v>
      </c>
      <c r="J57" s="329">
        <f>ITKOT!L56</f>
        <v>0.2</v>
      </c>
      <c r="K57" s="242">
        <f>SETDA!L56</f>
        <v>0.2</v>
      </c>
      <c r="L57" s="242">
        <f>CAPIL!L56</f>
        <v>0.2</v>
      </c>
      <c r="M57" s="242">
        <f>DPMPT!L56</f>
        <v>0.2</v>
      </c>
      <c r="N57" s="242">
        <f>BAPPEDA!L56</f>
        <v>0.2</v>
      </c>
      <c r="O57" s="242">
        <f>NAKER!L56</f>
        <v>0.2</v>
      </c>
      <c r="P57" s="242">
        <f>BKPSDM!L56</f>
        <v>0.2</v>
      </c>
      <c r="Q57" s="242">
        <f>KOMINFO!L56</f>
        <v>0.2</v>
      </c>
      <c r="R57" s="242">
        <f>RSUD!L56</f>
        <v>0.2</v>
      </c>
      <c r="S57" s="382">
        <f>RSIA!L56</f>
        <v>0.2</v>
      </c>
      <c r="T57" s="382">
        <f>DKUMKM!L56</f>
        <v>0.2</v>
      </c>
      <c r="U57" s="382">
        <f>DISDIK!L56</f>
        <v>0.2</v>
      </c>
      <c r="V57" s="382">
        <f>DKK!L56</f>
        <v>0.2</v>
      </c>
      <c r="W57" s="382">
        <f>DPU!L56</f>
        <v>0.2</v>
      </c>
      <c r="X57" s="382">
        <f>DISPERKIM!L56</f>
        <v>0.2</v>
      </c>
      <c r="Y57" s="382">
        <f>BPBD!L56</f>
        <v>0.2</v>
      </c>
      <c r="Z57" s="382">
        <f>SATPOL!L56</f>
        <v>0.1666666667</v>
      </c>
      <c r="AA57" s="382">
        <f>DINSOS!L56</f>
        <v>0.2</v>
      </c>
      <c r="AB57" s="382">
        <f>DP3AKB!L56</f>
        <v>0.2</v>
      </c>
      <c r="AC57" s="382">
        <f>DPPR!L56</f>
        <v>0.2</v>
      </c>
      <c r="AD57" s="382">
        <f>DLH!L56</f>
        <v>0.2</v>
      </c>
      <c r="AE57" s="382">
        <f>DISHUB!L56</f>
        <v>0.2</v>
      </c>
      <c r="AF57" s="382">
        <f>PERPUS!L56</f>
        <v>0.2</v>
      </c>
      <c r="AG57" s="382">
        <f>DPOP!L56</f>
        <v>0.2</v>
      </c>
      <c r="AH57" s="382">
        <f>'DP3'!L56</f>
        <v>0.2</v>
      </c>
      <c r="AI57" s="382">
        <f>DISDAG!L56</f>
        <v>0.2</v>
      </c>
      <c r="AJ57" s="382">
        <f>BPKD!L56</f>
        <v>0.2</v>
      </c>
      <c r="AK57" s="382">
        <f>BPPDRD!L56</f>
        <v>0.2</v>
      </c>
      <c r="AL57" s="382">
        <f>KESBANG!L56</f>
        <v>0.2</v>
      </c>
      <c r="AM57" s="382">
        <f>SETWAN!L56</f>
        <v>0.2</v>
      </c>
      <c r="AN57" s="382">
        <f>KEC.BARAT!L56</f>
        <v>0.2</v>
      </c>
      <c r="AO57" s="382">
        <f>BALTENG!L56</f>
        <v>0.2</v>
      </c>
      <c r="AP57" s="382">
        <f>BALKOT!L56</f>
        <v>0.2</v>
      </c>
      <c r="AQ57" s="382">
        <f>BALUT!L56</f>
        <v>0.2</v>
      </c>
      <c r="AR57" s="382">
        <f>BALSEL!L56</f>
        <v>0.2</v>
      </c>
      <c r="AS57" s="382">
        <f>BALTIM!L56</f>
        <v>0.178</v>
      </c>
    </row>
    <row r="58">
      <c r="A58" s="113"/>
      <c r="B58" s="114"/>
      <c r="C58" s="114"/>
      <c r="D58" s="114"/>
      <c r="E58" s="114" t="s">
        <v>186</v>
      </c>
      <c r="F58" s="266" t="s">
        <v>1180</v>
      </c>
      <c r="G58" s="117"/>
      <c r="H58" s="407"/>
      <c r="I58" s="117">
        <f t="shared" ref="I58:I60" si="10">AVERAGE(J58:AS58)</f>
        <v>0.9861111111</v>
      </c>
      <c r="J58" s="324">
        <f>ITKOT!L57</f>
        <v>1</v>
      </c>
      <c r="K58" s="117">
        <f>SETDA!L57</f>
        <v>1</v>
      </c>
      <c r="L58" s="117">
        <f>CAPIL!L57</f>
        <v>1</v>
      </c>
      <c r="M58" s="117">
        <f>DPMPT!L57</f>
        <v>1</v>
      </c>
      <c r="N58" s="117">
        <f>BAPPEDA!L57</f>
        <v>1</v>
      </c>
      <c r="O58" s="117">
        <f>NAKER!L57</f>
        <v>1</v>
      </c>
      <c r="P58" s="117">
        <f>BKPSDM!L57</f>
        <v>1</v>
      </c>
      <c r="Q58" s="117">
        <f>KOMINFO!L57</f>
        <v>1</v>
      </c>
      <c r="R58" s="117">
        <f>RSUD!L57</f>
        <v>1</v>
      </c>
      <c r="S58" s="117">
        <f>RSIA!L57</f>
        <v>1</v>
      </c>
      <c r="T58" s="117">
        <f>DKUMKM!L57</f>
        <v>1</v>
      </c>
      <c r="U58" s="117">
        <f>DISDIK!L57</f>
        <v>1</v>
      </c>
      <c r="V58" s="117">
        <f>DKK!L57</f>
        <v>1</v>
      </c>
      <c r="W58" s="117">
        <f>DPU!L57</f>
        <v>1</v>
      </c>
      <c r="X58" s="117">
        <f>DISPERKIM!L57</f>
        <v>1</v>
      </c>
      <c r="Y58" s="117">
        <f>BPBD!L57</f>
        <v>1</v>
      </c>
      <c r="Z58" s="117">
        <f>SATPOL!L57</f>
        <v>0.5</v>
      </c>
      <c r="AA58" s="117">
        <f>DINSOS!L57</f>
        <v>1</v>
      </c>
      <c r="AB58" s="117">
        <f>DP3AKB!L57</f>
        <v>1</v>
      </c>
      <c r="AC58" s="117">
        <f>DPPR!L57</f>
        <v>1</v>
      </c>
      <c r="AD58" s="117">
        <f>DLH!L57</f>
        <v>1</v>
      </c>
      <c r="AE58" s="117">
        <f>DISHUB!L57</f>
        <v>1</v>
      </c>
      <c r="AF58" s="117">
        <f>PERPUS!L57</f>
        <v>1</v>
      </c>
      <c r="AG58" s="117">
        <f>DPOP!L57</f>
        <v>1</v>
      </c>
      <c r="AH58" s="117">
        <f>'DP3'!L57</f>
        <v>1</v>
      </c>
      <c r="AI58" s="117">
        <f>DISDAG!L57</f>
        <v>1</v>
      </c>
      <c r="AJ58" s="117">
        <f>BPKD!L57</f>
        <v>1</v>
      </c>
      <c r="AK58" s="117">
        <f>BPPDRD!L57</f>
        <v>1</v>
      </c>
      <c r="AL58" s="117">
        <f>KESBANG!L57</f>
        <v>1</v>
      </c>
      <c r="AM58" s="117">
        <f>SETWAN!L57</f>
        <v>1</v>
      </c>
      <c r="AN58" s="117">
        <f>KEC.BARAT!L57</f>
        <v>1</v>
      </c>
      <c r="AO58" s="117">
        <f>BALTENG!L57</f>
        <v>1</v>
      </c>
      <c r="AP58" s="117">
        <f>BALKOT!L57</f>
        <v>1</v>
      </c>
      <c r="AQ58" s="117">
        <f>BALUT!L57</f>
        <v>1</v>
      </c>
      <c r="AR58" s="117">
        <f>BALSEL!L57</f>
        <v>1</v>
      </c>
      <c r="AS58" s="117">
        <f>BALTIM!L57</f>
        <v>1</v>
      </c>
    </row>
    <row r="59">
      <c r="A59" s="113"/>
      <c r="B59" s="114"/>
      <c r="C59" s="114"/>
      <c r="D59" s="114"/>
      <c r="E59" s="114" t="s">
        <v>193</v>
      </c>
      <c r="F59" s="266" t="s">
        <v>1181</v>
      </c>
      <c r="G59" s="117"/>
      <c r="H59" s="407"/>
      <c r="I59" s="117">
        <f t="shared" si="10"/>
        <v>1</v>
      </c>
      <c r="J59" s="324">
        <f>ITKOT!L58</f>
        <v>1</v>
      </c>
      <c r="K59" s="117">
        <f>SETDA!L58</f>
        <v>1</v>
      </c>
      <c r="L59" s="117">
        <f>CAPIL!L58</f>
        <v>1</v>
      </c>
      <c r="M59" s="117">
        <f>DPMPT!L58</f>
        <v>1</v>
      </c>
      <c r="N59" s="117">
        <f>BAPPEDA!L58</f>
        <v>1</v>
      </c>
      <c r="O59" s="117">
        <f>NAKER!L58</f>
        <v>1</v>
      </c>
      <c r="P59" s="117">
        <f>BKPSDM!L58</f>
        <v>1</v>
      </c>
      <c r="Q59" s="117">
        <f>KOMINFO!L58</f>
        <v>1</v>
      </c>
      <c r="R59" s="117">
        <f>RSUD!L58</f>
        <v>1</v>
      </c>
      <c r="S59" s="117">
        <f>RSIA!L58</f>
        <v>1</v>
      </c>
      <c r="T59" s="117">
        <f>DKUMKM!L58</f>
        <v>1</v>
      </c>
      <c r="U59" s="117">
        <f>DISDIK!L58</f>
        <v>1</v>
      </c>
      <c r="V59" s="117">
        <f>DKK!L58</f>
        <v>1</v>
      </c>
      <c r="W59" s="117">
        <f>DPU!L58</f>
        <v>1</v>
      </c>
      <c r="X59" s="117">
        <f>DISPERKIM!L58</f>
        <v>1</v>
      </c>
      <c r="Y59" s="117">
        <f>BPBD!L58</f>
        <v>1</v>
      </c>
      <c r="Z59" s="117">
        <f>SATPOL!L58</f>
        <v>1</v>
      </c>
      <c r="AA59" s="117">
        <f>DINSOS!L58</f>
        <v>1</v>
      </c>
      <c r="AB59" s="117">
        <f>DP3AKB!L58</f>
        <v>1</v>
      </c>
      <c r="AC59" s="117">
        <f>DPPR!L58</f>
        <v>1</v>
      </c>
      <c r="AD59" s="117">
        <f>DLH!L58</f>
        <v>1</v>
      </c>
      <c r="AE59" s="117">
        <f>DISHUB!L58</f>
        <v>1</v>
      </c>
      <c r="AF59" s="117">
        <f>PERPUS!L58</f>
        <v>1</v>
      </c>
      <c r="AG59" s="117">
        <f>DPOP!L58</f>
        <v>1</v>
      </c>
      <c r="AH59" s="117">
        <f>'DP3'!L58</f>
        <v>1</v>
      </c>
      <c r="AI59" s="117">
        <f>DISDAG!L58</f>
        <v>1</v>
      </c>
      <c r="AJ59" s="117">
        <f>BPKD!L58</f>
        <v>1</v>
      </c>
      <c r="AK59" s="117">
        <f>BPPDRD!L58</f>
        <v>1</v>
      </c>
      <c r="AL59" s="117">
        <f>KESBANG!L58</f>
        <v>1</v>
      </c>
      <c r="AM59" s="117">
        <f>SETWAN!L58</f>
        <v>1</v>
      </c>
      <c r="AN59" s="117">
        <f>KEC.BARAT!L58</f>
        <v>1</v>
      </c>
      <c r="AO59" s="117">
        <f>BALTENG!L58</f>
        <v>1</v>
      </c>
      <c r="AP59" s="117">
        <f>BALKOT!L58</f>
        <v>1</v>
      </c>
      <c r="AQ59" s="117">
        <f>BALUT!L58</f>
        <v>1</v>
      </c>
      <c r="AR59" s="117">
        <f>BALSEL!L58</f>
        <v>1</v>
      </c>
      <c r="AS59" s="117">
        <f>BALTIM!L58</f>
        <v>1</v>
      </c>
    </row>
    <row r="60">
      <c r="A60" s="113"/>
      <c r="B60" s="114"/>
      <c r="C60" s="114"/>
      <c r="D60" s="114"/>
      <c r="E60" s="114" t="s">
        <v>199</v>
      </c>
      <c r="F60" s="266" t="s">
        <v>1182</v>
      </c>
      <c r="G60" s="117"/>
      <c r="H60" s="407"/>
      <c r="I60" s="117">
        <f t="shared" si="10"/>
        <v>0.9908333333</v>
      </c>
      <c r="J60" s="324">
        <f>ITKOT!L59</f>
        <v>1</v>
      </c>
      <c r="K60" s="117">
        <f>SETDA!L59</f>
        <v>1</v>
      </c>
      <c r="L60" s="117">
        <f>CAPIL!L59</f>
        <v>1</v>
      </c>
      <c r="M60" s="117">
        <f>DPMPT!L59</f>
        <v>1</v>
      </c>
      <c r="N60" s="117">
        <f>BAPPEDA!L59</f>
        <v>1</v>
      </c>
      <c r="O60" s="117">
        <f>NAKER!L59</f>
        <v>1</v>
      </c>
      <c r="P60" s="117">
        <f>BKPSDM!L59</f>
        <v>1</v>
      </c>
      <c r="Q60" s="117">
        <f>KOMINFO!L59</f>
        <v>1</v>
      </c>
      <c r="R60" s="117">
        <f>RSUD!L59</f>
        <v>1</v>
      </c>
      <c r="S60" s="117">
        <f>RSIA!L59</f>
        <v>1</v>
      </c>
      <c r="T60" s="117">
        <f>DKUMKM!L59</f>
        <v>1</v>
      </c>
      <c r="U60" s="117">
        <f>DISDIK!L59</f>
        <v>1</v>
      </c>
      <c r="V60" s="117">
        <f>DKK!L59</f>
        <v>1</v>
      </c>
      <c r="W60" s="117">
        <f>DPU!L59</f>
        <v>1</v>
      </c>
      <c r="X60" s="117">
        <f>DISPERKIM!L59</f>
        <v>1</v>
      </c>
      <c r="Y60" s="117">
        <f>BPBD!L59</f>
        <v>1</v>
      </c>
      <c r="Z60" s="117">
        <f>SATPOL!L59</f>
        <v>1</v>
      </c>
      <c r="AA60" s="117">
        <f>DINSOS!L59</f>
        <v>1</v>
      </c>
      <c r="AB60" s="117">
        <f>DP3AKB!L59</f>
        <v>1</v>
      </c>
      <c r="AC60" s="117">
        <f>DPPR!L59</f>
        <v>1</v>
      </c>
      <c r="AD60" s="117">
        <f>DLH!L59</f>
        <v>1</v>
      </c>
      <c r="AE60" s="117">
        <f>DISHUB!L59</f>
        <v>1</v>
      </c>
      <c r="AF60" s="117">
        <f>PERPUS!L59</f>
        <v>1</v>
      </c>
      <c r="AG60" s="117">
        <f>DPOP!L59</f>
        <v>1</v>
      </c>
      <c r="AH60" s="117">
        <f>'DP3'!L59</f>
        <v>1</v>
      </c>
      <c r="AI60" s="117">
        <f>DISDAG!L59</f>
        <v>1</v>
      </c>
      <c r="AJ60" s="117">
        <f>BPKD!L59</f>
        <v>1</v>
      </c>
      <c r="AK60" s="117">
        <f>BPPDRD!L59</f>
        <v>1</v>
      </c>
      <c r="AL60" s="117">
        <f>KESBANG!L59</f>
        <v>1</v>
      </c>
      <c r="AM60" s="117">
        <f>SETWAN!L59</f>
        <v>1</v>
      </c>
      <c r="AN60" s="117">
        <f>KEC.BARAT!L59</f>
        <v>1</v>
      </c>
      <c r="AO60" s="117">
        <f>BALTENG!L59</f>
        <v>1</v>
      </c>
      <c r="AP60" s="117">
        <f>BALKOT!L59</f>
        <v>1</v>
      </c>
      <c r="AQ60" s="117">
        <f>BALUT!L59</f>
        <v>1</v>
      </c>
      <c r="AR60" s="117">
        <f>BALSEL!L59</f>
        <v>1</v>
      </c>
      <c r="AS60" s="117">
        <f>BALTIM!L59</f>
        <v>0.67</v>
      </c>
    </row>
    <row r="61">
      <c r="A61" s="257"/>
      <c r="B61" s="241"/>
      <c r="C61" s="241"/>
      <c r="D61" s="241" t="s">
        <v>12</v>
      </c>
      <c r="E61" s="32" t="s">
        <v>32</v>
      </c>
      <c r="F61" s="4"/>
      <c r="G61" s="242">
        <v>0.2</v>
      </c>
      <c r="H61" s="407"/>
      <c r="I61" s="242">
        <f>AVERAGE(I62:I63)*G61</f>
        <v>0.1825277778</v>
      </c>
      <c r="J61" s="329">
        <f>ITKOT!L60</f>
        <v>0.2</v>
      </c>
      <c r="K61" s="242">
        <f>SETDA!L60</f>
        <v>0.167</v>
      </c>
      <c r="L61" s="242">
        <f>CAPIL!L60</f>
        <v>0.2</v>
      </c>
      <c r="M61" s="242">
        <f>DPMPT!L60</f>
        <v>0.167</v>
      </c>
      <c r="N61" s="242">
        <f>BAPPEDA!L60</f>
        <v>0.2</v>
      </c>
      <c r="O61" s="242">
        <f>NAKER!L60</f>
        <v>0.2</v>
      </c>
      <c r="P61" s="242">
        <f>BKPSDM!L60</f>
        <v>0.2</v>
      </c>
      <c r="Q61" s="242">
        <f>KOMINFO!L60</f>
        <v>0.2</v>
      </c>
      <c r="R61" s="242">
        <f>RSUD!L60</f>
        <v>0.2</v>
      </c>
      <c r="S61" s="382">
        <f>RSIA!L60</f>
        <v>0.167</v>
      </c>
      <c r="T61" s="382">
        <f>DKUMKM!L60</f>
        <v>0.133</v>
      </c>
      <c r="U61" s="382">
        <f>DISDIK!L60</f>
        <v>0.2</v>
      </c>
      <c r="V61" s="382">
        <f>DKK!L60</f>
        <v>0.133</v>
      </c>
      <c r="W61" s="382">
        <f>DPU!L60</f>
        <v>0.167</v>
      </c>
      <c r="X61" s="382">
        <f>DISPERKIM!L60</f>
        <v>0.2</v>
      </c>
      <c r="Y61" s="382">
        <f>BPBD!L60</f>
        <v>0.2</v>
      </c>
      <c r="Z61" s="382">
        <f>SATPOL!L60</f>
        <v>0.2</v>
      </c>
      <c r="AA61" s="382">
        <f>DINSOS!L60</f>
        <v>0.2</v>
      </c>
      <c r="AB61" s="382">
        <f>DP3AKB!L60</f>
        <v>0.2</v>
      </c>
      <c r="AC61" s="382">
        <f>DPPR!L60</f>
        <v>0.2</v>
      </c>
      <c r="AD61" s="382">
        <f>DLH!L60</f>
        <v>0.167</v>
      </c>
      <c r="AE61" s="382">
        <f>DISHUB!L60</f>
        <v>0.134</v>
      </c>
      <c r="AF61" s="382">
        <f>PERPUS!L60</f>
        <v>0.2</v>
      </c>
      <c r="AG61" s="382">
        <f>DPOP!L60</f>
        <v>0.2</v>
      </c>
      <c r="AH61" s="382">
        <f>'DP3'!L60</f>
        <v>0.167</v>
      </c>
      <c r="AI61" s="382">
        <f>DISDAG!L60</f>
        <v>0.2</v>
      </c>
      <c r="AJ61" s="382">
        <f>BPKD!L60</f>
        <v>0.2</v>
      </c>
      <c r="AK61" s="382">
        <f>BPPDRD!L60</f>
        <v>0.2</v>
      </c>
      <c r="AL61" s="382">
        <f>KESBANG!L60</f>
        <v>0.2</v>
      </c>
      <c r="AM61" s="382">
        <f>SETWAN!L60</f>
        <v>0.167</v>
      </c>
      <c r="AN61" s="382">
        <f>KEC.BARAT!L60</f>
        <v>0.2</v>
      </c>
      <c r="AO61" s="382">
        <f>BALTENG!L60</f>
        <v>0.167</v>
      </c>
      <c r="AP61" s="382">
        <f>BALKOT!L60</f>
        <v>0.167</v>
      </c>
      <c r="AQ61" s="382">
        <f>BALUT!L60</f>
        <v>0.167</v>
      </c>
      <c r="AR61" s="382">
        <f>BALSEL!L60</f>
        <v>0.167</v>
      </c>
      <c r="AS61" s="382">
        <f>BALTIM!L60</f>
        <v>0.134</v>
      </c>
    </row>
    <row r="62">
      <c r="A62" s="113"/>
      <c r="B62" s="114"/>
      <c r="C62" s="114"/>
      <c r="D62" s="114"/>
      <c r="E62" s="114" t="s">
        <v>186</v>
      </c>
      <c r="F62" s="266" t="s">
        <v>1183</v>
      </c>
      <c r="G62" s="117"/>
      <c r="H62" s="407"/>
      <c r="I62" s="117">
        <f t="shared" ref="I62:I63" si="11">AVERAGE(J62:AS62)</f>
        <v>0.9816666667</v>
      </c>
      <c r="J62" s="324">
        <f>ITKOT!L61</f>
        <v>1</v>
      </c>
      <c r="K62" s="117">
        <f>SETDA!L61</f>
        <v>1</v>
      </c>
      <c r="L62" s="117">
        <f>CAPIL!L61</f>
        <v>1</v>
      </c>
      <c r="M62" s="117">
        <f>DPMPT!L61</f>
        <v>1</v>
      </c>
      <c r="N62" s="117">
        <f>BAPPEDA!L61</f>
        <v>1</v>
      </c>
      <c r="O62" s="117">
        <f>NAKER!L61</f>
        <v>1</v>
      </c>
      <c r="P62" s="117">
        <f>BKPSDM!L61</f>
        <v>1</v>
      </c>
      <c r="Q62" s="117">
        <f>KOMINFO!L61</f>
        <v>1</v>
      </c>
      <c r="R62" s="117">
        <f>RSUD!L61</f>
        <v>1</v>
      </c>
      <c r="S62" s="117">
        <f>RSIA!L61</f>
        <v>1</v>
      </c>
      <c r="T62" s="117">
        <f>DKUMKM!L61</f>
        <v>1</v>
      </c>
      <c r="U62" s="117">
        <f>DISDIK!L61</f>
        <v>1</v>
      </c>
      <c r="V62" s="117">
        <f>DKK!L61</f>
        <v>1</v>
      </c>
      <c r="W62" s="117">
        <f>DPU!L61</f>
        <v>1</v>
      </c>
      <c r="X62" s="117">
        <f>DISPERKIM!L61</f>
        <v>1</v>
      </c>
      <c r="Y62" s="117">
        <f>BPBD!L61</f>
        <v>1</v>
      </c>
      <c r="Z62" s="117">
        <f>SATPOL!L61</f>
        <v>1</v>
      </c>
      <c r="AA62" s="117">
        <f>DINSOS!L61</f>
        <v>1</v>
      </c>
      <c r="AB62" s="117">
        <f>DP3AKB!L61</f>
        <v>1</v>
      </c>
      <c r="AC62" s="117">
        <f>DPPR!L61</f>
        <v>1</v>
      </c>
      <c r="AD62" s="117">
        <f>DLH!L61</f>
        <v>1</v>
      </c>
      <c r="AE62" s="117">
        <f>DISHUB!L61</f>
        <v>0.67</v>
      </c>
      <c r="AF62" s="117">
        <f>PERPUS!L61</f>
        <v>1</v>
      </c>
      <c r="AG62" s="117">
        <f>DPOP!L61</f>
        <v>1</v>
      </c>
      <c r="AH62" s="117">
        <f>'DP3'!L61</f>
        <v>1</v>
      </c>
      <c r="AI62" s="117">
        <f>DISDAG!L61</f>
        <v>1</v>
      </c>
      <c r="AJ62" s="117">
        <f>BPKD!L61</f>
        <v>1</v>
      </c>
      <c r="AK62" s="117">
        <f>BPPDRD!L61</f>
        <v>1</v>
      </c>
      <c r="AL62" s="117">
        <f>KESBANG!L61</f>
        <v>1</v>
      </c>
      <c r="AM62" s="117">
        <f>SETWAN!L61</f>
        <v>1</v>
      </c>
      <c r="AN62" s="117">
        <f>KEC.BARAT!L61</f>
        <v>1</v>
      </c>
      <c r="AO62" s="117">
        <f>BALTENG!L61</f>
        <v>1</v>
      </c>
      <c r="AP62" s="117">
        <f>BALKOT!L61</f>
        <v>1</v>
      </c>
      <c r="AQ62" s="117">
        <f>BALUT!L61</f>
        <v>1</v>
      </c>
      <c r="AR62" s="117">
        <f>BALSEL!L61</f>
        <v>1</v>
      </c>
      <c r="AS62" s="117">
        <f>BALTIM!L61</f>
        <v>0.67</v>
      </c>
    </row>
    <row r="63">
      <c r="A63" s="113"/>
      <c r="B63" s="114"/>
      <c r="C63" s="114"/>
      <c r="D63" s="114"/>
      <c r="E63" s="114" t="s">
        <v>193</v>
      </c>
      <c r="F63" s="266" t="s">
        <v>477</v>
      </c>
      <c r="G63" s="117"/>
      <c r="H63" s="407"/>
      <c r="I63" s="117">
        <f t="shared" si="11"/>
        <v>0.8436111111</v>
      </c>
      <c r="J63" s="324">
        <f>ITKOT!L62</f>
        <v>1</v>
      </c>
      <c r="K63" s="117">
        <f>SETDA!L62</f>
        <v>0.67</v>
      </c>
      <c r="L63" s="117">
        <f>CAPIL!L62</f>
        <v>1</v>
      </c>
      <c r="M63" s="117">
        <f>DPMPT!L62</f>
        <v>0.67</v>
      </c>
      <c r="N63" s="117">
        <f>BAPPEDA!L62</f>
        <v>1</v>
      </c>
      <c r="O63" s="117">
        <f>NAKER!L62</f>
        <v>1</v>
      </c>
      <c r="P63" s="117">
        <f>BKPSDM!L62</f>
        <v>1</v>
      </c>
      <c r="Q63" s="117">
        <f>KOMINFO!L62</f>
        <v>1</v>
      </c>
      <c r="R63" s="117">
        <f>RSUD!L62</f>
        <v>1</v>
      </c>
      <c r="S63" s="117">
        <f>RSIA!L62</f>
        <v>0.67</v>
      </c>
      <c r="T63" s="117">
        <f>DKUMKM!L62</f>
        <v>0.33</v>
      </c>
      <c r="U63" s="117">
        <f>DISDIK!L62</f>
        <v>1</v>
      </c>
      <c r="V63" s="117">
        <f>DKK!L62</f>
        <v>0.33</v>
      </c>
      <c r="W63" s="117">
        <f>DPU!L62</f>
        <v>0.67</v>
      </c>
      <c r="X63" s="117">
        <f>DISPERKIM!L62</f>
        <v>1</v>
      </c>
      <c r="Y63" s="117">
        <f>BPBD!L62</f>
        <v>1</v>
      </c>
      <c r="Z63" s="117">
        <f>SATPOL!L62</f>
        <v>1</v>
      </c>
      <c r="AA63" s="117">
        <f>DINSOS!L62</f>
        <v>1</v>
      </c>
      <c r="AB63" s="117">
        <f>DP3AKB!L62</f>
        <v>1</v>
      </c>
      <c r="AC63" s="117">
        <f>DPPR!L62</f>
        <v>1</v>
      </c>
      <c r="AD63" s="117">
        <f>DLH!L62</f>
        <v>0.67</v>
      </c>
      <c r="AE63" s="117">
        <f>DISHUB!L62</f>
        <v>0.67</v>
      </c>
      <c r="AF63" s="117">
        <f>PERPUS!L62</f>
        <v>1</v>
      </c>
      <c r="AG63" s="117">
        <f>DPOP!L62</f>
        <v>1</v>
      </c>
      <c r="AH63" s="117">
        <f>'DP3'!L62</f>
        <v>0.67</v>
      </c>
      <c r="AI63" s="117">
        <f>DISDAG!L62</f>
        <v>1</v>
      </c>
      <c r="AJ63" s="117">
        <f>BPKD!L62</f>
        <v>1</v>
      </c>
      <c r="AK63" s="117">
        <f>BPPDRD!L62</f>
        <v>1</v>
      </c>
      <c r="AL63" s="117">
        <f>KESBANG!L62</f>
        <v>1</v>
      </c>
      <c r="AM63" s="117">
        <f>SETWAN!L62</f>
        <v>0.67</v>
      </c>
      <c r="AN63" s="117">
        <f>KEC.BARAT!L62</f>
        <v>1</v>
      </c>
      <c r="AO63" s="117">
        <f>BALTENG!L62</f>
        <v>0.67</v>
      </c>
      <c r="AP63" s="117">
        <f>BALKOT!L62</f>
        <v>0.67</v>
      </c>
      <c r="AQ63" s="117">
        <f>BALUT!L62</f>
        <v>0.67</v>
      </c>
      <c r="AR63" s="117">
        <f>BALSEL!L62</f>
        <v>0.67</v>
      </c>
      <c r="AS63" s="117">
        <f>BALTIM!L62</f>
        <v>0.67</v>
      </c>
    </row>
    <row r="64">
      <c r="A64" s="257"/>
      <c r="B64" s="241"/>
      <c r="C64" s="241"/>
      <c r="D64" s="241" t="s">
        <v>14</v>
      </c>
      <c r="E64" s="32" t="s">
        <v>35</v>
      </c>
      <c r="F64" s="4"/>
      <c r="G64" s="242">
        <v>0.4</v>
      </c>
      <c r="H64" s="407"/>
      <c r="I64" s="242">
        <f>AVERAGE(I65:I70)*G64</f>
        <v>0.3572037037</v>
      </c>
      <c r="J64" s="329">
        <f>ITKOT!L63</f>
        <v>0.4</v>
      </c>
      <c r="K64" s="242">
        <f>SETDA!L63</f>
        <v>0.3666666667</v>
      </c>
      <c r="L64" s="242">
        <f>CAPIL!L63</f>
        <v>0.4</v>
      </c>
      <c r="M64" s="242">
        <f>DPMPT!L63</f>
        <v>0.4</v>
      </c>
      <c r="N64" s="242">
        <f>BAPPEDA!L63</f>
        <v>0.4</v>
      </c>
      <c r="O64" s="242">
        <f>NAKER!L63</f>
        <v>0.3666666667</v>
      </c>
      <c r="P64" s="242">
        <f>BKPSDM!L63</f>
        <v>0.3666666667</v>
      </c>
      <c r="Q64" s="242">
        <f>KOMINFO!L63</f>
        <v>0.3666666667</v>
      </c>
      <c r="R64" s="242">
        <f>RSUD!L63</f>
        <v>0.4</v>
      </c>
      <c r="S64" s="382">
        <f>RSIA!L63</f>
        <v>0.3666666667</v>
      </c>
      <c r="T64" s="382">
        <f>DKUMKM!L63</f>
        <v>0.3666666667</v>
      </c>
      <c r="U64" s="382">
        <f>DISDIK!L63</f>
        <v>0.356</v>
      </c>
      <c r="V64" s="382">
        <f>DKK!L63</f>
        <v>0.3113333333</v>
      </c>
      <c r="W64" s="382">
        <f>DPU!L63</f>
        <v>0.4</v>
      </c>
      <c r="X64" s="382">
        <f>DISPERKIM!L63</f>
        <v>0.378</v>
      </c>
      <c r="Y64" s="382">
        <f>BPBD!L63</f>
        <v>0.4</v>
      </c>
      <c r="Z64" s="382">
        <f>SATPOL!L63</f>
        <v>0.3226666667</v>
      </c>
      <c r="AA64" s="382">
        <f>DINSOS!L63</f>
        <v>0.4</v>
      </c>
      <c r="AB64" s="382">
        <f>DP3AKB!L63</f>
        <v>0.3666666667</v>
      </c>
      <c r="AC64" s="382">
        <f>DPPR!L63</f>
        <v>0.3666666667</v>
      </c>
      <c r="AD64" s="382">
        <f>DLH!L63</f>
        <v>0.3666666667</v>
      </c>
      <c r="AE64" s="382">
        <f>DISHUB!L63</f>
        <v>0.378</v>
      </c>
      <c r="AF64" s="382">
        <f>PERPUS!L63</f>
        <v>0.3</v>
      </c>
      <c r="AG64" s="382">
        <f>DPOP!L63</f>
        <v>0.3666666667</v>
      </c>
      <c r="AH64" s="382">
        <f>'DP3'!L63</f>
        <v>0.3446666667</v>
      </c>
      <c r="AI64" s="382">
        <f>DISDAG!L63</f>
        <v>0.2833333333</v>
      </c>
      <c r="AJ64" s="382">
        <f>BPKD!L63</f>
        <v>0.3446666667</v>
      </c>
      <c r="AK64" s="382">
        <f>BPPDRD!L63</f>
        <v>0.278</v>
      </c>
      <c r="AL64" s="382">
        <f>KESBANG!L63</f>
        <v>0.35</v>
      </c>
      <c r="AM64" s="382">
        <f>SETWAN!L63</f>
        <v>0.3666666667</v>
      </c>
      <c r="AN64" s="382">
        <f>KEC.BARAT!L63</f>
        <v>0.3226666667</v>
      </c>
      <c r="AO64" s="382">
        <f>BALTENG!L63</f>
        <v>0.3666666667</v>
      </c>
      <c r="AP64" s="382">
        <f>BALKOT!L63</f>
        <v>0.3113333333</v>
      </c>
      <c r="AQ64" s="382">
        <f>BALUT!L63</f>
        <v>0.3666666667</v>
      </c>
      <c r="AR64" s="382">
        <f>BALSEL!L63</f>
        <v>0.3113333333</v>
      </c>
      <c r="AS64" s="382">
        <f>BALTIM!L63</f>
        <v>0.3006666667</v>
      </c>
    </row>
    <row r="65">
      <c r="A65" s="113"/>
      <c r="B65" s="114"/>
      <c r="C65" s="114"/>
      <c r="D65" s="114"/>
      <c r="E65" s="114" t="s">
        <v>186</v>
      </c>
      <c r="F65" s="266" t="s">
        <v>1184</v>
      </c>
      <c r="G65" s="117"/>
      <c r="H65" s="407"/>
      <c r="I65" s="117">
        <f t="shared" ref="I65:I70" si="12">AVERAGE(J65:AS65)</f>
        <v>0.9725</v>
      </c>
      <c r="J65" s="324">
        <f>ITKOT!L64</f>
        <v>1</v>
      </c>
      <c r="K65" s="117">
        <f>SETDA!L64</f>
        <v>1</v>
      </c>
      <c r="L65" s="117">
        <f>CAPIL!L64</f>
        <v>1</v>
      </c>
      <c r="M65" s="117">
        <f>DPMPT!L64</f>
        <v>1</v>
      </c>
      <c r="N65" s="117">
        <f>BAPPEDA!L64</f>
        <v>1</v>
      </c>
      <c r="O65" s="117">
        <f>NAKER!L64</f>
        <v>1</v>
      </c>
      <c r="P65" s="117">
        <f>BKPSDM!L64</f>
        <v>1</v>
      </c>
      <c r="Q65" s="117">
        <f>KOMINFO!L64</f>
        <v>1</v>
      </c>
      <c r="R65" s="117">
        <f>RSUD!L64</f>
        <v>1</v>
      </c>
      <c r="S65" s="117">
        <f>RSIA!L64</f>
        <v>1</v>
      </c>
      <c r="T65" s="117">
        <f>DKUMKM!L64</f>
        <v>1</v>
      </c>
      <c r="U65" s="117">
        <f>DISDIK!L64</f>
        <v>1</v>
      </c>
      <c r="V65" s="117">
        <f>DKK!L64</f>
        <v>1</v>
      </c>
      <c r="W65" s="117">
        <f>DPU!L64</f>
        <v>1</v>
      </c>
      <c r="X65" s="117">
        <f>DISPERKIM!L64</f>
        <v>0.67</v>
      </c>
      <c r="Y65" s="117">
        <f>BPBD!L64</f>
        <v>1</v>
      </c>
      <c r="Z65" s="117">
        <f>SATPOL!L64</f>
        <v>1</v>
      </c>
      <c r="AA65" s="117">
        <f>DINSOS!L64</f>
        <v>1</v>
      </c>
      <c r="AB65" s="117">
        <f>DP3AKB!L64</f>
        <v>1</v>
      </c>
      <c r="AC65" s="117">
        <f>DPPR!L64</f>
        <v>1</v>
      </c>
      <c r="AD65" s="117">
        <f>DLH!L64</f>
        <v>1</v>
      </c>
      <c r="AE65" s="117">
        <f>DISHUB!L64</f>
        <v>1</v>
      </c>
      <c r="AF65" s="117">
        <f>PERPUS!L64</f>
        <v>1</v>
      </c>
      <c r="AG65" s="117">
        <f>DPOP!L64</f>
        <v>1</v>
      </c>
      <c r="AH65" s="117">
        <f>'DP3'!L64</f>
        <v>1</v>
      </c>
      <c r="AI65" s="117">
        <f>DISDAG!L64</f>
        <v>1</v>
      </c>
      <c r="AJ65" s="117">
        <f>BPKD!L64</f>
        <v>1</v>
      </c>
      <c r="AK65" s="117">
        <f>BPPDRD!L64</f>
        <v>1</v>
      </c>
      <c r="AL65" s="117">
        <f>KESBANG!L64</f>
        <v>1</v>
      </c>
      <c r="AM65" s="117">
        <f>SETWAN!L64</f>
        <v>1</v>
      </c>
      <c r="AN65" s="117">
        <f>KEC.BARAT!L64</f>
        <v>1</v>
      </c>
      <c r="AO65" s="117">
        <f>BALTENG!L64</f>
        <v>1</v>
      </c>
      <c r="AP65" s="117">
        <f>BALKOT!L64</f>
        <v>0.67</v>
      </c>
      <c r="AQ65" s="117">
        <f>BALUT!L64</f>
        <v>1</v>
      </c>
      <c r="AR65" s="117">
        <f>BALSEL!L64</f>
        <v>0.67</v>
      </c>
      <c r="AS65" s="117">
        <f>BALTIM!L64</f>
        <v>1</v>
      </c>
    </row>
    <row r="66">
      <c r="A66" s="113"/>
      <c r="B66" s="114"/>
      <c r="C66" s="114"/>
      <c r="D66" s="114"/>
      <c r="E66" s="114" t="s">
        <v>193</v>
      </c>
      <c r="F66" s="266" t="s">
        <v>1185</v>
      </c>
      <c r="G66" s="117"/>
      <c r="H66" s="407"/>
      <c r="I66" s="117">
        <f t="shared" si="12"/>
        <v>0.9908333333</v>
      </c>
      <c r="J66" s="324">
        <f>ITKOT!L65</f>
        <v>1</v>
      </c>
      <c r="K66" s="117">
        <f>SETDA!L65</f>
        <v>1</v>
      </c>
      <c r="L66" s="117">
        <f>CAPIL!L65</f>
        <v>1</v>
      </c>
      <c r="M66" s="117">
        <f>DPMPT!L65</f>
        <v>1</v>
      </c>
      <c r="N66" s="117">
        <f>BAPPEDA!L65</f>
        <v>1</v>
      </c>
      <c r="O66" s="117">
        <f>NAKER!L65</f>
        <v>1</v>
      </c>
      <c r="P66" s="117">
        <f>BKPSDM!L65</f>
        <v>1</v>
      </c>
      <c r="Q66" s="117">
        <f>KOMINFO!L65</f>
        <v>1</v>
      </c>
      <c r="R66" s="117">
        <f>RSUD!L65</f>
        <v>1</v>
      </c>
      <c r="S66" s="117">
        <f>RSIA!L65</f>
        <v>1</v>
      </c>
      <c r="T66" s="117">
        <f>DKUMKM!L65</f>
        <v>1</v>
      </c>
      <c r="U66" s="117">
        <f>DISDIK!L65</f>
        <v>1</v>
      </c>
      <c r="V66" s="117">
        <f>DKK!L65</f>
        <v>1</v>
      </c>
      <c r="W66" s="117">
        <f>DPU!L65</f>
        <v>1</v>
      </c>
      <c r="X66" s="117">
        <f>DISPERKIM!L65</f>
        <v>1</v>
      </c>
      <c r="Y66" s="117">
        <f>BPBD!L65</f>
        <v>1</v>
      </c>
      <c r="Z66" s="117">
        <f>SATPOL!L65</f>
        <v>1</v>
      </c>
      <c r="AA66" s="117">
        <f>DINSOS!L65</f>
        <v>1</v>
      </c>
      <c r="AB66" s="117">
        <f>DP3AKB!L65</f>
        <v>1</v>
      </c>
      <c r="AC66" s="117">
        <f>DPPR!L65</f>
        <v>1</v>
      </c>
      <c r="AD66" s="117">
        <f>DLH!L65</f>
        <v>1</v>
      </c>
      <c r="AE66" s="117">
        <f>DISHUB!L65</f>
        <v>1</v>
      </c>
      <c r="AF66" s="117">
        <f>PERPUS!L65</f>
        <v>1</v>
      </c>
      <c r="AG66" s="117">
        <f>DPOP!L65</f>
        <v>1</v>
      </c>
      <c r="AH66" s="117">
        <f>'DP3'!L65</f>
        <v>1</v>
      </c>
      <c r="AI66" s="117">
        <f>DISDAG!L65</f>
        <v>1</v>
      </c>
      <c r="AJ66" s="117">
        <f>BPKD!L65</f>
        <v>1</v>
      </c>
      <c r="AK66" s="117">
        <f>BPPDRD!L65</f>
        <v>1</v>
      </c>
      <c r="AL66" s="117">
        <f>KESBANG!L65</f>
        <v>1</v>
      </c>
      <c r="AM66" s="117">
        <f>SETWAN!L65</f>
        <v>1</v>
      </c>
      <c r="AN66" s="117">
        <f>KEC.BARAT!L65</f>
        <v>1</v>
      </c>
      <c r="AO66" s="117">
        <f>BALTENG!L65</f>
        <v>1</v>
      </c>
      <c r="AP66" s="117">
        <f>BALKOT!L65</f>
        <v>1</v>
      </c>
      <c r="AQ66" s="117">
        <f>BALUT!L65</f>
        <v>1</v>
      </c>
      <c r="AR66" s="117">
        <f>BALSEL!L65</f>
        <v>1</v>
      </c>
      <c r="AS66" s="117">
        <f>BALTIM!L65</f>
        <v>0.67</v>
      </c>
    </row>
    <row r="67">
      <c r="A67" s="113"/>
      <c r="B67" s="114"/>
      <c r="C67" s="114"/>
      <c r="D67" s="114"/>
      <c r="E67" s="114" t="s">
        <v>199</v>
      </c>
      <c r="F67" s="266" t="s">
        <v>509</v>
      </c>
      <c r="G67" s="117"/>
      <c r="H67" s="407"/>
      <c r="I67" s="117">
        <f t="shared" si="12"/>
        <v>0.945</v>
      </c>
      <c r="J67" s="324">
        <f>ITKOT!L66</f>
        <v>1</v>
      </c>
      <c r="K67" s="117">
        <f>SETDA!L66</f>
        <v>1</v>
      </c>
      <c r="L67" s="117">
        <f>CAPIL!L66</f>
        <v>1</v>
      </c>
      <c r="M67" s="117">
        <f>DPMPT!L66</f>
        <v>1</v>
      </c>
      <c r="N67" s="117">
        <f>BAPPEDA!L66</f>
        <v>1</v>
      </c>
      <c r="O67" s="117">
        <f>NAKER!L66</f>
        <v>1</v>
      </c>
      <c r="P67" s="117">
        <f>BKPSDM!L66</f>
        <v>1</v>
      </c>
      <c r="Q67" s="117">
        <f>KOMINFO!L66</f>
        <v>1</v>
      </c>
      <c r="R67" s="117">
        <f>RSUD!L66</f>
        <v>1</v>
      </c>
      <c r="S67" s="117">
        <f>RSIA!L66</f>
        <v>1</v>
      </c>
      <c r="T67" s="117">
        <f>DKUMKM!L66</f>
        <v>1</v>
      </c>
      <c r="U67" s="117">
        <f>DISDIK!L66</f>
        <v>0.67</v>
      </c>
      <c r="V67" s="117">
        <f>DKK!L66</f>
        <v>1</v>
      </c>
      <c r="W67" s="117">
        <f>DPU!L66</f>
        <v>1</v>
      </c>
      <c r="X67" s="117">
        <f>DISPERKIM!L66</f>
        <v>1</v>
      </c>
      <c r="Y67" s="117">
        <f>BPBD!L66</f>
        <v>1</v>
      </c>
      <c r="Z67" s="117">
        <f>SATPOL!L66</f>
        <v>0.67</v>
      </c>
      <c r="AA67" s="117">
        <f>DINSOS!L66</f>
        <v>1</v>
      </c>
      <c r="AB67" s="117">
        <f>DP3AKB!L66</f>
        <v>1</v>
      </c>
      <c r="AC67" s="117">
        <f>DPPR!L66</f>
        <v>1</v>
      </c>
      <c r="AD67" s="117">
        <f>DLH!L66</f>
        <v>1</v>
      </c>
      <c r="AE67" s="117">
        <f>DISHUB!L66</f>
        <v>1</v>
      </c>
      <c r="AF67" s="117">
        <f>PERPUS!L66</f>
        <v>1</v>
      </c>
      <c r="AG67" s="117">
        <f>DPOP!L66</f>
        <v>1</v>
      </c>
      <c r="AH67" s="117">
        <f>'DP3'!L66</f>
        <v>1</v>
      </c>
      <c r="AI67" s="117">
        <f>DISDAG!L66</f>
        <v>1</v>
      </c>
      <c r="AJ67" s="117">
        <f>BPKD!L66</f>
        <v>0.67</v>
      </c>
      <c r="AK67" s="117">
        <f>BPPDRD!L66</f>
        <v>0.67</v>
      </c>
      <c r="AL67" s="117">
        <f>KESBANG!L66</f>
        <v>1</v>
      </c>
      <c r="AM67" s="117">
        <f>SETWAN!L66</f>
        <v>1</v>
      </c>
      <c r="AN67" s="117">
        <f>KEC.BARAT!L66</f>
        <v>0.67</v>
      </c>
      <c r="AO67" s="117">
        <f>BALTENG!L66</f>
        <v>1</v>
      </c>
      <c r="AP67" s="117">
        <f>BALKOT!L66</f>
        <v>1</v>
      </c>
      <c r="AQ67" s="117">
        <f>BALUT!L66</f>
        <v>1</v>
      </c>
      <c r="AR67" s="117">
        <f>BALSEL!L66</f>
        <v>1</v>
      </c>
      <c r="AS67" s="117">
        <f>BALTIM!L66</f>
        <v>0.67</v>
      </c>
    </row>
    <row r="68">
      <c r="A68" s="113"/>
      <c r="B68" s="114"/>
      <c r="C68" s="114"/>
      <c r="D68" s="114"/>
      <c r="E68" s="114" t="s">
        <v>219</v>
      </c>
      <c r="F68" s="266" t="s">
        <v>513</v>
      </c>
      <c r="G68" s="117"/>
      <c r="H68" s="407"/>
      <c r="I68" s="117">
        <f t="shared" si="12"/>
        <v>0.75</v>
      </c>
      <c r="J68" s="324">
        <f>ITKOT!L67</f>
        <v>1</v>
      </c>
      <c r="K68" s="117">
        <f>SETDA!L67</f>
        <v>0.75</v>
      </c>
      <c r="L68" s="117">
        <f>CAPIL!L67</f>
        <v>1</v>
      </c>
      <c r="M68" s="117">
        <f>DPMPT!L67</f>
        <v>1</v>
      </c>
      <c r="N68" s="117">
        <f>BAPPEDA!L67</f>
        <v>1</v>
      </c>
      <c r="O68" s="117">
        <f>NAKER!L67</f>
        <v>0.75</v>
      </c>
      <c r="P68" s="117">
        <f>BKPSDM!L67</f>
        <v>0.75</v>
      </c>
      <c r="Q68" s="117">
        <f>KOMINFO!L67</f>
        <v>0.75</v>
      </c>
      <c r="R68" s="117">
        <f>RSUD!L67</f>
        <v>1</v>
      </c>
      <c r="S68" s="117">
        <f>RSIA!L67</f>
        <v>0.75</v>
      </c>
      <c r="T68" s="117">
        <f>DKUMKM!L67</f>
        <v>0.75</v>
      </c>
      <c r="U68" s="117">
        <f>DISDIK!L67</f>
        <v>1</v>
      </c>
      <c r="V68" s="117">
        <f>DKK!L67</f>
        <v>0.5</v>
      </c>
      <c r="W68" s="117">
        <f>DPU!L67</f>
        <v>1</v>
      </c>
      <c r="X68" s="117">
        <f>DISPERKIM!L67</f>
        <v>1</v>
      </c>
      <c r="Y68" s="117">
        <f>BPBD!L67</f>
        <v>1</v>
      </c>
      <c r="Z68" s="117">
        <f>SATPOL!L67</f>
        <v>0.75</v>
      </c>
      <c r="AA68" s="117">
        <f>DINSOS!L67</f>
        <v>1</v>
      </c>
      <c r="AB68" s="117">
        <f>DP3AKB!L67</f>
        <v>0.75</v>
      </c>
      <c r="AC68" s="117">
        <f>DPPR!L67</f>
        <v>0.75</v>
      </c>
      <c r="AD68" s="117">
        <f>DLH!L67</f>
        <v>0.75</v>
      </c>
      <c r="AE68" s="117">
        <f>DISHUB!L67</f>
        <v>1</v>
      </c>
      <c r="AF68" s="117">
        <f>PERPUS!L67</f>
        <v>0.25</v>
      </c>
      <c r="AG68" s="117">
        <f>DPOP!L67</f>
        <v>0.5</v>
      </c>
      <c r="AH68" s="117">
        <f>'DP3'!L67</f>
        <v>0.75</v>
      </c>
      <c r="AI68" s="117">
        <f>DISDAG!L67</f>
        <v>0.25</v>
      </c>
      <c r="AJ68" s="117">
        <f>BPKD!L67</f>
        <v>0.75</v>
      </c>
      <c r="AK68" s="117">
        <f>BPPDRD!L67</f>
        <v>0.25</v>
      </c>
      <c r="AL68" s="117">
        <f>KESBANG!L67</f>
        <v>0.5</v>
      </c>
      <c r="AM68" s="117">
        <f>SETWAN!L67</f>
        <v>0.75</v>
      </c>
      <c r="AN68" s="117">
        <f>KEC.BARAT!L67</f>
        <v>0.75</v>
      </c>
      <c r="AO68" s="117">
        <f>BALTENG!L67</f>
        <v>0.75</v>
      </c>
      <c r="AP68" s="117">
        <f>BALKOT!L67</f>
        <v>0.5</v>
      </c>
      <c r="AQ68" s="117">
        <f>BALUT!L67</f>
        <v>0.75</v>
      </c>
      <c r="AR68" s="117">
        <f>BALSEL!L67</f>
        <v>0.5</v>
      </c>
      <c r="AS68" s="117">
        <f>BALTIM!L67</f>
        <v>0.75</v>
      </c>
    </row>
    <row r="69">
      <c r="A69" s="113"/>
      <c r="B69" s="114"/>
      <c r="C69" s="114"/>
      <c r="D69" s="114"/>
      <c r="E69" s="114" t="s">
        <v>224</v>
      </c>
      <c r="F69" s="266" t="s">
        <v>517</v>
      </c>
      <c r="G69" s="117"/>
      <c r="H69" s="407"/>
      <c r="I69" s="117">
        <f t="shared" si="12"/>
        <v>0.7638888889</v>
      </c>
      <c r="J69" s="324">
        <f>ITKOT!L68</f>
        <v>1</v>
      </c>
      <c r="K69" s="117">
        <f>SETDA!L68</f>
        <v>0.75</v>
      </c>
      <c r="L69" s="117">
        <f>CAPIL!L68</f>
        <v>1</v>
      </c>
      <c r="M69" s="117">
        <f>DPMPT!L68</f>
        <v>1</v>
      </c>
      <c r="N69" s="117">
        <f>BAPPEDA!L68</f>
        <v>1</v>
      </c>
      <c r="O69" s="117">
        <f>NAKER!L68</f>
        <v>0.75</v>
      </c>
      <c r="P69" s="117">
        <f>BKPSDM!L68</f>
        <v>0.75</v>
      </c>
      <c r="Q69" s="117">
        <f>KOMINFO!L68</f>
        <v>0.75</v>
      </c>
      <c r="R69" s="117">
        <f>RSUD!L68</f>
        <v>1</v>
      </c>
      <c r="S69" s="117">
        <f>RSIA!L68</f>
        <v>0.75</v>
      </c>
      <c r="T69" s="117">
        <f>DKUMKM!L68</f>
        <v>0.75</v>
      </c>
      <c r="U69" s="117">
        <f>DISDIK!L68</f>
        <v>1</v>
      </c>
      <c r="V69" s="117">
        <f>DKK!L68</f>
        <v>0.5</v>
      </c>
      <c r="W69" s="117">
        <f>DPU!L68</f>
        <v>1</v>
      </c>
      <c r="X69" s="117">
        <f>DISPERKIM!L68</f>
        <v>1</v>
      </c>
      <c r="Y69" s="117">
        <f>BPBD!L68</f>
        <v>1</v>
      </c>
      <c r="Z69" s="117">
        <f>SATPOL!L68</f>
        <v>0.75</v>
      </c>
      <c r="AA69" s="117">
        <f>DINSOS!L68</f>
        <v>1</v>
      </c>
      <c r="AB69" s="117">
        <f>DP3AKB!L68</f>
        <v>0.75</v>
      </c>
      <c r="AC69" s="117">
        <f>DPPR!L68</f>
        <v>0.75</v>
      </c>
      <c r="AD69" s="117">
        <f>DLH!L68</f>
        <v>0.75</v>
      </c>
      <c r="AE69" s="117">
        <f>DISHUB!L68</f>
        <v>1</v>
      </c>
      <c r="AF69" s="117">
        <f>PERPUS!L68</f>
        <v>0.25</v>
      </c>
      <c r="AG69" s="117">
        <f>DPOP!L68</f>
        <v>1</v>
      </c>
      <c r="AH69" s="117">
        <f>'DP3'!L68</f>
        <v>0.75</v>
      </c>
      <c r="AI69" s="117">
        <f>DISDAG!L68</f>
        <v>0</v>
      </c>
      <c r="AJ69" s="117">
        <f>BPKD!L68</f>
        <v>0.75</v>
      </c>
      <c r="AK69" s="117">
        <f>BPPDRD!L68</f>
        <v>0.25</v>
      </c>
      <c r="AL69" s="117">
        <f>KESBANG!L68</f>
        <v>0.75</v>
      </c>
      <c r="AM69" s="117">
        <f>SETWAN!L68</f>
        <v>0.75</v>
      </c>
      <c r="AN69" s="117">
        <f>KEC.BARAT!L68</f>
        <v>0.75</v>
      </c>
      <c r="AO69" s="117">
        <f>BALTENG!L68</f>
        <v>0.75</v>
      </c>
      <c r="AP69" s="117">
        <f>BALKOT!L68</f>
        <v>0.5</v>
      </c>
      <c r="AQ69" s="117">
        <f>BALUT!L68</f>
        <v>0.75</v>
      </c>
      <c r="AR69" s="117">
        <f>BALSEL!L68</f>
        <v>0.5</v>
      </c>
      <c r="AS69" s="117">
        <f>BALTIM!L68</f>
        <v>0.75</v>
      </c>
    </row>
    <row r="70">
      <c r="A70" s="113"/>
      <c r="B70" s="114"/>
      <c r="C70" s="114"/>
      <c r="D70" s="114"/>
      <c r="E70" s="114" t="s">
        <v>249</v>
      </c>
      <c r="F70" s="266" t="s">
        <v>1186</v>
      </c>
      <c r="G70" s="117"/>
      <c r="H70" s="407"/>
      <c r="I70" s="117">
        <f t="shared" si="12"/>
        <v>0.9358333333</v>
      </c>
      <c r="J70" s="324">
        <f>ITKOT!L69</f>
        <v>1</v>
      </c>
      <c r="K70" s="117">
        <f>SETDA!L69</f>
        <v>1</v>
      </c>
      <c r="L70" s="117">
        <f>CAPIL!L69</f>
        <v>1</v>
      </c>
      <c r="M70" s="117">
        <f>DPMPT!L69</f>
        <v>1</v>
      </c>
      <c r="N70" s="117">
        <f>BAPPEDA!L69</f>
        <v>1</v>
      </c>
      <c r="O70" s="117">
        <f>NAKER!L69</f>
        <v>1</v>
      </c>
      <c r="P70" s="117">
        <f>BKPSDM!L69</f>
        <v>1</v>
      </c>
      <c r="Q70" s="117">
        <f>KOMINFO!L69</f>
        <v>1</v>
      </c>
      <c r="R70" s="117">
        <f>RSUD!L69</f>
        <v>1</v>
      </c>
      <c r="S70" s="117">
        <f>RSIA!L69</f>
        <v>1</v>
      </c>
      <c r="T70" s="117">
        <f>DKUMKM!L69</f>
        <v>1</v>
      </c>
      <c r="U70" s="117">
        <f>DISDIK!L69</f>
        <v>0.67</v>
      </c>
      <c r="V70" s="117">
        <f>DKK!L69</f>
        <v>0.67</v>
      </c>
      <c r="W70" s="117">
        <f>DPU!L69</f>
        <v>1</v>
      </c>
      <c r="X70" s="117">
        <f>DISPERKIM!L69</f>
        <v>1</v>
      </c>
      <c r="Y70" s="117">
        <f>BPBD!L69</f>
        <v>1</v>
      </c>
      <c r="Z70" s="117">
        <f>SATPOL!L69</f>
        <v>0.67</v>
      </c>
      <c r="AA70" s="117">
        <f>DINSOS!L69</f>
        <v>1</v>
      </c>
      <c r="AB70" s="117">
        <f>DP3AKB!L69</f>
        <v>1</v>
      </c>
      <c r="AC70" s="117">
        <f>DPPR!L69</f>
        <v>1</v>
      </c>
      <c r="AD70" s="117">
        <f>DLH!L69</f>
        <v>1</v>
      </c>
      <c r="AE70" s="117">
        <f>DISHUB!L69</f>
        <v>0.67</v>
      </c>
      <c r="AF70" s="117">
        <f>PERPUS!L69</f>
        <v>1</v>
      </c>
      <c r="AG70" s="117">
        <f>DPOP!L69</f>
        <v>1</v>
      </c>
      <c r="AH70" s="117">
        <f>'DP3'!L69</f>
        <v>0.67</v>
      </c>
      <c r="AI70" s="117">
        <f>DISDAG!L69</f>
        <v>1</v>
      </c>
      <c r="AJ70" s="117">
        <f>BPKD!L69</f>
        <v>1</v>
      </c>
      <c r="AK70" s="117">
        <f>BPPDRD!L69</f>
        <v>1</v>
      </c>
      <c r="AL70" s="117">
        <f>KESBANG!L69</f>
        <v>1</v>
      </c>
      <c r="AM70" s="117">
        <f>SETWAN!L69</f>
        <v>1</v>
      </c>
      <c r="AN70" s="117">
        <f>KEC.BARAT!L69</f>
        <v>0.67</v>
      </c>
      <c r="AO70" s="117">
        <f>BALTENG!L69</f>
        <v>1</v>
      </c>
      <c r="AP70" s="117">
        <f>BALKOT!L69</f>
        <v>1</v>
      </c>
      <c r="AQ70" s="117">
        <f>BALUT!L69</f>
        <v>1</v>
      </c>
      <c r="AR70" s="117">
        <f>BALSEL!L69</f>
        <v>1</v>
      </c>
      <c r="AS70" s="117">
        <f>BALTIM!L69</f>
        <v>0.67</v>
      </c>
    </row>
    <row r="71">
      <c r="A71" s="257"/>
      <c r="B71" s="241"/>
      <c r="C71" s="241"/>
      <c r="D71" s="241" t="s">
        <v>16</v>
      </c>
      <c r="E71" s="32" t="s">
        <v>37</v>
      </c>
      <c r="F71" s="4"/>
      <c r="G71" s="242">
        <v>0.2</v>
      </c>
      <c r="H71" s="407"/>
      <c r="I71" s="242">
        <f>AVERAGE(I72:I73)*G71</f>
        <v>0.1912222222</v>
      </c>
      <c r="J71" s="329">
        <f>ITKOT!L70</f>
        <v>0.2</v>
      </c>
      <c r="K71" s="242">
        <f>SETDA!L70</f>
        <v>0.2</v>
      </c>
      <c r="L71" s="242">
        <f>CAPIL!L70</f>
        <v>0.2</v>
      </c>
      <c r="M71" s="242">
        <f>DPMPT!L70</f>
        <v>0.2</v>
      </c>
      <c r="N71" s="242">
        <f>BAPPEDA!L70</f>
        <v>0.1</v>
      </c>
      <c r="O71" s="242">
        <f>NAKER!L70</f>
        <v>0.2</v>
      </c>
      <c r="P71" s="242">
        <f>BKPSDM!L70</f>
        <v>0.2</v>
      </c>
      <c r="Q71" s="242">
        <f>KOMINFO!L70</f>
        <v>0.2</v>
      </c>
      <c r="R71" s="242">
        <f>RSUD!L70</f>
        <v>0.2</v>
      </c>
      <c r="S71" s="382">
        <f>RSIA!L70</f>
        <v>0.2</v>
      </c>
      <c r="T71" s="382">
        <f>DKUMKM!L70</f>
        <v>0.15</v>
      </c>
      <c r="U71" s="382">
        <f>DISDIK!L70</f>
        <v>0.117</v>
      </c>
      <c r="V71" s="382">
        <f>DKK!L70</f>
        <v>0.2</v>
      </c>
      <c r="W71" s="382">
        <f>DPU!L70</f>
        <v>0.2</v>
      </c>
      <c r="X71" s="382">
        <f>DISPERKIM!L70</f>
        <v>0.2</v>
      </c>
      <c r="Y71" s="382">
        <f>BPBD!L70</f>
        <v>0.2</v>
      </c>
      <c r="Z71" s="382">
        <f>SATPOL!L70</f>
        <v>0.2</v>
      </c>
      <c r="AA71" s="382">
        <f>DINSOS!L70</f>
        <v>0.2</v>
      </c>
      <c r="AB71" s="382">
        <f>DP3AKB!L70</f>
        <v>0.2</v>
      </c>
      <c r="AC71" s="382">
        <f>DPPR!L70</f>
        <v>0.2</v>
      </c>
      <c r="AD71" s="382">
        <f>DLH!L70</f>
        <v>0.2</v>
      </c>
      <c r="AE71" s="382">
        <f>DISHUB!L70</f>
        <v>0.2</v>
      </c>
      <c r="AF71" s="382">
        <f>PERPUS!L70</f>
        <v>0.2</v>
      </c>
      <c r="AG71" s="382">
        <f>DPOP!L70</f>
        <v>0.2</v>
      </c>
      <c r="AH71" s="382">
        <f>'DP3'!L70</f>
        <v>0.15</v>
      </c>
      <c r="AI71" s="382">
        <f>DISDAG!L70</f>
        <v>0.2</v>
      </c>
      <c r="AJ71" s="382">
        <f>BPKD!L70</f>
        <v>0.2</v>
      </c>
      <c r="AK71" s="382">
        <f>BPPDRD!L70</f>
        <v>0.2</v>
      </c>
      <c r="AL71" s="382">
        <f>KESBANG!L70</f>
        <v>0.2</v>
      </c>
      <c r="AM71" s="382">
        <f>SETWAN!L70</f>
        <v>0.2</v>
      </c>
      <c r="AN71" s="382">
        <f>KEC.BARAT!L70</f>
        <v>0.2</v>
      </c>
      <c r="AO71" s="382">
        <f>BALTENG!L70</f>
        <v>0.2</v>
      </c>
      <c r="AP71" s="382">
        <f>BALKOT!L70</f>
        <v>0.2</v>
      </c>
      <c r="AQ71" s="382">
        <f>BALUT!L70</f>
        <v>0.2</v>
      </c>
      <c r="AR71" s="382">
        <f>BALSEL!L70</f>
        <v>0.2</v>
      </c>
      <c r="AS71" s="382">
        <f>BALTIM!L70</f>
        <v>0.167</v>
      </c>
    </row>
    <row r="72">
      <c r="A72" s="113"/>
      <c r="B72" s="114"/>
      <c r="C72" s="114"/>
      <c r="D72" s="114"/>
      <c r="E72" s="114" t="s">
        <v>186</v>
      </c>
      <c r="F72" s="266" t="s">
        <v>1187</v>
      </c>
      <c r="G72" s="117"/>
      <c r="H72" s="407"/>
      <c r="I72" s="117">
        <f t="shared" ref="I72:I73" si="13">AVERAGE(J72:AS72)</f>
        <v>0.9816666667</v>
      </c>
      <c r="J72" s="324">
        <f>ITKOT!L71</f>
        <v>1</v>
      </c>
      <c r="K72" s="117">
        <f>SETDA!L71</f>
        <v>1</v>
      </c>
      <c r="L72" s="117">
        <f>CAPIL!L71</f>
        <v>1</v>
      </c>
      <c r="M72" s="117">
        <f>DPMPT!L71</f>
        <v>1</v>
      </c>
      <c r="N72" s="117">
        <f>BAPPEDA!L71</f>
        <v>1</v>
      </c>
      <c r="O72" s="117">
        <f>NAKER!L71</f>
        <v>1</v>
      </c>
      <c r="P72" s="117">
        <f>BKPSDM!L71</f>
        <v>1</v>
      </c>
      <c r="Q72" s="117">
        <f>KOMINFO!L71</f>
        <v>1</v>
      </c>
      <c r="R72" s="117">
        <f>RSUD!L71</f>
        <v>1</v>
      </c>
      <c r="S72" s="117">
        <f>RSIA!L71</f>
        <v>1</v>
      </c>
      <c r="T72" s="117">
        <f>DKUMKM!L71</f>
        <v>1</v>
      </c>
      <c r="U72" s="117">
        <f>DISDIK!L71</f>
        <v>0.67</v>
      </c>
      <c r="V72" s="117">
        <f>DKK!L71</f>
        <v>1</v>
      </c>
      <c r="W72" s="117">
        <f>DPU!L71</f>
        <v>1</v>
      </c>
      <c r="X72" s="117">
        <f>DISPERKIM!L71</f>
        <v>1</v>
      </c>
      <c r="Y72" s="117">
        <f>BPBD!L71</f>
        <v>1</v>
      </c>
      <c r="Z72" s="117">
        <f>SATPOL!L71</f>
        <v>1</v>
      </c>
      <c r="AA72" s="117">
        <f>DINSOS!L71</f>
        <v>1</v>
      </c>
      <c r="AB72" s="117">
        <f>DP3AKB!L71</f>
        <v>1</v>
      </c>
      <c r="AC72" s="117">
        <f>DPPR!L71</f>
        <v>1</v>
      </c>
      <c r="AD72" s="117">
        <f>DLH!L71</f>
        <v>1</v>
      </c>
      <c r="AE72" s="117">
        <f>DISHUB!L71</f>
        <v>1</v>
      </c>
      <c r="AF72" s="117">
        <f>PERPUS!L71</f>
        <v>1</v>
      </c>
      <c r="AG72" s="117">
        <f>DPOP!L71</f>
        <v>1</v>
      </c>
      <c r="AH72" s="117">
        <f>'DP3'!L71</f>
        <v>1</v>
      </c>
      <c r="AI72" s="117">
        <f>DISDAG!L71</f>
        <v>1</v>
      </c>
      <c r="AJ72" s="117">
        <f>BPKD!L71</f>
        <v>1</v>
      </c>
      <c r="AK72" s="117">
        <f>BPPDRD!L71</f>
        <v>1</v>
      </c>
      <c r="AL72" s="117">
        <f>KESBANG!L71</f>
        <v>1</v>
      </c>
      <c r="AM72" s="117">
        <f>SETWAN!L71</f>
        <v>1</v>
      </c>
      <c r="AN72" s="117">
        <f>KEC.BARAT!L71</f>
        <v>1</v>
      </c>
      <c r="AO72" s="117">
        <f>BALTENG!L71</f>
        <v>1</v>
      </c>
      <c r="AP72" s="117">
        <f>BALKOT!L71</f>
        <v>1</v>
      </c>
      <c r="AQ72" s="117">
        <f>BALUT!L71</f>
        <v>1</v>
      </c>
      <c r="AR72" s="117">
        <f>BALSEL!L71</f>
        <v>1</v>
      </c>
      <c r="AS72" s="117">
        <f>BALTIM!L71</f>
        <v>0.67</v>
      </c>
    </row>
    <row r="73">
      <c r="A73" s="113"/>
      <c r="B73" s="114"/>
      <c r="C73" s="114"/>
      <c r="D73" s="114"/>
      <c r="E73" s="114" t="s">
        <v>193</v>
      </c>
      <c r="F73" s="266" t="s">
        <v>1188</v>
      </c>
      <c r="G73" s="117"/>
      <c r="H73" s="407"/>
      <c r="I73" s="117">
        <f t="shared" si="13"/>
        <v>0.9305555556</v>
      </c>
      <c r="J73" s="324">
        <f>ITKOT!L72</f>
        <v>1</v>
      </c>
      <c r="K73" s="117">
        <f>SETDA!L72</f>
        <v>1</v>
      </c>
      <c r="L73" s="117">
        <f>CAPIL!L72</f>
        <v>1</v>
      </c>
      <c r="M73" s="117">
        <f>DPMPT!L72</f>
        <v>1</v>
      </c>
      <c r="N73" s="117">
        <f>BAPPEDA!L72</f>
        <v>0</v>
      </c>
      <c r="O73" s="117">
        <f>NAKER!L72</f>
        <v>1</v>
      </c>
      <c r="P73" s="117">
        <f>BKPSDM!L72</f>
        <v>1</v>
      </c>
      <c r="Q73" s="117">
        <f>KOMINFO!L72</f>
        <v>1</v>
      </c>
      <c r="R73" s="117">
        <f>RSUD!L72</f>
        <v>1</v>
      </c>
      <c r="S73" s="117">
        <f>RSIA!L72</f>
        <v>1</v>
      </c>
      <c r="T73" s="117">
        <f>DKUMKM!L72</f>
        <v>0.5</v>
      </c>
      <c r="U73" s="117">
        <f>DISDIK!L72</f>
        <v>0.5</v>
      </c>
      <c r="V73" s="117">
        <f>DKK!L72</f>
        <v>1</v>
      </c>
      <c r="W73" s="117">
        <f>DPU!L72</f>
        <v>1</v>
      </c>
      <c r="X73" s="117">
        <f>DISPERKIM!L72</f>
        <v>1</v>
      </c>
      <c r="Y73" s="117">
        <f>BPBD!L72</f>
        <v>1</v>
      </c>
      <c r="Z73" s="117">
        <f>SATPOL!L72</f>
        <v>1</v>
      </c>
      <c r="AA73" s="117">
        <f>DINSOS!L72</f>
        <v>1</v>
      </c>
      <c r="AB73" s="117">
        <f>DP3AKB!L72</f>
        <v>1</v>
      </c>
      <c r="AC73" s="117">
        <f>DPPR!L72</f>
        <v>1</v>
      </c>
      <c r="AD73" s="117">
        <f>DLH!L72</f>
        <v>1</v>
      </c>
      <c r="AE73" s="117">
        <f>DISHUB!L72</f>
        <v>1</v>
      </c>
      <c r="AF73" s="117">
        <f>PERPUS!L72</f>
        <v>1</v>
      </c>
      <c r="AG73" s="117">
        <f>DPOP!L72</f>
        <v>1</v>
      </c>
      <c r="AH73" s="117">
        <f>'DP3'!L72</f>
        <v>0.5</v>
      </c>
      <c r="AI73" s="117">
        <f>DISDAG!L72</f>
        <v>1</v>
      </c>
      <c r="AJ73" s="117">
        <f>BPKD!L72</f>
        <v>1</v>
      </c>
      <c r="AK73" s="117">
        <f>BPPDRD!L72</f>
        <v>1</v>
      </c>
      <c r="AL73" s="117">
        <f>KESBANG!L72</f>
        <v>1</v>
      </c>
      <c r="AM73" s="117">
        <f>SETWAN!L72</f>
        <v>1</v>
      </c>
      <c r="AN73" s="117">
        <f>KEC.BARAT!L72</f>
        <v>1</v>
      </c>
      <c r="AO73" s="117">
        <f>BALTENG!L72</f>
        <v>1</v>
      </c>
      <c r="AP73" s="117">
        <f>BALKOT!L72</f>
        <v>1</v>
      </c>
      <c r="AQ73" s="117">
        <f>BALUT!L72</f>
        <v>1</v>
      </c>
      <c r="AR73" s="117">
        <f>BALSEL!L72</f>
        <v>1</v>
      </c>
      <c r="AS73" s="117">
        <f>BALTIM!L72</f>
        <v>1</v>
      </c>
    </row>
    <row r="74">
      <c r="A74" s="257"/>
      <c r="B74" s="241"/>
      <c r="C74" s="241"/>
      <c r="D74" s="241" t="s">
        <v>34</v>
      </c>
      <c r="E74" s="32" t="s">
        <v>39</v>
      </c>
      <c r="F74" s="4"/>
      <c r="G74" s="242">
        <v>0.2</v>
      </c>
      <c r="H74" s="407"/>
      <c r="I74" s="242">
        <f>AVERAGE(I75:I76)*G74</f>
        <v>0.1846944444</v>
      </c>
      <c r="J74" s="329">
        <f>ITKOT!L73</f>
        <v>0.2</v>
      </c>
      <c r="K74" s="242">
        <f>SETDA!L73</f>
        <v>0.2</v>
      </c>
      <c r="L74" s="242">
        <f>CAPIL!L73</f>
        <v>0.2</v>
      </c>
      <c r="M74" s="242">
        <f>DPMPT!L73</f>
        <v>0.2</v>
      </c>
      <c r="N74" s="242">
        <f>BAPPEDA!L73</f>
        <v>0.2</v>
      </c>
      <c r="O74" s="242">
        <f>NAKER!L73</f>
        <v>0.2</v>
      </c>
      <c r="P74" s="242">
        <f>BKPSDM!L73</f>
        <v>0.083</v>
      </c>
      <c r="Q74" s="242">
        <f>KOMINFO!L73</f>
        <v>0.2</v>
      </c>
      <c r="R74" s="242">
        <f>RSUD!L73</f>
        <v>0.2</v>
      </c>
      <c r="S74" s="382">
        <f>RSIA!L73</f>
        <v>0.083</v>
      </c>
      <c r="T74" s="382">
        <f>DKUMKM!L73</f>
        <v>0.2</v>
      </c>
      <c r="U74" s="382">
        <f>DISDIK!L73</f>
        <v>0.2</v>
      </c>
      <c r="V74" s="382">
        <f>DKK!L73</f>
        <v>0.2</v>
      </c>
      <c r="W74" s="382">
        <f>DPU!L73</f>
        <v>0.2</v>
      </c>
      <c r="X74" s="382">
        <f>DISPERKIM!L73</f>
        <v>0.2</v>
      </c>
      <c r="Y74" s="382">
        <f>BPBD!L73</f>
        <v>0.083</v>
      </c>
      <c r="Z74" s="382">
        <f>SATPOL!L73</f>
        <v>0.2</v>
      </c>
      <c r="AA74" s="382">
        <f>DINSOS!L73</f>
        <v>0.2</v>
      </c>
      <c r="AB74" s="382">
        <f>DP3AKB!L73</f>
        <v>0.2</v>
      </c>
      <c r="AC74" s="382">
        <f>DPPR!L73</f>
        <v>0.2</v>
      </c>
      <c r="AD74" s="382">
        <f>DLH!L73</f>
        <v>0.2</v>
      </c>
      <c r="AE74" s="382">
        <f>DISHUB!L73</f>
        <v>0.1</v>
      </c>
      <c r="AF74" s="382">
        <f>PERPUS!L73</f>
        <v>0.1</v>
      </c>
      <c r="AG74" s="382">
        <f>DPOP!L73</f>
        <v>0.2</v>
      </c>
      <c r="AH74" s="382">
        <f>'DP3'!L73</f>
        <v>0.2</v>
      </c>
      <c r="AI74" s="382">
        <f>DISDAG!L73</f>
        <v>0.2</v>
      </c>
      <c r="AJ74" s="382">
        <f>BPKD!L73</f>
        <v>0.2</v>
      </c>
      <c r="AK74" s="382">
        <f>BPPDRD!L73</f>
        <v>0.2</v>
      </c>
      <c r="AL74" s="382">
        <f>KESBANG!L73</f>
        <v>0.2</v>
      </c>
      <c r="AM74" s="382">
        <f>SETWAN!L73</f>
        <v>0.2</v>
      </c>
      <c r="AN74" s="382">
        <f>KEC.BARAT!L73</f>
        <v>0.2</v>
      </c>
      <c r="AO74" s="382">
        <f>BALTENG!L73</f>
        <v>0.2</v>
      </c>
      <c r="AP74" s="382">
        <f>BALKOT!L73</f>
        <v>0.2</v>
      </c>
      <c r="AQ74" s="382">
        <f>BALUT!L73</f>
        <v>0.2</v>
      </c>
      <c r="AR74" s="382">
        <f>BALSEL!L73</f>
        <v>0.2</v>
      </c>
      <c r="AS74" s="382">
        <f>BALTIM!L73</f>
        <v>0.2</v>
      </c>
    </row>
    <row r="75">
      <c r="A75" s="113"/>
      <c r="B75" s="114"/>
      <c r="C75" s="114"/>
      <c r="D75" s="114"/>
      <c r="E75" s="114" t="s">
        <v>186</v>
      </c>
      <c r="F75" s="266" t="s">
        <v>1189</v>
      </c>
      <c r="G75" s="117"/>
      <c r="H75" s="407"/>
      <c r="I75" s="117">
        <f t="shared" ref="I75:I76" si="14">AVERAGE(J75:AS75)</f>
        <v>0.9441666667</v>
      </c>
      <c r="J75" s="324">
        <f>ITKOT!L74</f>
        <v>1</v>
      </c>
      <c r="K75" s="117">
        <f>SETDA!L74</f>
        <v>1</v>
      </c>
      <c r="L75" s="117">
        <f>CAPIL!L74</f>
        <v>1</v>
      </c>
      <c r="M75" s="117">
        <f>DPMPT!L74</f>
        <v>1</v>
      </c>
      <c r="N75" s="117">
        <f>BAPPEDA!L74</f>
        <v>1</v>
      </c>
      <c r="O75" s="117">
        <f>NAKER!L74</f>
        <v>1</v>
      </c>
      <c r="P75" s="117">
        <f>BKPSDM!L74</f>
        <v>0.33</v>
      </c>
      <c r="Q75" s="117">
        <f>KOMINFO!L74</f>
        <v>1</v>
      </c>
      <c r="R75" s="117">
        <f>RSUD!L74</f>
        <v>1</v>
      </c>
      <c r="S75" s="117">
        <f>RSIA!L74</f>
        <v>0.33</v>
      </c>
      <c r="T75" s="117">
        <f>DKUMKM!L74</f>
        <v>1</v>
      </c>
      <c r="U75" s="117">
        <f>DISDIK!L74</f>
        <v>1</v>
      </c>
      <c r="V75" s="117">
        <f>DKK!L74</f>
        <v>1</v>
      </c>
      <c r="W75" s="117">
        <f>DPU!L74</f>
        <v>1</v>
      </c>
      <c r="X75" s="117">
        <f>DISPERKIM!L74</f>
        <v>1</v>
      </c>
      <c r="Y75" s="117">
        <f>BPBD!L74</f>
        <v>0.33</v>
      </c>
      <c r="Z75" s="117">
        <f>SATPOL!L74</f>
        <v>1</v>
      </c>
      <c r="AA75" s="117">
        <f>DINSOS!L74</f>
        <v>1</v>
      </c>
      <c r="AB75" s="117">
        <f>DP3AKB!L74</f>
        <v>1</v>
      </c>
      <c r="AC75" s="117">
        <f>DPPR!L74</f>
        <v>1</v>
      </c>
      <c r="AD75" s="117">
        <f>DLH!L74</f>
        <v>1</v>
      </c>
      <c r="AE75" s="117">
        <f>DISHUB!L74</f>
        <v>1</v>
      </c>
      <c r="AF75" s="117">
        <f>PERPUS!L74</f>
        <v>1</v>
      </c>
      <c r="AG75" s="117">
        <f>DPOP!L74</f>
        <v>1</v>
      </c>
      <c r="AH75" s="117">
        <f>'DP3'!L74</f>
        <v>1</v>
      </c>
      <c r="AI75" s="117">
        <f>DISDAG!L74</f>
        <v>1</v>
      </c>
      <c r="AJ75" s="117">
        <f>BPKD!L74</f>
        <v>1</v>
      </c>
      <c r="AK75" s="117">
        <f>BPPDRD!L74</f>
        <v>1</v>
      </c>
      <c r="AL75" s="117">
        <f>KESBANG!L74</f>
        <v>1</v>
      </c>
      <c r="AM75" s="117">
        <f>SETWAN!L74</f>
        <v>1</v>
      </c>
      <c r="AN75" s="117">
        <f>KEC.BARAT!L74</f>
        <v>1</v>
      </c>
      <c r="AO75" s="117">
        <f>BALTENG!L74</f>
        <v>1</v>
      </c>
      <c r="AP75" s="117">
        <f>BALKOT!L74</f>
        <v>1</v>
      </c>
      <c r="AQ75" s="117">
        <f>BALUT!L74</f>
        <v>1</v>
      </c>
      <c r="AR75" s="117">
        <f>BALSEL!L74</f>
        <v>1</v>
      </c>
      <c r="AS75" s="117">
        <f>BALTIM!L74</f>
        <v>1</v>
      </c>
    </row>
    <row r="76">
      <c r="A76" s="113"/>
      <c r="B76" s="114"/>
      <c r="C76" s="114"/>
      <c r="D76" s="114"/>
      <c r="E76" s="114" t="s">
        <v>193</v>
      </c>
      <c r="F76" s="266" t="s">
        <v>549</v>
      </c>
      <c r="G76" s="117"/>
      <c r="H76" s="407"/>
      <c r="I76" s="117">
        <f t="shared" si="14"/>
        <v>0.9027777778</v>
      </c>
      <c r="J76" s="324">
        <f>ITKOT!L75</f>
        <v>1</v>
      </c>
      <c r="K76" s="117">
        <f>SETDA!L75</f>
        <v>1</v>
      </c>
      <c r="L76" s="117">
        <f>CAPIL!L75</f>
        <v>1</v>
      </c>
      <c r="M76" s="117">
        <f>DPMPT!L75</f>
        <v>1</v>
      </c>
      <c r="N76" s="117">
        <f>BAPPEDA!L75</f>
        <v>1</v>
      </c>
      <c r="O76" s="117">
        <f>NAKER!L75</f>
        <v>1</v>
      </c>
      <c r="P76" s="117">
        <f>BKPSDM!L75</f>
        <v>0.5</v>
      </c>
      <c r="Q76" s="117">
        <f>KOMINFO!L75</f>
        <v>1</v>
      </c>
      <c r="R76" s="117">
        <f>RSUD!L75</f>
        <v>1</v>
      </c>
      <c r="S76" s="117">
        <f>RSIA!L75</f>
        <v>0.5</v>
      </c>
      <c r="T76" s="117">
        <f>DKUMKM!L75</f>
        <v>1</v>
      </c>
      <c r="U76" s="117">
        <f>DISDIK!L75</f>
        <v>1</v>
      </c>
      <c r="V76" s="117">
        <f>DKK!L75</f>
        <v>1</v>
      </c>
      <c r="W76" s="117">
        <f>DPU!L75</f>
        <v>1</v>
      </c>
      <c r="X76" s="117">
        <f>DISPERKIM!L75</f>
        <v>1</v>
      </c>
      <c r="Y76" s="117">
        <f>BPBD!L75</f>
        <v>0.5</v>
      </c>
      <c r="Z76" s="117">
        <f>SATPOL!L75</f>
        <v>1</v>
      </c>
      <c r="AA76" s="117">
        <f>DINSOS!L75</f>
        <v>1</v>
      </c>
      <c r="AB76" s="117">
        <f>DP3AKB!L75</f>
        <v>1</v>
      </c>
      <c r="AC76" s="117">
        <f>DPPR!L75</f>
        <v>1</v>
      </c>
      <c r="AD76" s="117">
        <f>DLH!L75</f>
        <v>1</v>
      </c>
      <c r="AE76" s="117">
        <f>DISHUB!L75</f>
        <v>0</v>
      </c>
      <c r="AF76" s="117">
        <f>PERPUS!L75</f>
        <v>0</v>
      </c>
      <c r="AG76" s="117">
        <f>DPOP!L75</f>
        <v>1</v>
      </c>
      <c r="AH76" s="117">
        <f>'DP3'!L75</f>
        <v>1</v>
      </c>
      <c r="AI76" s="117">
        <f>DISDAG!L75</f>
        <v>1</v>
      </c>
      <c r="AJ76" s="117">
        <f>BPKD!L75</f>
        <v>1</v>
      </c>
      <c r="AK76" s="117">
        <f>BPPDRD!L75</f>
        <v>1</v>
      </c>
      <c r="AL76" s="117">
        <f>KESBANG!L75</f>
        <v>1</v>
      </c>
      <c r="AM76" s="117">
        <f>SETWAN!L75</f>
        <v>1</v>
      </c>
      <c r="AN76" s="117">
        <f>KEC.BARAT!L75</f>
        <v>1</v>
      </c>
      <c r="AO76" s="117">
        <f>BALTENG!L75</f>
        <v>1</v>
      </c>
      <c r="AP76" s="117">
        <f>BALKOT!L75</f>
        <v>1</v>
      </c>
      <c r="AQ76" s="117">
        <f>BALUT!L75</f>
        <v>1</v>
      </c>
      <c r="AR76" s="117">
        <f>BALSEL!L75</f>
        <v>1</v>
      </c>
      <c r="AS76" s="117">
        <f>BALTIM!L75</f>
        <v>1</v>
      </c>
    </row>
    <row r="77">
      <c r="A77" s="257"/>
      <c r="B77" s="241"/>
      <c r="C77" s="241"/>
      <c r="D77" s="241" t="s">
        <v>36</v>
      </c>
      <c r="E77" s="32" t="s">
        <v>41</v>
      </c>
      <c r="F77" s="4"/>
      <c r="G77" s="242">
        <v>0.2</v>
      </c>
      <c r="H77" s="407"/>
      <c r="I77" s="242">
        <f>AVERAGE(I78)*G77</f>
        <v>0.2</v>
      </c>
      <c r="J77" s="329">
        <f>ITKOT!L76</f>
        <v>0.2</v>
      </c>
      <c r="K77" s="242">
        <f>SETDA!L76</f>
        <v>0.2</v>
      </c>
      <c r="L77" s="242">
        <f>CAPIL!L76</f>
        <v>0.2</v>
      </c>
      <c r="M77" s="242">
        <f>DPMPT!L76</f>
        <v>0.2</v>
      </c>
      <c r="N77" s="242">
        <f>BAPPEDA!L76</f>
        <v>0.2</v>
      </c>
      <c r="O77" s="242">
        <f>NAKER!L76</f>
        <v>0.2</v>
      </c>
      <c r="P77" s="242">
        <f>BKPSDM!L76</f>
        <v>0.2</v>
      </c>
      <c r="Q77" s="242">
        <f>KOMINFO!L76</f>
        <v>0.2</v>
      </c>
      <c r="R77" s="242">
        <f>RSUD!L76</f>
        <v>0.2</v>
      </c>
      <c r="S77" s="382">
        <f>RSIA!L76</f>
        <v>0.2</v>
      </c>
      <c r="T77" s="382">
        <f>DKUMKM!L76</f>
        <v>0.2</v>
      </c>
      <c r="U77" s="382">
        <f>DISDIK!L76</f>
        <v>0.2</v>
      </c>
      <c r="V77" s="382">
        <f>DKK!L76</f>
        <v>0.2</v>
      </c>
      <c r="W77" s="382">
        <f>DPU!L76</f>
        <v>0.2</v>
      </c>
      <c r="X77" s="382">
        <f>DISPERKIM!L76</f>
        <v>0.2</v>
      </c>
      <c r="Y77" s="382">
        <f>BPBD!L76</f>
        <v>0.2</v>
      </c>
      <c r="Z77" s="382">
        <f>SATPOL!L76</f>
        <v>0.2</v>
      </c>
      <c r="AA77" s="382">
        <f>DINSOS!L76</f>
        <v>0.2</v>
      </c>
      <c r="AB77" s="382">
        <f>DP3AKB!L76</f>
        <v>0.2</v>
      </c>
      <c r="AC77" s="382">
        <f>DPPR!L76</f>
        <v>0.2</v>
      </c>
      <c r="AD77" s="382">
        <f>DLH!L76</f>
        <v>0.2</v>
      </c>
      <c r="AE77" s="382">
        <f>DISHUB!L76</f>
        <v>0.2</v>
      </c>
      <c r="AF77" s="382">
        <f>PERPUS!L76</f>
        <v>0.2</v>
      </c>
      <c r="AG77" s="382">
        <f>DPOP!L76</f>
        <v>0.2</v>
      </c>
      <c r="AH77" s="382">
        <f>'DP3'!L76</f>
        <v>0.2</v>
      </c>
      <c r="AI77" s="382">
        <f>DISDAG!L76</f>
        <v>0.2</v>
      </c>
      <c r="AJ77" s="382">
        <f>BPKD!L76</f>
        <v>0.2</v>
      </c>
      <c r="AK77" s="382">
        <f>BPPDRD!L76</f>
        <v>0.2</v>
      </c>
      <c r="AL77" s="382">
        <f>KESBANG!L76</f>
        <v>0.2</v>
      </c>
      <c r="AM77" s="382">
        <f>SETWAN!L76</f>
        <v>0.2</v>
      </c>
      <c r="AN77" s="382">
        <f>KEC.BARAT!L76</f>
        <v>0.2</v>
      </c>
      <c r="AO77" s="382">
        <f>BALTENG!L76</f>
        <v>0.2</v>
      </c>
      <c r="AP77" s="382">
        <f>BALKOT!L76</f>
        <v>0.2</v>
      </c>
      <c r="AQ77" s="382">
        <f>BALUT!L76</f>
        <v>0.2</v>
      </c>
      <c r="AR77" s="382">
        <f>BALSEL!L76</f>
        <v>0.2</v>
      </c>
      <c r="AS77" s="382">
        <f>BALTIM!L76</f>
        <v>0.2</v>
      </c>
    </row>
    <row r="78">
      <c r="A78" s="113"/>
      <c r="B78" s="114"/>
      <c r="C78" s="114"/>
      <c r="D78" s="114"/>
      <c r="E78" s="328" t="s">
        <v>107</v>
      </c>
      <c r="F78" s="266" t="s">
        <v>565</v>
      </c>
      <c r="G78" s="117"/>
      <c r="H78" s="407"/>
      <c r="I78" s="117">
        <f>AVERAGE(J78:AS78)</f>
        <v>1</v>
      </c>
      <c r="J78" s="324">
        <f>ITKOT!L77</f>
        <v>1</v>
      </c>
      <c r="K78" s="117">
        <f>SETDA!L77</f>
        <v>1</v>
      </c>
      <c r="L78" s="117">
        <f>CAPIL!L77</f>
        <v>1</v>
      </c>
      <c r="M78" s="117">
        <f>DPMPT!L77</f>
        <v>1</v>
      </c>
      <c r="N78" s="117">
        <f>BAPPEDA!L77</f>
        <v>1</v>
      </c>
      <c r="O78" s="117">
        <f>NAKER!L77</f>
        <v>1</v>
      </c>
      <c r="P78" s="117">
        <f>BKPSDM!L77</f>
        <v>1</v>
      </c>
      <c r="Q78" s="117">
        <f>KOMINFO!L77</f>
        <v>1</v>
      </c>
      <c r="R78" s="117">
        <f>RSUD!L77</f>
        <v>1</v>
      </c>
      <c r="S78" s="117">
        <f>RSIA!L77</f>
        <v>1</v>
      </c>
      <c r="T78" s="117">
        <f>DKUMKM!L77</f>
        <v>1</v>
      </c>
      <c r="U78" s="117">
        <f>DISDIK!L77</f>
        <v>1</v>
      </c>
      <c r="V78" s="117">
        <f>DKK!L77</f>
        <v>1</v>
      </c>
      <c r="W78" s="117">
        <f>DPU!L77</f>
        <v>1</v>
      </c>
      <c r="X78" s="117">
        <f>DISPERKIM!L77</f>
        <v>1</v>
      </c>
      <c r="Y78" s="117">
        <f>BPBD!L77</f>
        <v>1</v>
      </c>
      <c r="Z78" s="117">
        <f>SATPOL!L77</f>
        <v>1</v>
      </c>
      <c r="AA78" s="117">
        <f>DINSOS!L77</f>
        <v>1</v>
      </c>
      <c r="AB78" s="117">
        <f>DP3AKB!L77</f>
        <v>1</v>
      </c>
      <c r="AC78" s="117">
        <f>DPPR!L77</f>
        <v>1</v>
      </c>
      <c r="AD78" s="117">
        <f>DLH!L77</f>
        <v>1</v>
      </c>
      <c r="AE78" s="117">
        <f>DISHUB!L77</f>
        <v>1</v>
      </c>
      <c r="AF78" s="117">
        <f>PERPUS!L77</f>
        <v>1</v>
      </c>
      <c r="AG78" s="117">
        <f>DPOP!L77</f>
        <v>1</v>
      </c>
      <c r="AH78" s="117">
        <f>'DP3'!L77</f>
        <v>1</v>
      </c>
      <c r="AI78" s="117">
        <f>DISDAG!L77</f>
        <v>1</v>
      </c>
      <c r="AJ78" s="117">
        <f>BPKD!L77</f>
        <v>1</v>
      </c>
      <c r="AK78" s="117">
        <f>BPPDRD!L77</f>
        <v>1</v>
      </c>
      <c r="AL78" s="117">
        <f>KESBANG!L77</f>
        <v>1</v>
      </c>
      <c r="AM78" s="117">
        <f>SETWAN!L77</f>
        <v>1</v>
      </c>
      <c r="AN78" s="117">
        <f>KEC.BARAT!L77</f>
        <v>1</v>
      </c>
      <c r="AO78" s="117">
        <f>BALTENG!L77</f>
        <v>1</v>
      </c>
      <c r="AP78" s="117">
        <f>BALKOT!L77</f>
        <v>1</v>
      </c>
      <c r="AQ78" s="117">
        <f>BALUT!L77</f>
        <v>1</v>
      </c>
      <c r="AR78" s="117">
        <f>BALSEL!L77</f>
        <v>1</v>
      </c>
      <c r="AS78" s="117">
        <f>BALTIM!L77</f>
        <v>1</v>
      </c>
    </row>
    <row r="79">
      <c r="A79" s="138"/>
      <c r="B79" s="138"/>
      <c r="C79" s="139">
        <v>6.0</v>
      </c>
      <c r="D79" s="50" t="s">
        <v>42</v>
      </c>
      <c r="E79" s="51"/>
      <c r="F79" s="38"/>
      <c r="G79" s="37">
        <f>SUM(G80:G87)</f>
        <v>2.5</v>
      </c>
      <c r="H79" s="407"/>
      <c r="I79" s="37">
        <f>SUM(I80,I87)</f>
        <v>2.328148148</v>
      </c>
      <c r="J79" s="409">
        <f>ITKOT!L78</f>
        <v>2.3125</v>
      </c>
      <c r="K79" s="37">
        <f>SETDA!L78</f>
        <v>2.3125</v>
      </c>
      <c r="L79" s="37">
        <f>CAPIL!L78</f>
        <v>2.5</v>
      </c>
      <c r="M79" s="37">
        <f>DPMPT!L78</f>
        <v>2.3125</v>
      </c>
      <c r="N79" s="37">
        <f>BAPPEDA!L78</f>
        <v>2.5</v>
      </c>
      <c r="O79" s="37">
        <f>NAKER!L78</f>
        <v>2.5</v>
      </c>
      <c r="P79" s="37">
        <f>BKPSDM!L78</f>
        <v>2.3125</v>
      </c>
      <c r="Q79" s="37">
        <f>KOMINFO!L78</f>
        <v>2.5</v>
      </c>
      <c r="R79" s="37">
        <f>RSUD!L78</f>
        <v>2.5</v>
      </c>
      <c r="S79" s="410">
        <f>RSIA!L78</f>
        <v>2.3125</v>
      </c>
      <c r="T79" s="410">
        <f>DKUMKM!L78</f>
        <v>2.5</v>
      </c>
      <c r="U79" s="410">
        <f>DISDIK!L78</f>
        <v>2.5</v>
      </c>
      <c r="V79" s="410">
        <f>DKK!L78</f>
        <v>2.065</v>
      </c>
      <c r="W79" s="410">
        <f>DPU!L78</f>
        <v>2.5</v>
      </c>
      <c r="X79" s="410">
        <f>DISPERKIM!L78</f>
        <v>2.3125</v>
      </c>
      <c r="Y79" s="410">
        <f>BPBD!L78</f>
        <v>2.5</v>
      </c>
      <c r="Z79" s="410">
        <f>SATPOL!L78</f>
        <v>2.445</v>
      </c>
      <c r="AA79" s="410">
        <f>DINSOS!L78</f>
        <v>2.5</v>
      </c>
      <c r="AB79" s="410">
        <f>DP3AKB!L78</f>
        <v>2.5</v>
      </c>
      <c r="AC79" s="410">
        <f>DPPR!L78</f>
        <v>2.3125</v>
      </c>
      <c r="AD79" s="410">
        <f>DLH!L78</f>
        <v>1.81</v>
      </c>
      <c r="AE79" s="410">
        <f>DISHUB!L78</f>
        <v>2.5</v>
      </c>
      <c r="AF79" s="410">
        <f>PERPUS!L78</f>
        <v>2.200833333</v>
      </c>
      <c r="AG79" s="410">
        <f>DPOP!L78</f>
        <v>2.3125</v>
      </c>
      <c r="AH79" s="410">
        <f>'DP3'!L78</f>
        <v>2.2525</v>
      </c>
      <c r="AI79" s="410">
        <f>DISDAG!L78</f>
        <v>1.9375</v>
      </c>
      <c r="AJ79" s="410">
        <f>BPKD!L78</f>
        <v>2.2525</v>
      </c>
      <c r="AK79" s="410">
        <f>BPPDRD!L78</f>
        <v>2.2525</v>
      </c>
      <c r="AL79" s="410">
        <f>KESBANG!L78</f>
        <v>2.3125</v>
      </c>
      <c r="AM79" s="410">
        <f>SETWAN!L78</f>
        <v>2.445</v>
      </c>
      <c r="AN79" s="410">
        <f>KEC.BARAT!L78</f>
        <v>2.3125</v>
      </c>
      <c r="AO79" s="410">
        <f>BALTENG!L78</f>
        <v>2.2575</v>
      </c>
      <c r="AP79" s="410">
        <f>BALKOT!L78</f>
        <v>1.9975</v>
      </c>
      <c r="AQ79" s="410">
        <f>BALUT!L78</f>
        <v>2.3125</v>
      </c>
      <c r="AR79" s="410">
        <f>BALSEL!L78</f>
        <v>2.3125</v>
      </c>
      <c r="AS79" s="410">
        <f>BALTIM!L78</f>
        <v>2.1475</v>
      </c>
    </row>
    <row r="80">
      <c r="A80" s="257"/>
      <c r="B80" s="241"/>
      <c r="C80" s="241"/>
      <c r="D80" s="241" t="s">
        <v>10</v>
      </c>
      <c r="E80" s="32" t="s">
        <v>43</v>
      </c>
      <c r="F80" s="4"/>
      <c r="G80" s="242">
        <v>1.0</v>
      </c>
      <c r="H80" s="405"/>
      <c r="I80" s="242">
        <f>AVERAGE(I81:I86)*G80</f>
        <v>0.9877314815</v>
      </c>
      <c r="J80" s="329">
        <f>ITKOT!L79</f>
        <v>1</v>
      </c>
      <c r="K80" s="242">
        <f>SETDA!L79</f>
        <v>1</v>
      </c>
      <c r="L80" s="242">
        <f>CAPIL!L79</f>
        <v>1</v>
      </c>
      <c r="M80" s="242">
        <f>DPMPT!L79</f>
        <v>1</v>
      </c>
      <c r="N80" s="242">
        <f>BAPPEDA!L79</f>
        <v>1</v>
      </c>
      <c r="O80" s="242">
        <f>NAKER!L79</f>
        <v>1</v>
      </c>
      <c r="P80" s="242">
        <f>BKPSDM!L79</f>
        <v>1</v>
      </c>
      <c r="Q80" s="242">
        <f>KOMINFO!L79</f>
        <v>1</v>
      </c>
      <c r="R80" s="242">
        <f>RSUD!L79</f>
        <v>1</v>
      </c>
      <c r="S80" s="117">
        <f>RSIA!L79</f>
        <v>1</v>
      </c>
      <c r="T80" s="117">
        <f>DKUMKM!L79</f>
        <v>1</v>
      </c>
      <c r="U80" s="117">
        <f>DISDIK!L79</f>
        <v>1</v>
      </c>
      <c r="V80" s="117">
        <f>DKK!L79</f>
        <v>1</v>
      </c>
      <c r="W80" s="117">
        <f>DPU!L79</f>
        <v>1</v>
      </c>
      <c r="X80" s="117">
        <f>DISPERKIM!L79</f>
        <v>1</v>
      </c>
      <c r="Y80" s="117">
        <f>BPBD!L79</f>
        <v>1</v>
      </c>
      <c r="Z80" s="117">
        <f>SATPOL!L79</f>
        <v>0.945</v>
      </c>
      <c r="AA80" s="117">
        <f>DINSOS!L79</f>
        <v>1</v>
      </c>
      <c r="AB80" s="117">
        <f>DP3AKB!L79</f>
        <v>1</v>
      </c>
      <c r="AC80" s="117">
        <f>DPPR!L79</f>
        <v>1</v>
      </c>
      <c r="AD80" s="117">
        <f>DLH!L79</f>
        <v>1</v>
      </c>
      <c r="AE80" s="117">
        <f>DISHUB!L79</f>
        <v>1</v>
      </c>
      <c r="AF80" s="117">
        <f>PERPUS!L79</f>
        <v>0.8883333333</v>
      </c>
      <c r="AG80" s="117">
        <f>DPOP!L79</f>
        <v>1</v>
      </c>
      <c r="AH80" s="117">
        <f>'DP3'!L79</f>
        <v>1</v>
      </c>
      <c r="AI80" s="117">
        <f>DISDAG!L79</f>
        <v>1</v>
      </c>
      <c r="AJ80" s="117">
        <f>BPKD!L79</f>
        <v>1</v>
      </c>
      <c r="AK80" s="117">
        <f>BPPDRD!L79</f>
        <v>1</v>
      </c>
      <c r="AL80" s="117">
        <f>KESBANG!L79</f>
        <v>1</v>
      </c>
      <c r="AM80" s="117">
        <f>SETWAN!L79</f>
        <v>0.945</v>
      </c>
      <c r="AN80" s="117">
        <f>KEC.BARAT!L79</f>
        <v>1</v>
      </c>
      <c r="AO80" s="117">
        <f>BALTENG!L79</f>
        <v>0.945</v>
      </c>
      <c r="AP80" s="117">
        <f>BALKOT!L79</f>
        <v>1</v>
      </c>
      <c r="AQ80" s="117">
        <f>BALUT!L79</f>
        <v>1</v>
      </c>
      <c r="AR80" s="117">
        <f>BALSEL!L79</f>
        <v>1</v>
      </c>
      <c r="AS80" s="117">
        <f>BALTIM!L79</f>
        <v>0.835</v>
      </c>
    </row>
    <row r="81">
      <c r="A81" s="113"/>
      <c r="B81" s="114"/>
      <c r="C81" s="114"/>
      <c r="D81" s="114"/>
      <c r="E81" s="114" t="s">
        <v>186</v>
      </c>
      <c r="F81" s="266" t="s">
        <v>1190</v>
      </c>
      <c r="G81" s="117"/>
      <c r="H81" s="407"/>
      <c r="I81" s="117">
        <f t="shared" ref="I81:I86" si="15">AVERAGE(J81:AS81)</f>
        <v>1</v>
      </c>
      <c r="J81" s="324">
        <f>ITKOT!L80</f>
        <v>1</v>
      </c>
      <c r="K81" s="117">
        <f>SETDA!L80</f>
        <v>1</v>
      </c>
      <c r="L81" s="117">
        <f>CAPIL!L80</f>
        <v>1</v>
      </c>
      <c r="M81" s="117">
        <f>DPMPT!L80</f>
        <v>1</v>
      </c>
      <c r="N81" s="117">
        <f>BAPPEDA!L80</f>
        <v>1</v>
      </c>
      <c r="O81" s="117">
        <f>NAKER!L80</f>
        <v>1</v>
      </c>
      <c r="P81" s="117">
        <f>BKPSDM!L80</f>
        <v>1</v>
      </c>
      <c r="Q81" s="117">
        <f>KOMINFO!L80</f>
        <v>1</v>
      </c>
      <c r="R81" s="117">
        <f>RSUD!L80</f>
        <v>1</v>
      </c>
      <c r="S81" s="117">
        <f>RSIA!L80</f>
        <v>1</v>
      </c>
      <c r="T81" s="117">
        <f>DKUMKM!L80</f>
        <v>1</v>
      </c>
      <c r="U81" s="117">
        <f>DISDIK!L80</f>
        <v>1</v>
      </c>
      <c r="V81" s="117">
        <f>DKK!L80</f>
        <v>1</v>
      </c>
      <c r="W81" s="117">
        <f>DPU!L80</f>
        <v>1</v>
      </c>
      <c r="X81" s="117">
        <f>DISPERKIM!L80</f>
        <v>1</v>
      </c>
      <c r="Y81" s="117">
        <f>BPBD!L80</f>
        <v>1</v>
      </c>
      <c r="Z81" s="117">
        <f>SATPOL!L80</f>
        <v>1</v>
      </c>
      <c r="AA81" s="117">
        <f>DINSOS!L80</f>
        <v>1</v>
      </c>
      <c r="AB81" s="117">
        <f>DP3AKB!L80</f>
        <v>1</v>
      </c>
      <c r="AC81" s="117">
        <f>DPPR!L80</f>
        <v>1</v>
      </c>
      <c r="AD81" s="117">
        <f>DLH!L80</f>
        <v>1</v>
      </c>
      <c r="AE81" s="117">
        <f>DISHUB!L80</f>
        <v>1</v>
      </c>
      <c r="AF81" s="117">
        <f>PERPUS!L80</f>
        <v>1</v>
      </c>
      <c r="AG81" s="117">
        <f>DPOP!L80</f>
        <v>1</v>
      </c>
      <c r="AH81" s="117">
        <f>'DP3'!L80</f>
        <v>1</v>
      </c>
      <c r="AI81" s="117">
        <f>DISDAG!L80</f>
        <v>1</v>
      </c>
      <c r="AJ81" s="117">
        <f>BPKD!L80</f>
        <v>1</v>
      </c>
      <c r="AK81" s="117">
        <f>BPPDRD!L80</f>
        <v>1</v>
      </c>
      <c r="AL81" s="117">
        <f>KESBANG!L80</f>
        <v>1</v>
      </c>
      <c r="AM81" s="117">
        <f>SETWAN!L80</f>
        <v>1</v>
      </c>
      <c r="AN81" s="117">
        <f>KEC.BARAT!L80</f>
        <v>1</v>
      </c>
      <c r="AO81" s="117">
        <f>BALTENG!L80</f>
        <v>1</v>
      </c>
      <c r="AP81" s="117">
        <f>BALKOT!L80</f>
        <v>1</v>
      </c>
      <c r="AQ81" s="117">
        <f>BALUT!L80</f>
        <v>1</v>
      </c>
      <c r="AR81" s="117">
        <f>BALSEL!L80</f>
        <v>1</v>
      </c>
      <c r="AS81" s="117">
        <f>BALTIM!L80</f>
        <v>1</v>
      </c>
    </row>
    <row r="82">
      <c r="A82" s="113"/>
      <c r="B82" s="114"/>
      <c r="C82" s="114"/>
      <c r="D82" s="114"/>
      <c r="E82" s="114" t="s">
        <v>193</v>
      </c>
      <c r="F82" s="266" t="s">
        <v>1191</v>
      </c>
      <c r="G82" s="117"/>
      <c r="H82" s="407"/>
      <c r="I82" s="117">
        <f t="shared" si="15"/>
        <v>1</v>
      </c>
      <c r="J82" s="324">
        <f>ITKOT!L81</f>
        <v>1</v>
      </c>
      <c r="K82" s="117">
        <f>SETDA!L81</f>
        <v>1</v>
      </c>
      <c r="L82" s="117">
        <f>CAPIL!L81</f>
        <v>1</v>
      </c>
      <c r="M82" s="117">
        <f>DPMPT!L81</f>
        <v>1</v>
      </c>
      <c r="N82" s="117">
        <f>BAPPEDA!L81</f>
        <v>1</v>
      </c>
      <c r="O82" s="117">
        <f>NAKER!L81</f>
        <v>1</v>
      </c>
      <c r="P82" s="117">
        <f>BKPSDM!L81</f>
        <v>1</v>
      </c>
      <c r="Q82" s="117">
        <f>KOMINFO!L81</f>
        <v>1</v>
      </c>
      <c r="R82" s="117">
        <f>RSUD!L81</f>
        <v>1</v>
      </c>
      <c r="S82" s="117">
        <f>RSIA!L81</f>
        <v>1</v>
      </c>
      <c r="T82" s="117">
        <f>DKUMKM!L81</f>
        <v>1</v>
      </c>
      <c r="U82" s="117">
        <f>DISDIK!L81</f>
        <v>1</v>
      </c>
      <c r="V82" s="117">
        <f>DKK!L81</f>
        <v>1</v>
      </c>
      <c r="W82" s="117">
        <f>DPU!L81</f>
        <v>1</v>
      </c>
      <c r="X82" s="117">
        <f>DISPERKIM!L81</f>
        <v>1</v>
      </c>
      <c r="Y82" s="117">
        <f>BPBD!L81</f>
        <v>1</v>
      </c>
      <c r="Z82" s="117">
        <f>SATPOL!L81</f>
        <v>1</v>
      </c>
      <c r="AA82" s="117">
        <f>DINSOS!L81</f>
        <v>1</v>
      </c>
      <c r="AB82" s="117">
        <f>DP3AKB!L81</f>
        <v>1</v>
      </c>
      <c r="AC82" s="117">
        <f>DPPR!L81</f>
        <v>1</v>
      </c>
      <c r="AD82" s="117">
        <f>DLH!L81</f>
        <v>1</v>
      </c>
      <c r="AE82" s="117">
        <f>DISHUB!L81</f>
        <v>1</v>
      </c>
      <c r="AF82" s="117">
        <f>PERPUS!L81</f>
        <v>1</v>
      </c>
      <c r="AG82" s="117">
        <f>DPOP!L81</f>
        <v>1</v>
      </c>
      <c r="AH82" s="117">
        <f>'DP3'!L81</f>
        <v>1</v>
      </c>
      <c r="AI82" s="117">
        <f>DISDAG!L81</f>
        <v>1</v>
      </c>
      <c r="AJ82" s="117">
        <f>BPKD!L81</f>
        <v>1</v>
      </c>
      <c r="AK82" s="117">
        <f>BPPDRD!L81</f>
        <v>1</v>
      </c>
      <c r="AL82" s="117">
        <f>KESBANG!L81</f>
        <v>1</v>
      </c>
      <c r="AM82" s="117">
        <f>SETWAN!L81</f>
        <v>1</v>
      </c>
      <c r="AN82" s="117">
        <f>KEC.BARAT!L81</f>
        <v>1</v>
      </c>
      <c r="AO82" s="117">
        <f>BALTENG!L81</f>
        <v>1</v>
      </c>
      <c r="AP82" s="117">
        <f>BALKOT!L81</f>
        <v>1</v>
      </c>
      <c r="AQ82" s="117">
        <f>BALUT!L81</f>
        <v>1</v>
      </c>
      <c r="AR82" s="117">
        <f>BALSEL!L81</f>
        <v>1</v>
      </c>
      <c r="AS82" s="117">
        <f>BALTIM!L81</f>
        <v>1</v>
      </c>
    </row>
    <row r="83">
      <c r="A83" s="113"/>
      <c r="B83" s="114"/>
      <c r="C83" s="114"/>
      <c r="D83" s="114"/>
      <c r="E83" s="114" t="s">
        <v>199</v>
      </c>
      <c r="F83" s="266" t="s">
        <v>1192</v>
      </c>
      <c r="G83" s="117"/>
      <c r="H83" s="407"/>
      <c r="I83" s="117">
        <f t="shared" si="15"/>
        <v>0.9908333333</v>
      </c>
      <c r="J83" s="324">
        <f>ITKOT!L82</f>
        <v>1</v>
      </c>
      <c r="K83" s="117">
        <f>SETDA!L82</f>
        <v>1</v>
      </c>
      <c r="L83" s="117">
        <f>CAPIL!L82</f>
        <v>1</v>
      </c>
      <c r="M83" s="117">
        <f>DPMPT!L82</f>
        <v>1</v>
      </c>
      <c r="N83" s="117">
        <f>BAPPEDA!L82</f>
        <v>1</v>
      </c>
      <c r="O83" s="117">
        <f>NAKER!L82</f>
        <v>1</v>
      </c>
      <c r="P83" s="117">
        <f>BKPSDM!L82</f>
        <v>1</v>
      </c>
      <c r="Q83" s="117">
        <f>KOMINFO!L82</f>
        <v>1</v>
      </c>
      <c r="R83" s="117">
        <f>RSUD!L82</f>
        <v>1</v>
      </c>
      <c r="S83" s="117">
        <f>RSIA!L82</f>
        <v>1</v>
      </c>
      <c r="T83" s="117">
        <f>DKUMKM!L82</f>
        <v>1</v>
      </c>
      <c r="U83" s="117">
        <f>DISDIK!L82</f>
        <v>1</v>
      </c>
      <c r="V83" s="117">
        <f>DKK!L82</f>
        <v>1</v>
      </c>
      <c r="W83" s="117">
        <f>DPU!L82</f>
        <v>1</v>
      </c>
      <c r="X83" s="117">
        <f>DISPERKIM!L82</f>
        <v>1</v>
      </c>
      <c r="Y83" s="117">
        <f>BPBD!L82</f>
        <v>1</v>
      </c>
      <c r="Z83" s="117">
        <f>SATPOL!L82</f>
        <v>0.67</v>
      </c>
      <c r="AA83" s="117">
        <f>DINSOS!L82</f>
        <v>1</v>
      </c>
      <c r="AB83" s="117">
        <f>DP3AKB!L82</f>
        <v>1</v>
      </c>
      <c r="AC83" s="117">
        <f>DPPR!L82</f>
        <v>1</v>
      </c>
      <c r="AD83" s="117">
        <f>DLH!L82</f>
        <v>1</v>
      </c>
      <c r="AE83" s="117">
        <f>DISHUB!L82</f>
        <v>1</v>
      </c>
      <c r="AF83" s="117">
        <f>PERPUS!L82</f>
        <v>1</v>
      </c>
      <c r="AG83" s="117">
        <f>DPOP!L82</f>
        <v>1</v>
      </c>
      <c r="AH83" s="117">
        <f>'DP3'!L82</f>
        <v>1</v>
      </c>
      <c r="AI83" s="117">
        <f>DISDAG!L82</f>
        <v>1</v>
      </c>
      <c r="AJ83" s="117">
        <f>BPKD!L82</f>
        <v>1</v>
      </c>
      <c r="AK83" s="117">
        <f>BPPDRD!L82</f>
        <v>1</v>
      </c>
      <c r="AL83" s="117">
        <f>KESBANG!L82</f>
        <v>1</v>
      </c>
      <c r="AM83" s="117">
        <f>SETWAN!L82</f>
        <v>1</v>
      </c>
      <c r="AN83" s="117">
        <f>KEC.BARAT!L82</f>
        <v>1</v>
      </c>
      <c r="AO83" s="117">
        <f>BALTENG!L82</f>
        <v>1</v>
      </c>
      <c r="AP83" s="117">
        <f>BALKOT!L82</f>
        <v>1</v>
      </c>
      <c r="AQ83" s="117">
        <f>BALUT!L82</f>
        <v>1</v>
      </c>
      <c r="AR83" s="117">
        <f>BALSEL!L82</f>
        <v>1</v>
      </c>
      <c r="AS83" s="117">
        <f>BALTIM!L82</f>
        <v>1</v>
      </c>
    </row>
    <row r="84">
      <c r="A84" s="113"/>
      <c r="B84" s="114"/>
      <c r="C84" s="114"/>
      <c r="D84" s="114"/>
      <c r="E84" s="114" t="s">
        <v>219</v>
      </c>
      <c r="F84" s="266" t="s">
        <v>1193</v>
      </c>
      <c r="G84" s="117"/>
      <c r="H84" s="407"/>
      <c r="I84" s="117">
        <f t="shared" si="15"/>
        <v>0.9908333333</v>
      </c>
      <c r="J84" s="324">
        <f>ITKOT!L83</f>
        <v>1</v>
      </c>
      <c r="K84" s="117">
        <f>SETDA!L83</f>
        <v>1</v>
      </c>
      <c r="L84" s="117">
        <f>CAPIL!L83</f>
        <v>1</v>
      </c>
      <c r="M84" s="117">
        <f>DPMPT!L83</f>
        <v>1</v>
      </c>
      <c r="N84" s="117">
        <f>BAPPEDA!L83</f>
        <v>1</v>
      </c>
      <c r="O84" s="117">
        <f>NAKER!L83</f>
        <v>1</v>
      </c>
      <c r="P84" s="117">
        <f>BKPSDM!L83</f>
        <v>1</v>
      </c>
      <c r="Q84" s="117">
        <f>KOMINFO!L83</f>
        <v>1</v>
      </c>
      <c r="R84" s="117">
        <f>RSUD!L83</f>
        <v>1</v>
      </c>
      <c r="S84" s="117">
        <f>RSIA!L83</f>
        <v>1</v>
      </c>
      <c r="T84" s="117">
        <f>DKUMKM!L83</f>
        <v>1</v>
      </c>
      <c r="U84" s="117">
        <f>DISDIK!L83</f>
        <v>1</v>
      </c>
      <c r="V84" s="117">
        <f>DKK!L83</f>
        <v>1</v>
      </c>
      <c r="W84" s="117">
        <f>DPU!L83</f>
        <v>1</v>
      </c>
      <c r="X84" s="117">
        <f>DISPERKIM!L83</f>
        <v>1</v>
      </c>
      <c r="Y84" s="117">
        <f>BPBD!L83</f>
        <v>1</v>
      </c>
      <c r="Z84" s="117">
        <f>SATPOL!L83</f>
        <v>1</v>
      </c>
      <c r="AA84" s="117">
        <f>DINSOS!L83</f>
        <v>1</v>
      </c>
      <c r="AB84" s="117">
        <f>DP3AKB!L83</f>
        <v>1</v>
      </c>
      <c r="AC84" s="117">
        <f>DPPR!L83</f>
        <v>1</v>
      </c>
      <c r="AD84" s="117">
        <f>DLH!L83</f>
        <v>1</v>
      </c>
      <c r="AE84" s="117">
        <f>DISHUB!L83</f>
        <v>1</v>
      </c>
      <c r="AF84" s="117">
        <f>PERPUS!L83</f>
        <v>1</v>
      </c>
      <c r="AG84" s="117">
        <f>DPOP!L83</f>
        <v>1</v>
      </c>
      <c r="AH84" s="117">
        <f>'DP3'!L83</f>
        <v>1</v>
      </c>
      <c r="AI84" s="117">
        <f>DISDAG!L83</f>
        <v>1</v>
      </c>
      <c r="AJ84" s="117">
        <f>BPKD!L83</f>
        <v>1</v>
      </c>
      <c r="AK84" s="117">
        <f>BPPDRD!L83</f>
        <v>1</v>
      </c>
      <c r="AL84" s="117">
        <f>KESBANG!L83</f>
        <v>1</v>
      </c>
      <c r="AM84" s="117">
        <f>SETWAN!L83</f>
        <v>1</v>
      </c>
      <c r="AN84" s="117">
        <f>KEC.BARAT!L83</f>
        <v>1</v>
      </c>
      <c r="AO84" s="117">
        <f>BALTENG!L83</f>
        <v>1</v>
      </c>
      <c r="AP84" s="117">
        <f>BALKOT!L83</f>
        <v>1</v>
      </c>
      <c r="AQ84" s="117">
        <f>BALUT!L83</f>
        <v>1</v>
      </c>
      <c r="AR84" s="117">
        <f>BALSEL!L83</f>
        <v>1</v>
      </c>
      <c r="AS84" s="117">
        <f>BALTIM!L83</f>
        <v>0.67</v>
      </c>
    </row>
    <row r="85">
      <c r="A85" s="113"/>
      <c r="B85" s="114"/>
      <c r="C85" s="114"/>
      <c r="D85" s="114"/>
      <c r="E85" s="114" t="s">
        <v>224</v>
      </c>
      <c r="F85" s="266" t="s">
        <v>1194</v>
      </c>
      <c r="G85" s="117"/>
      <c r="H85" s="407"/>
      <c r="I85" s="117">
        <f t="shared" si="15"/>
        <v>0.9908333333</v>
      </c>
      <c r="J85" s="324">
        <f>ITKOT!L84</f>
        <v>1</v>
      </c>
      <c r="K85" s="117">
        <f>SETDA!L84</f>
        <v>1</v>
      </c>
      <c r="L85" s="117">
        <f>CAPIL!L84</f>
        <v>1</v>
      </c>
      <c r="M85" s="117">
        <f>DPMPT!L84</f>
        <v>1</v>
      </c>
      <c r="N85" s="117">
        <f>BAPPEDA!L84</f>
        <v>1</v>
      </c>
      <c r="O85" s="117">
        <f>NAKER!L84</f>
        <v>1</v>
      </c>
      <c r="P85" s="117">
        <f>BKPSDM!L84</f>
        <v>1</v>
      </c>
      <c r="Q85" s="117">
        <f>KOMINFO!L84</f>
        <v>1</v>
      </c>
      <c r="R85" s="117">
        <f>RSUD!L84</f>
        <v>1</v>
      </c>
      <c r="S85" s="117">
        <f>RSIA!L84</f>
        <v>1</v>
      </c>
      <c r="T85" s="117">
        <f>DKUMKM!L84</f>
        <v>1</v>
      </c>
      <c r="U85" s="117">
        <f>DISDIK!L84</f>
        <v>1</v>
      </c>
      <c r="V85" s="117">
        <f>DKK!L84</f>
        <v>1</v>
      </c>
      <c r="W85" s="117">
        <f>DPU!L84</f>
        <v>1</v>
      </c>
      <c r="X85" s="117">
        <f>DISPERKIM!L84</f>
        <v>1</v>
      </c>
      <c r="Y85" s="117">
        <f>BPBD!L84</f>
        <v>1</v>
      </c>
      <c r="Z85" s="117">
        <f>SATPOL!L84</f>
        <v>1</v>
      </c>
      <c r="AA85" s="117">
        <f>DINSOS!L84</f>
        <v>1</v>
      </c>
      <c r="AB85" s="117">
        <f>DP3AKB!L84</f>
        <v>1</v>
      </c>
      <c r="AC85" s="117">
        <f>DPPR!L84</f>
        <v>1</v>
      </c>
      <c r="AD85" s="117">
        <f>DLH!L84</f>
        <v>1</v>
      </c>
      <c r="AE85" s="117">
        <f>DISHUB!L84</f>
        <v>1</v>
      </c>
      <c r="AF85" s="117">
        <f>PERPUS!L84</f>
        <v>1</v>
      </c>
      <c r="AG85" s="117">
        <f>DPOP!L84</f>
        <v>1</v>
      </c>
      <c r="AH85" s="117">
        <f>'DP3'!L84</f>
        <v>1</v>
      </c>
      <c r="AI85" s="117">
        <f>DISDAG!L84</f>
        <v>1</v>
      </c>
      <c r="AJ85" s="117">
        <f>BPKD!L84</f>
        <v>1</v>
      </c>
      <c r="AK85" s="117">
        <f>BPPDRD!L84</f>
        <v>1</v>
      </c>
      <c r="AL85" s="117">
        <f>KESBANG!L84</f>
        <v>1</v>
      </c>
      <c r="AM85" s="117">
        <f>SETWAN!L84</f>
        <v>1</v>
      </c>
      <c r="AN85" s="117">
        <f>KEC.BARAT!L84</f>
        <v>1</v>
      </c>
      <c r="AO85" s="117">
        <f>BALTENG!L84</f>
        <v>1</v>
      </c>
      <c r="AP85" s="117">
        <f>BALKOT!L84</f>
        <v>1</v>
      </c>
      <c r="AQ85" s="117">
        <f>BALUT!L84</f>
        <v>1</v>
      </c>
      <c r="AR85" s="117">
        <f>BALSEL!L84</f>
        <v>1</v>
      </c>
      <c r="AS85" s="117">
        <f>BALTIM!L84</f>
        <v>0.67</v>
      </c>
    </row>
    <row r="86">
      <c r="A86" s="113"/>
      <c r="B86" s="114"/>
      <c r="C86" s="114"/>
      <c r="D86" s="114"/>
      <c r="E86" s="114" t="s">
        <v>249</v>
      </c>
      <c r="F86" s="266" t="s">
        <v>1192</v>
      </c>
      <c r="G86" s="117"/>
      <c r="H86" s="407"/>
      <c r="I86" s="117">
        <f t="shared" si="15"/>
        <v>0.9538888889</v>
      </c>
      <c r="J86" s="324">
        <f>ITKOT!L85</f>
        <v>1</v>
      </c>
      <c r="K86" s="117">
        <f>SETDA!L85</f>
        <v>1</v>
      </c>
      <c r="L86" s="117">
        <f>CAPIL!L85</f>
        <v>1</v>
      </c>
      <c r="M86" s="117">
        <f>DPMPT!L85</f>
        <v>1</v>
      </c>
      <c r="N86" s="117">
        <f>BAPPEDA!L85</f>
        <v>1</v>
      </c>
      <c r="O86" s="117">
        <f>NAKER!L85</f>
        <v>1</v>
      </c>
      <c r="P86" s="117">
        <f>BKPSDM!L85</f>
        <v>1</v>
      </c>
      <c r="Q86" s="117">
        <f>KOMINFO!L85</f>
        <v>1</v>
      </c>
      <c r="R86" s="117">
        <f>RSUD!L85</f>
        <v>1</v>
      </c>
      <c r="S86" s="117">
        <f>RSIA!L85</f>
        <v>1</v>
      </c>
      <c r="T86" s="117">
        <f>DKUMKM!L85</f>
        <v>1</v>
      </c>
      <c r="U86" s="117">
        <f>DISDIK!L85</f>
        <v>1</v>
      </c>
      <c r="V86" s="117">
        <f>DKK!L85</f>
        <v>1</v>
      </c>
      <c r="W86" s="117">
        <f>DPU!L85</f>
        <v>1</v>
      </c>
      <c r="X86" s="117">
        <f>DISPERKIM!L85</f>
        <v>1</v>
      </c>
      <c r="Y86" s="117">
        <f>BPBD!L85</f>
        <v>1</v>
      </c>
      <c r="Z86" s="117">
        <f>SATPOL!L85</f>
        <v>1</v>
      </c>
      <c r="AA86" s="117">
        <f>DINSOS!L85</f>
        <v>1</v>
      </c>
      <c r="AB86" s="117">
        <f>DP3AKB!L85</f>
        <v>1</v>
      </c>
      <c r="AC86" s="117">
        <f>DPPR!L85</f>
        <v>1</v>
      </c>
      <c r="AD86" s="117">
        <f>DLH!L85</f>
        <v>1</v>
      </c>
      <c r="AE86" s="117">
        <f>DISHUB!L85</f>
        <v>1</v>
      </c>
      <c r="AF86" s="117">
        <f>PERPUS!L85</f>
        <v>0.33</v>
      </c>
      <c r="AG86" s="117">
        <f>DPOP!L85</f>
        <v>1</v>
      </c>
      <c r="AH86" s="117">
        <f>'DP3'!L85</f>
        <v>1</v>
      </c>
      <c r="AI86" s="117">
        <f>DISDAG!L85</f>
        <v>1</v>
      </c>
      <c r="AJ86" s="117">
        <f>BPKD!L85</f>
        <v>1</v>
      </c>
      <c r="AK86" s="117">
        <f>BPPDRD!L85</f>
        <v>1</v>
      </c>
      <c r="AL86" s="117">
        <f>KESBANG!L85</f>
        <v>1</v>
      </c>
      <c r="AM86" s="117">
        <f>SETWAN!L85</f>
        <v>0.67</v>
      </c>
      <c r="AN86" s="117">
        <f>KEC.BARAT!L85</f>
        <v>1</v>
      </c>
      <c r="AO86" s="117">
        <f>BALTENG!L85</f>
        <v>0.67</v>
      </c>
      <c r="AP86" s="117">
        <f>BALKOT!L85</f>
        <v>1</v>
      </c>
      <c r="AQ86" s="117">
        <f>BALUT!L85</f>
        <v>1</v>
      </c>
      <c r="AR86" s="117">
        <f>BALSEL!L85</f>
        <v>1</v>
      </c>
      <c r="AS86" s="117">
        <f>BALTIM!L85</f>
        <v>0.67</v>
      </c>
    </row>
    <row r="87">
      <c r="A87" s="257"/>
      <c r="B87" s="241"/>
      <c r="C87" s="241"/>
      <c r="D87" s="241" t="s">
        <v>12</v>
      </c>
      <c r="E87" s="32" t="s">
        <v>44</v>
      </c>
      <c r="F87" s="4"/>
      <c r="G87" s="242">
        <v>1.5</v>
      </c>
      <c r="H87" s="407"/>
      <c r="I87" s="242">
        <f>AVERAGE(I88:I89)*G87</f>
        <v>1.340416667</v>
      </c>
      <c r="J87" s="329">
        <f>ITKOT!L86</f>
        <v>1.3125</v>
      </c>
      <c r="K87" s="242">
        <f>SETDA!L86</f>
        <v>1.3125</v>
      </c>
      <c r="L87" s="242">
        <f>CAPIL!L86</f>
        <v>1.5</v>
      </c>
      <c r="M87" s="242">
        <f>DPMPT!L86</f>
        <v>1.3125</v>
      </c>
      <c r="N87" s="242">
        <f>BAPPEDA!L86</f>
        <v>1.5</v>
      </c>
      <c r="O87" s="242">
        <f>NAKER!L86</f>
        <v>1.5</v>
      </c>
      <c r="P87" s="242">
        <f>BKPSDM!L86</f>
        <v>1.3125</v>
      </c>
      <c r="Q87" s="242">
        <f>KOMINFO!L86</f>
        <v>1.5</v>
      </c>
      <c r="R87" s="242">
        <f>RSUD!L86</f>
        <v>1.5</v>
      </c>
      <c r="S87" s="117">
        <f>RSIA!L86</f>
        <v>1.3125</v>
      </c>
      <c r="T87" s="117">
        <f>DKUMKM!L86</f>
        <v>1.5</v>
      </c>
      <c r="U87" s="117">
        <f>DISDIK!L86</f>
        <v>1.5</v>
      </c>
      <c r="V87" s="117">
        <f>DKK!L86</f>
        <v>1.065</v>
      </c>
      <c r="W87" s="117">
        <f>DPU!L86</f>
        <v>1.5</v>
      </c>
      <c r="X87" s="117">
        <f>DISPERKIM!L86</f>
        <v>1.3125</v>
      </c>
      <c r="Y87" s="117">
        <f>BPBD!L86</f>
        <v>1.5</v>
      </c>
      <c r="Z87" s="117">
        <f>SATPOL!L86</f>
        <v>1.5</v>
      </c>
      <c r="AA87" s="117">
        <f>DINSOS!L86</f>
        <v>1.5</v>
      </c>
      <c r="AB87" s="117">
        <f>DP3AKB!L86</f>
        <v>1.5</v>
      </c>
      <c r="AC87" s="117">
        <f>DPPR!L86</f>
        <v>1.3125</v>
      </c>
      <c r="AD87" s="117">
        <f>DLH!L86</f>
        <v>0.81</v>
      </c>
      <c r="AE87" s="117">
        <f>DISHUB!L86</f>
        <v>1.5</v>
      </c>
      <c r="AF87" s="117">
        <f>PERPUS!L86</f>
        <v>1.3125</v>
      </c>
      <c r="AG87" s="117">
        <f>DPOP!L86</f>
        <v>1.3125</v>
      </c>
      <c r="AH87" s="117">
        <f>'DP3'!L86</f>
        <v>1.2525</v>
      </c>
      <c r="AI87" s="117">
        <f>DISDAG!L86</f>
        <v>0.9375</v>
      </c>
      <c r="AJ87" s="117">
        <f>BPKD!L86</f>
        <v>1.2525</v>
      </c>
      <c r="AK87" s="117">
        <f>BPPDRD!L86</f>
        <v>1.2525</v>
      </c>
      <c r="AL87" s="117">
        <f>KESBANG!L86</f>
        <v>1.3125</v>
      </c>
      <c r="AM87" s="117">
        <f>SETWAN!L86</f>
        <v>1.5</v>
      </c>
      <c r="AN87" s="117">
        <f>KEC.BARAT!L86</f>
        <v>1.3125</v>
      </c>
      <c r="AO87" s="117">
        <f>BALTENG!L86</f>
        <v>1.3125</v>
      </c>
      <c r="AP87" s="117">
        <f>BALKOT!L86</f>
        <v>0.9975</v>
      </c>
      <c r="AQ87" s="117">
        <f>BALUT!L86</f>
        <v>1.3125</v>
      </c>
      <c r="AR87" s="117">
        <f>BALSEL!L86</f>
        <v>1.3125</v>
      </c>
      <c r="AS87" s="117">
        <f>BALTIM!L86</f>
        <v>1.3125</v>
      </c>
    </row>
    <row r="88">
      <c r="A88" s="113"/>
      <c r="B88" s="114"/>
      <c r="C88" s="114"/>
      <c r="D88" s="246"/>
      <c r="E88" s="114" t="s">
        <v>186</v>
      </c>
      <c r="F88" s="266" t="s">
        <v>593</v>
      </c>
      <c r="G88" s="117"/>
      <c r="H88" s="407"/>
      <c r="I88" s="117">
        <f t="shared" ref="I88:I89" si="16">AVERAGE(J88:AS88)</f>
        <v>0.9261111111</v>
      </c>
      <c r="J88" s="324">
        <f>ITKOT!L87</f>
        <v>1</v>
      </c>
      <c r="K88" s="117">
        <f>SETDA!L87</f>
        <v>1</v>
      </c>
      <c r="L88" s="117">
        <f>CAPIL!L87</f>
        <v>1</v>
      </c>
      <c r="M88" s="117">
        <f>DPMPT!L87</f>
        <v>1</v>
      </c>
      <c r="N88" s="117">
        <f>BAPPEDA!L87</f>
        <v>1</v>
      </c>
      <c r="O88" s="117">
        <f>NAKER!L87</f>
        <v>1</v>
      </c>
      <c r="P88" s="117">
        <f>BKPSDM!L87</f>
        <v>1</v>
      </c>
      <c r="Q88" s="117">
        <f>KOMINFO!L87</f>
        <v>1</v>
      </c>
      <c r="R88" s="117">
        <f>RSUD!L87</f>
        <v>1</v>
      </c>
      <c r="S88" s="117">
        <f>RSIA!L87</f>
        <v>1</v>
      </c>
      <c r="T88" s="117">
        <f>DKUMKM!L87</f>
        <v>1</v>
      </c>
      <c r="U88" s="117">
        <f>DISDIK!L87</f>
        <v>1</v>
      </c>
      <c r="V88" s="117">
        <f>DKK!L87</f>
        <v>0.67</v>
      </c>
      <c r="W88" s="117">
        <f>DPU!L87</f>
        <v>1</v>
      </c>
      <c r="X88" s="117">
        <f>DISPERKIM!L87</f>
        <v>1</v>
      </c>
      <c r="Y88" s="117">
        <f>BPBD!L87</f>
        <v>1</v>
      </c>
      <c r="Z88" s="117">
        <f>SATPOL!L87</f>
        <v>1</v>
      </c>
      <c r="AA88" s="117">
        <f>DINSOS!L87</f>
        <v>1</v>
      </c>
      <c r="AB88" s="117">
        <f>DP3AKB!L87</f>
        <v>1</v>
      </c>
      <c r="AC88" s="117">
        <f>DPPR!L87</f>
        <v>1</v>
      </c>
      <c r="AD88" s="117">
        <f>DLH!L87</f>
        <v>0.33</v>
      </c>
      <c r="AE88" s="117">
        <f>DISHUB!L87</f>
        <v>1</v>
      </c>
      <c r="AF88" s="117">
        <f>PERPUS!L87</f>
        <v>1</v>
      </c>
      <c r="AG88" s="117">
        <f>DPOP!L87</f>
        <v>1</v>
      </c>
      <c r="AH88" s="117">
        <f>'DP3'!L87</f>
        <v>0.67</v>
      </c>
      <c r="AI88" s="117">
        <f>DISDAG!L87</f>
        <v>1</v>
      </c>
      <c r="AJ88" s="117">
        <f>BPKD!L87</f>
        <v>0.67</v>
      </c>
      <c r="AK88" s="117">
        <f>BPPDRD!L87</f>
        <v>0.67</v>
      </c>
      <c r="AL88" s="117">
        <f>KESBANG!L87</f>
        <v>1</v>
      </c>
      <c r="AM88" s="117">
        <f>SETWAN!L87</f>
        <v>1</v>
      </c>
      <c r="AN88" s="117">
        <f>KEC.BARAT!L87</f>
        <v>1</v>
      </c>
      <c r="AO88" s="117">
        <f>BALTENG!L87</f>
        <v>1</v>
      </c>
      <c r="AP88" s="117">
        <f>BALKOT!L87</f>
        <v>0.33</v>
      </c>
      <c r="AQ88" s="117">
        <f>BALUT!L87</f>
        <v>1</v>
      </c>
      <c r="AR88" s="117">
        <f>BALSEL!L87</f>
        <v>1</v>
      </c>
      <c r="AS88" s="117">
        <f>BALTIM!L87</f>
        <v>1</v>
      </c>
    </row>
    <row r="89">
      <c r="A89" s="113"/>
      <c r="B89" s="114"/>
      <c r="C89" s="114"/>
      <c r="D89" s="246"/>
      <c r="E89" s="114" t="s">
        <v>193</v>
      </c>
      <c r="F89" s="266" t="s">
        <v>601</v>
      </c>
      <c r="G89" s="117"/>
      <c r="H89" s="407"/>
      <c r="I89" s="117">
        <f t="shared" si="16"/>
        <v>0.8611111111</v>
      </c>
      <c r="J89" s="324">
        <f>ITKOT!L88</f>
        <v>0.75</v>
      </c>
      <c r="K89" s="117">
        <f>SETDA!L88</f>
        <v>0.75</v>
      </c>
      <c r="L89" s="117">
        <f>CAPIL!L88</f>
        <v>1</v>
      </c>
      <c r="M89" s="117">
        <f>DPMPT!L88</f>
        <v>0.75</v>
      </c>
      <c r="N89" s="117">
        <f>BAPPEDA!L88</f>
        <v>1</v>
      </c>
      <c r="O89" s="117">
        <f>NAKER!L88</f>
        <v>1</v>
      </c>
      <c r="P89" s="117">
        <f>BKPSDM!L88</f>
        <v>0.75</v>
      </c>
      <c r="Q89" s="117">
        <f>KOMINFO!L88</f>
        <v>1</v>
      </c>
      <c r="R89" s="117">
        <f>RSUD!L88</f>
        <v>1</v>
      </c>
      <c r="S89" s="117">
        <f>RSIA!L88</f>
        <v>0.75</v>
      </c>
      <c r="T89" s="117">
        <f>DKUMKM!L88</f>
        <v>1</v>
      </c>
      <c r="U89" s="117">
        <f>DISDIK!L88</f>
        <v>1</v>
      </c>
      <c r="V89" s="117">
        <f>DKK!L88</f>
        <v>0.75</v>
      </c>
      <c r="W89" s="117">
        <f>DPU!L88</f>
        <v>1</v>
      </c>
      <c r="X89" s="117">
        <f>DISPERKIM!L88</f>
        <v>0.75</v>
      </c>
      <c r="Y89" s="117">
        <f>BPBD!L88</f>
        <v>1</v>
      </c>
      <c r="Z89" s="117">
        <f>SATPOL!L88</f>
        <v>1</v>
      </c>
      <c r="AA89" s="117">
        <f>DINSOS!L88</f>
        <v>1</v>
      </c>
      <c r="AB89" s="117">
        <f>DP3AKB!L88</f>
        <v>1</v>
      </c>
      <c r="AC89" s="117">
        <f>DPPR!L88</f>
        <v>0.75</v>
      </c>
      <c r="AD89" s="117">
        <f>DLH!L88</f>
        <v>0.75</v>
      </c>
      <c r="AE89" s="117">
        <f>DISHUB!L88</f>
        <v>1</v>
      </c>
      <c r="AF89" s="117">
        <f>PERPUS!L88</f>
        <v>0.75</v>
      </c>
      <c r="AG89" s="117">
        <f>DPOP!L88</f>
        <v>0.75</v>
      </c>
      <c r="AH89" s="117">
        <f>'DP3'!L88</f>
        <v>1</v>
      </c>
      <c r="AI89" s="117">
        <f>DISDAG!L88</f>
        <v>0.25</v>
      </c>
      <c r="AJ89" s="117">
        <f>BPKD!L88</f>
        <v>1</v>
      </c>
      <c r="AK89" s="117">
        <f>BPPDRD!L88</f>
        <v>1</v>
      </c>
      <c r="AL89" s="117">
        <f>KESBANG!L88</f>
        <v>0.75</v>
      </c>
      <c r="AM89" s="117">
        <f>SETWAN!L88</f>
        <v>1</v>
      </c>
      <c r="AN89" s="117">
        <f>KEC.BARAT!L88</f>
        <v>0.75</v>
      </c>
      <c r="AO89" s="117">
        <f>BALTENG!L88</f>
        <v>0.75</v>
      </c>
      <c r="AP89" s="117">
        <f>BALKOT!L88</f>
        <v>1</v>
      </c>
      <c r="AQ89" s="117">
        <f>BALUT!L88</f>
        <v>0.75</v>
      </c>
      <c r="AR89" s="117">
        <f>BALSEL!L88</f>
        <v>0.75</v>
      </c>
      <c r="AS89" s="117">
        <f>BALTIM!L88</f>
        <v>0.75</v>
      </c>
    </row>
    <row r="90">
      <c r="A90" s="138"/>
      <c r="B90" s="138"/>
      <c r="C90" s="139">
        <v>7.0</v>
      </c>
      <c r="D90" s="141" t="s">
        <v>45</v>
      </c>
      <c r="E90" s="3"/>
      <c r="F90" s="4"/>
      <c r="G90" s="37">
        <f>SUM(G91:G117)</f>
        <v>2.2</v>
      </c>
      <c r="H90" s="407"/>
      <c r="I90" s="37">
        <f>SUM(I91,I96,I103,I107,I109,I114)</f>
        <v>1.79444213</v>
      </c>
      <c r="J90" s="409">
        <f>ITKOT!L89</f>
        <v>2.2</v>
      </c>
      <c r="K90" s="37">
        <f>SETDA!L89</f>
        <v>1.82625</v>
      </c>
      <c r="L90" s="37">
        <f>CAPIL!L89</f>
        <v>2.2</v>
      </c>
      <c r="M90" s="37">
        <f>DPMPT!L89</f>
        <v>2.2</v>
      </c>
      <c r="N90" s="37">
        <f>BAPPEDA!L89</f>
        <v>1.658083333</v>
      </c>
      <c r="O90" s="37">
        <f>NAKER!L89</f>
        <v>2.2</v>
      </c>
      <c r="P90" s="37">
        <f>BKPSDM!L89</f>
        <v>1.866666667</v>
      </c>
      <c r="Q90" s="37">
        <f>KOMINFO!L89</f>
        <v>1.766666667</v>
      </c>
      <c r="R90" s="37">
        <f>RSUD!L89</f>
        <v>2.2</v>
      </c>
      <c r="S90" s="117">
        <f>RSIA!L89</f>
        <v>2.2</v>
      </c>
      <c r="T90" s="117">
        <f>DKUMKM!L89</f>
        <v>1.866666667</v>
      </c>
      <c r="U90" s="117">
        <f>DISDIK!L89</f>
        <v>2.142</v>
      </c>
      <c r="V90" s="117">
        <f>DKK!L89</f>
        <v>1.995833333</v>
      </c>
      <c r="W90" s="117">
        <f>DPU!L89</f>
        <v>1.688916667</v>
      </c>
      <c r="X90" s="117">
        <f>DISPERKIM!L89</f>
        <v>1.624166667</v>
      </c>
      <c r="Y90" s="117">
        <f>BPBD!L89</f>
        <v>2.2</v>
      </c>
      <c r="Z90" s="117">
        <f>SATPOL!L89</f>
        <v>1.3</v>
      </c>
      <c r="AA90" s="117">
        <f>DINSOS!L89</f>
        <v>1.733666667</v>
      </c>
      <c r="AB90" s="117">
        <f>DP3AKB!L89</f>
        <v>1.816666667</v>
      </c>
      <c r="AC90" s="117">
        <f>DPPR!L89</f>
        <v>1.479333333</v>
      </c>
      <c r="AD90" s="117">
        <f>DLH!L89</f>
        <v>1.615416667</v>
      </c>
      <c r="AE90" s="117">
        <f>DISHUB!L89</f>
        <v>1.821166667</v>
      </c>
      <c r="AF90" s="117">
        <f>PERPUS!L89</f>
        <v>1.192166667</v>
      </c>
      <c r="AG90" s="117">
        <f>DPOP!L89</f>
        <v>1.866666667</v>
      </c>
      <c r="AH90" s="117">
        <f>'DP3'!L89</f>
        <v>1.417333333</v>
      </c>
      <c r="AI90" s="117">
        <f>DISDAG!L89</f>
        <v>1.791666667</v>
      </c>
      <c r="AJ90" s="117">
        <f>BPKD!L89</f>
        <v>1.95</v>
      </c>
      <c r="AK90" s="117">
        <f>BPPDRD!L89</f>
        <v>0.8548333333</v>
      </c>
      <c r="AL90" s="117">
        <f>KESBANG!L89</f>
        <v>1.726166667</v>
      </c>
      <c r="AM90" s="117">
        <f>SETWAN!L89</f>
        <v>2.033333333</v>
      </c>
      <c r="AN90" s="117">
        <f>KEC.BARAT!L89</f>
        <v>1.405333333</v>
      </c>
      <c r="AO90" s="117">
        <f>BALTENG!L89</f>
        <v>1.650166667</v>
      </c>
      <c r="AP90" s="117">
        <f>BALKOT!L89</f>
        <v>2.016833333</v>
      </c>
      <c r="AQ90" s="117">
        <f>BALUT!L89</f>
        <v>1.459416667</v>
      </c>
      <c r="AR90" s="117">
        <f>BALSEL!L89</f>
        <v>1.966666667</v>
      </c>
      <c r="AS90" s="117">
        <f>BALTIM!L89</f>
        <v>1.667833333</v>
      </c>
    </row>
    <row r="91">
      <c r="A91" s="257"/>
      <c r="B91" s="241"/>
      <c r="C91" s="241"/>
      <c r="D91" s="241" t="s">
        <v>10</v>
      </c>
      <c r="E91" s="32" t="s">
        <v>46</v>
      </c>
      <c r="F91" s="4"/>
      <c r="G91" s="242">
        <v>0.3</v>
      </c>
      <c r="H91" s="405"/>
      <c r="I91" s="242">
        <f>AVERAGE(I92:I95)*G91</f>
        <v>0.2572916667</v>
      </c>
      <c r="J91" s="329">
        <f>ITKOT!L90</f>
        <v>0.3</v>
      </c>
      <c r="K91" s="242">
        <f>SETDA!L90</f>
        <v>0.3</v>
      </c>
      <c r="L91" s="242">
        <f>CAPIL!L90</f>
        <v>0.3</v>
      </c>
      <c r="M91" s="242">
        <f>DPMPT!L90</f>
        <v>0.3</v>
      </c>
      <c r="N91" s="242">
        <f>BAPPEDA!L90</f>
        <v>0.2625</v>
      </c>
      <c r="O91" s="242">
        <f>NAKER!L90</f>
        <v>0.3</v>
      </c>
      <c r="P91" s="242">
        <f>BKPSDM!L90</f>
        <v>0.3</v>
      </c>
      <c r="Q91" s="242">
        <f>KOMINFO!L90</f>
        <v>0.3</v>
      </c>
      <c r="R91" s="242">
        <f>RSUD!L90</f>
        <v>0.3</v>
      </c>
      <c r="S91" s="117">
        <f>RSIA!L90</f>
        <v>0.3</v>
      </c>
      <c r="T91" s="117">
        <f>DKUMKM!L90</f>
        <v>0.3</v>
      </c>
      <c r="U91" s="117">
        <f>DISDIK!L90</f>
        <v>0.3</v>
      </c>
      <c r="V91" s="117">
        <f>DKK!L90</f>
        <v>0.3</v>
      </c>
      <c r="W91" s="117">
        <f>DPU!L90</f>
        <v>0.3</v>
      </c>
      <c r="X91" s="117">
        <f>DISPERKIM!L90</f>
        <v>0.3</v>
      </c>
      <c r="Y91" s="117">
        <f>BPBD!L90</f>
        <v>0.3</v>
      </c>
      <c r="Z91" s="117">
        <f>SATPOL!L90</f>
        <v>0.15</v>
      </c>
      <c r="AA91" s="117">
        <f>DINSOS!L90</f>
        <v>0.3</v>
      </c>
      <c r="AB91" s="117">
        <f>DP3AKB!L90</f>
        <v>0.3</v>
      </c>
      <c r="AC91" s="117">
        <f>DPPR!L90</f>
        <v>0.225</v>
      </c>
      <c r="AD91" s="117">
        <f>DLH!L90</f>
        <v>0.3</v>
      </c>
      <c r="AE91" s="117">
        <f>DISHUB!L90</f>
        <v>0.0375</v>
      </c>
      <c r="AF91" s="117">
        <f>PERPUS!L90</f>
        <v>0.0375</v>
      </c>
      <c r="AG91" s="117">
        <f>DPOP!L90</f>
        <v>0.3</v>
      </c>
      <c r="AH91" s="117">
        <f>'DP3'!L90</f>
        <v>0.2625</v>
      </c>
      <c r="AI91" s="117">
        <f>DISDAG!L90</f>
        <v>0.3</v>
      </c>
      <c r="AJ91" s="117">
        <f>BPKD!L90</f>
        <v>0.3</v>
      </c>
      <c r="AK91" s="117">
        <f>BPPDRD!L90</f>
        <v>0</v>
      </c>
      <c r="AL91" s="117">
        <f>KESBANG!L90</f>
        <v>0.3</v>
      </c>
      <c r="AM91" s="117">
        <f>SETWAN!L90</f>
        <v>0.3</v>
      </c>
      <c r="AN91" s="117">
        <f>KEC.BARAT!L90</f>
        <v>0.0375</v>
      </c>
      <c r="AO91" s="117">
        <f>BALTENG!L90</f>
        <v>0.225</v>
      </c>
      <c r="AP91" s="117">
        <f>BALKOT!L90</f>
        <v>0.3</v>
      </c>
      <c r="AQ91" s="117">
        <f>BALUT!L90</f>
        <v>0.3</v>
      </c>
      <c r="AR91" s="117">
        <f>BALSEL!L90</f>
        <v>0.3</v>
      </c>
      <c r="AS91" s="117">
        <f>BALTIM!L90</f>
        <v>0.225</v>
      </c>
    </row>
    <row r="92">
      <c r="A92" s="113"/>
      <c r="B92" s="114"/>
      <c r="C92" s="114"/>
      <c r="D92" s="114"/>
      <c r="E92" s="114" t="s">
        <v>186</v>
      </c>
      <c r="F92" s="266" t="s">
        <v>1195</v>
      </c>
      <c r="G92" s="117"/>
      <c r="H92" s="407"/>
      <c r="I92" s="117">
        <f t="shared" ref="I92:I95" si="17">AVERAGE(J92:AS92)</f>
        <v>0.9027777778</v>
      </c>
      <c r="J92" s="324">
        <f>ITKOT!L91</f>
        <v>1</v>
      </c>
      <c r="K92" s="117">
        <f>SETDA!L91</f>
        <v>1</v>
      </c>
      <c r="L92" s="117">
        <f>CAPIL!L91</f>
        <v>1</v>
      </c>
      <c r="M92" s="117">
        <f>DPMPT!L91</f>
        <v>1</v>
      </c>
      <c r="N92" s="117">
        <f>BAPPEDA!L91</f>
        <v>0.5</v>
      </c>
      <c r="O92" s="117">
        <f>NAKER!L91</f>
        <v>1</v>
      </c>
      <c r="P92" s="117">
        <f>BKPSDM!L91</f>
        <v>1</v>
      </c>
      <c r="Q92" s="117">
        <f>KOMINFO!L91</f>
        <v>1</v>
      </c>
      <c r="R92" s="117">
        <f>RSUD!L91</f>
        <v>1</v>
      </c>
      <c r="S92" s="117">
        <f>RSIA!L91</f>
        <v>1</v>
      </c>
      <c r="T92" s="117">
        <f>DKUMKM!L91</f>
        <v>1</v>
      </c>
      <c r="U92" s="117">
        <f>DISDIK!L91</f>
        <v>1</v>
      </c>
      <c r="V92" s="117">
        <f>DKK!L91</f>
        <v>1</v>
      </c>
      <c r="W92" s="117">
        <f>DPU!L91</f>
        <v>1</v>
      </c>
      <c r="X92" s="117">
        <f>DISPERKIM!L91</f>
        <v>1</v>
      </c>
      <c r="Y92" s="117">
        <f>BPBD!L91</f>
        <v>1</v>
      </c>
      <c r="Z92" s="117">
        <f>SATPOL!L91</f>
        <v>1</v>
      </c>
      <c r="AA92" s="117">
        <f>DINSOS!L91</f>
        <v>1</v>
      </c>
      <c r="AB92" s="117">
        <f>DP3AKB!L91</f>
        <v>1</v>
      </c>
      <c r="AC92" s="117">
        <f>DPPR!L91</f>
        <v>1</v>
      </c>
      <c r="AD92" s="117">
        <f>DLH!L91</f>
        <v>1</v>
      </c>
      <c r="AE92" s="117">
        <f>DISHUB!L91</f>
        <v>0.5</v>
      </c>
      <c r="AF92" s="117">
        <f>PERPUS!L91</f>
        <v>0.5</v>
      </c>
      <c r="AG92" s="117">
        <f>DPOP!L91</f>
        <v>1</v>
      </c>
      <c r="AH92" s="117">
        <f>'DP3'!L91</f>
        <v>0.5</v>
      </c>
      <c r="AI92" s="117">
        <f>DISDAG!L91</f>
        <v>1</v>
      </c>
      <c r="AJ92" s="117">
        <f>BPKD!L91</f>
        <v>1</v>
      </c>
      <c r="AK92" s="117">
        <f>BPPDRD!L91</f>
        <v>0</v>
      </c>
      <c r="AL92" s="117">
        <f>KESBANG!L91</f>
        <v>1</v>
      </c>
      <c r="AM92" s="117">
        <f>SETWAN!L91</f>
        <v>1</v>
      </c>
      <c r="AN92" s="117">
        <f>KEC.BARAT!L91</f>
        <v>0.5</v>
      </c>
      <c r="AO92" s="117">
        <f>BALTENG!L91</f>
        <v>1</v>
      </c>
      <c r="AP92" s="117">
        <f>BALKOT!L91</f>
        <v>1</v>
      </c>
      <c r="AQ92" s="117">
        <f>BALUT!L91</f>
        <v>1</v>
      </c>
      <c r="AR92" s="117">
        <f>BALSEL!L91</f>
        <v>1</v>
      </c>
      <c r="AS92" s="117">
        <f>BALTIM!L91</f>
        <v>1</v>
      </c>
    </row>
    <row r="93">
      <c r="A93" s="113"/>
      <c r="B93" s="114"/>
      <c r="C93" s="114"/>
      <c r="D93" s="114"/>
      <c r="E93" s="114" t="s">
        <v>193</v>
      </c>
      <c r="F93" s="266" t="s">
        <v>613</v>
      </c>
      <c r="G93" s="117"/>
      <c r="H93" s="407"/>
      <c r="I93" s="117">
        <f t="shared" si="17"/>
        <v>0.8611111111</v>
      </c>
      <c r="J93" s="324">
        <f>ITKOT!L92</f>
        <v>1</v>
      </c>
      <c r="K93" s="117">
        <f>SETDA!L92</f>
        <v>1</v>
      </c>
      <c r="L93" s="117">
        <f>CAPIL!L92</f>
        <v>1</v>
      </c>
      <c r="M93" s="117">
        <f>DPMPT!L92</f>
        <v>1</v>
      </c>
      <c r="N93" s="117">
        <f>BAPPEDA!L92</f>
        <v>1</v>
      </c>
      <c r="O93" s="117">
        <f>NAKER!L92</f>
        <v>1</v>
      </c>
      <c r="P93" s="117">
        <f>BKPSDM!L92</f>
        <v>1</v>
      </c>
      <c r="Q93" s="117">
        <f>KOMINFO!L92</f>
        <v>1</v>
      </c>
      <c r="R93" s="117">
        <f>RSUD!L92</f>
        <v>1</v>
      </c>
      <c r="S93" s="117">
        <f>RSIA!L92</f>
        <v>1</v>
      </c>
      <c r="T93" s="117">
        <f>DKUMKM!L92</f>
        <v>1</v>
      </c>
      <c r="U93" s="117">
        <f>DISDIK!L92</f>
        <v>1</v>
      </c>
      <c r="V93" s="117">
        <f>DKK!L92</f>
        <v>1</v>
      </c>
      <c r="W93" s="117">
        <f>DPU!L92</f>
        <v>1</v>
      </c>
      <c r="X93" s="117">
        <f>DISPERKIM!L92</f>
        <v>1</v>
      </c>
      <c r="Y93" s="117">
        <f>BPBD!L92</f>
        <v>1</v>
      </c>
      <c r="Z93" s="117">
        <f>SATPOL!L92</f>
        <v>1</v>
      </c>
      <c r="AA93" s="117">
        <f>DINSOS!L92</f>
        <v>1</v>
      </c>
      <c r="AB93" s="117">
        <f>DP3AKB!L92</f>
        <v>1</v>
      </c>
      <c r="AC93" s="117">
        <f>DPPR!L92</f>
        <v>1</v>
      </c>
      <c r="AD93" s="117">
        <f>DLH!L92</f>
        <v>1</v>
      </c>
      <c r="AE93" s="117">
        <f>DISHUB!L92</f>
        <v>0</v>
      </c>
      <c r="AF93" s="117">
        <f>PERPUS!L92</f>
        <v>0</v>
      </c>
      <c r="AG93" s="117">
        <f>DPOP!L92</f>
        <v>1</v>
      </c>
      <c r="AH93" s="117">
        <f>'DP3'!L92</f>
        <v>1</v>
      </c>
      <c r="AI93" s="117">
        <f>DISDAG!L92</f>
        <v>1</v>
      </c>
      <c r="AJ93" s="117">
        <f>BPKD!L92</f>
        <v>1</v>
      </c>
      <c r="AK93" s="117">
        <f>BPPDRD!L92</f>
        <v>0</v>
      </c>
      <c r="AL93" s="117">
        <f>KESBANG!L92</f>
        <v>1</v>
      </c>
      <c r="AM93" s="117">
        <f>SETWAN!L92</f>
        <v>1</v>
      </c>
      <c r="AN93" s="117">
        <f>KEC.BARAT!L92</f>
        <v>0</v>
      </c>
      <c r="AO93" s="117">
        <f>BALTENG!L92</f>
        <v>0</v>
      </c>
      <c r="AP93" s="117">
        <f>BALKOT!L92</f>
        <v>1</v>
      </c>
      <c r="AQ93" s="117">
        <f>BALUT!L92</f>
        <v>1</v>
      </c>
      <c r="AR93" s="117">
        <f>BALSEL!L92</f>
        <v>1</v>
      </c>
      <c r="AS93" s="117">
        <f>BALTIM!L92</f>
        <v>1</v>
      </c>
    </row>
    <row r="94">
      <c r="A94" s="113"/>
      <c r="B94" s="114"/>
      <c r="C94" s="114"/>
      <c r="D94" s="114"/>
      <c r="E94" s="114" t="s">
        <v>199</v>
      </c>
      <c r="F94" s="266" t="s">
        <v>617</v>
      </c>
      <c r="G94" s="117"/>
      <c r="H94" s="407"/>
      <c r="I94" s="117">
        <f t="shared" si="17"/>
        <v>0.8611111111</v>
      </c>
      <c r="J94" s="324">
        <f>ITKOT!L93</f>
        <v>1</v>
      </c>
      <c r="K94" s="117">
        <f>SETDA!L93</f>
        <v>1</v>
      </c>
      <c r="L94" s="117">
        <f>CAPIL!L93</f>
        <v>1</v>
      </c>
      <c r="M94" s="117">
        <f>DPMPT!L93</f>
        <v>1</v>
      </c>
      <c r="N94" s="117">
        <f>BAPPEDA!L93</f>
        <v>1</v>
      </c>
      <c r="O94" s="117">
        <f>NAKER!L93</f>
        <v>1</v>
      </c>
      <c r="P94" s="117">
        <f>BKPSDM!L93</f>
        <v>1</v>
      </c>
      <c r="Q94" s="117">
        <f>KOMINFO!L93</f>
        <v>1</v>
      </c>
      <c r="R94" s="117">
        <f>RSUD!L93</f>
        <v>1</v>
      </c>
      <c r="S94" s="117">
        <f>RSIA!L93</f>
        <v>1</v>
      </c>
      <c r="T94" s="117">
        <f>DKUMKM!L93</f>
        <v>1</v>
      </c>
      <c r="U94" s="117">
        <f>DISDIK!L93</f>
        <v>1</v>
      </c>
      <c r="V94" s="117">
        <f>DKK!L93</f>
        <v>1</v>
      </c>
      <c r="W94" s="117">
        <f>DPU!L93</f>
        <v>1</v>
      </c>
      <c r="X94" s="117">
        <f>DISPERKIM!L93</f>
        <v>1</v>
      </c>
      <c r="Y94" s="117">
        <f>BPBD!L93</f>
        <v>1</v>
      </c>
      <c r="Z94" s="117">
        <f>SATPOL!L93</f>
        <v>0</v>
      </c>
      <c r="AA94" s="117">
        <f>DINSOS!L93</f>
        <v>1</v>
      </c>
      <c r="AB94" s="117">
        <f>DP3AKB!L93</f>
        <v>1</v>
      </c>
      <c r="AC94" s="117">
        <f>DPPR!L93</f>
        <v>1</v>
      </c>
      <c r="AD94" s="117">
        <f>DLH!L93</f>
        <v>1</v>
      </c>
      <c r="AE94" s="117">
        <f>DISHUB!L93</f>
        <v>0</v>
      </c>
      <c r="AF94" s="117">
        <f>PERPUS!L93</f>
        <v>0</v>
      </c>
      <c r="AG94" s="117">
        <f>DPOP!L93</f>
        <v>1</v>
      </c>
      <c r="AH94" s="117">
        <f>'DP3'!L93</f>
        <v>1</v>
      </c>
      <c r="AI94" s="117">
        <f>DISDAG!L93</f>
        <v>1</v>
      </c>
      <c r="AJ94" s="117">
        <f>BPKD!L93</f>
        <v>1</v>
      </c>
      <c r="AK94" s="117">
        <f>BPPDRD!L93</f>
        <v>0</v>
      </c>
      <c r="AL94" s="117">
        <f>KESBANG!L93</f>
        <v>1</v>
      </c>
      <c r="AM94" s="117">
        <f>SETWAN!L93</f>
        <v>1</v>
      </c>
      <c r="AN94" s="117">
        <f>KEC.BARAT!L93</f>
        <v>0</v>
      </c>
      <c r="AO94" s="117">
        <f>BALTENG!L93</f>
        <v>1</v>
      </c>
      <c r="AP94" s="117">
        <f>BALKOT!L93</f>
        <v>1</v>
      </c>
      <c r="AQ94" s="117">
        <f>BALUT!L93</f>
        <v>1</v>
      </c>
      <c r="AR94" s="117">
        <f>BALSEL!L93</f>
        <v>1</v>
      </c>
      <c r="AS94" s="117">
        <f>BALTIM!L93</f>
        <v>1</v>
      </c>
    </row>
    <row r="95">
      <c r="A95" s="113"/>
      <c r="B95" s="114"/>
      <c r="C95" s="114"/>
      <c r="D95" s="114"/>
      <c r="E95" s="114" t="s">
        <v>219</v>
      </c>
      <c r="F95" s="266" t="s">
        <v>621</v>
      </c>
      <c r="G95" s="117"/>
      <c r="H95" s="407"/>
      <c r="I95" s="117">
        <f t="shared" si="17"/>
        <v>0.8055555556</v>
      </c>
      <c r="J95" s="324">
        <f>ITKOT!L94</f>
        <v>1</v>
      </c>
      <c r="K95" s="117">
        <f>SETDA!L94</f>
        <v>1</v>
      </c>
      <c r="L95" s="117">
        <f>CAPIL!L94</f>
        <v>1</v>
      </c>
      <c r="M95" s="117">
        <f>DPMPT!L94</f>
        <v>1</v>
      </c>
      <c r="N95" s="117">
        <f>BAPPEDA!L94</f>
        <v>1</v>
      </c>
      <c r="O95" s="117">
        <f>NAKER!L94</f>
        <v>1</v>
      </c>
      <c r="P95" s="117">
        <f>BKPSDM!L94</f>
        <v>1</v>
      </c>
      <c r="Q95" s="117">
        <f>KOMINFO!L94</f>
        <v>1</v>
      </c>
      <c r="R95" s="117">
        <f>RSUD!L94</f>
        <v>1</v>
      </c>
      <c r="S95" s="117">
        <f>RSIA!L94</f>
        <v>1</v>
      </c>
      <c r="T95" s="117">
        <f>DKUMKM!L94</f>
        <v>1</v>
      </c>
      <c r="U95" s="117">
        <f>DISDIK!L94</f>
        <v>1</v>
      </c>
      <c r="V95" s="117">
        <f>DKK!L94</f>
        <v>1</v>
      </c>
      <c r="W95" s="117">
        <f>DPU!L94</f>
        <v>1</v>
      </c>
      <c r="X95" s="117">
        <f>DISPERKIM!L94</f>
        <v>1</v>
      </c>
      <c r="Y95" s="117">
        <f>BPBD!L94</f>
        <v>1</v>
      </c>
      <c r="Z95" s="117">
        <f>SATPOL!L94</f>
        <v>0</v>
      </c>
      <c r="AA95" s="117">
        <f>DINSOS!L94</f>
        <v>1</v>
      </c>
      <c r="AB95" s="117">
        <f>DP3AKB!L94</f>
        <v>1</v>
      </c>
      <c r="AC95" s="117">
        <f>DPPR!L94</f>
        <v>0</v>
      </c>
      <c r="AD95" s="117">
        <f>DLH!L94</f>
        <v>1</v>
      </c>
      <c r="AE95" s="117">
        <f>DISHUB!L94</f>
        <v>0</v>
      </c>
      <c r="AF95" s="117">
        <f>PERPUS!L94</f>
        <v>0</v>
      </c>
      <c r="AG95" s="117">
        <f>DPOP!L94</f>
        <v>1</v>
      </c>
      <c r="AH95" s="117">
        <f>'DP3'!L94</f>
        <v>1</v>
      </c>
      <c r="AI95" s="117">
        <f>DISDAG!L94</f>
        <v>1</v>
      </c>
      <c r="AJ95" s="117">
        <f>BPKD!L94</f>
        <v>1</v>
      </c>
      <c r="AK95" s="117">
        <f>BPPDRD!L94</f>
        <v>0</v>
      </c>
      <c r="AL95" s="117">
        <f>KESBANG!L94</f>
        <v>1</v>
      </c>
      <c r="AM95" s="117">
        <f>SETWAN!L94</f>
        <v>1</v>
      </c>
      <c r="AN95" s="117">
        <f>KEC.BARAT!L94</f>
        <v>0</v>
      </c>
      <c r="AO95" s="117">
        <f>BALTENG!L94</f>
        <v>1</v>
      </c>
      <c r="AP95" s="117">
        <f>BALKOT!L94</f>
        <v>1</v>
      </c>
      <c r="AQ95" s="117">
        <f>BALUT!L94</f>
        <v>1</v>
      </c>
      <c r="AR95" s="117">
        <f>BALSEL!L94</f>
        <v>1</v>
      </c>
      <c r="AS95" s="117">
        <f>BALTIM!L94</f>
        <v>0</v>
      </c>
    </row>
    <row r="96">
      <c r="A96" s="257"/>
      <c r="B96" s="241"/>
      <c r="C96" s="241"/>
      <c r="D96" s="241" t="s">
        <v>12</v>
      </c>
      <c r="E96" s="32" t="s">
        <v>47</v>
      </c>
      <c r="F96" s="4"/>
      <c r="G96" s="242">
        <v>0.3</v>
      </c>
      <c r="H96" s="407"/>
      <c r="I96" s="242">
        <f>AVERAGE(I97:I102)*G96</f>
        <v>0.2516944444</v>
      </c>
      <c r="J96" s="329">
        <f>ITKOT!L95</f>
        <v>0.3</v>
      </c>
      <c r="K96" s="242">
        <f>SETDA!L95</f>
        <v>0.3</v>
      </c>
      <c r="L96" s="242">
        <f>CAPIL!L95</f>
        <v>0.3</v>
      </c>
      <c r="M96" s="242">
        <f>DPMPT!L95</f>
        <v>0.3</v>
      </c>
      <c r="N96" s="242">
        <f>BAPPEDA!L95</f>
        <v>0.3</v>
      </c>
      <c r="O96" s="242">
        <f>NAKER!L95</f>
        <v>0.3</v>
      </c>
      <c r="P96" s="242">
        <f>BKPSDM!L95</f>
        <v>0.3</v>
      </c>
      <c r="Q96" s="242">
        <f>KOMINFO!L95</f>
        <v>0.2</v>
      </c>
      <c r="R96" s="242">
        <f>RSUD!L95</f>
        <v>0.3</v>
      </c>
      <c r="S96" s="117">
        <f>RSIA!L95</f>
        <v>0.3</v>
      </c>
      <c r="T96" s="117">
        <f>DKUMKM!L95</f>
        <v>0.3</v>
      </c>
      <c r="U96" s="117">
        <f>DISDIK!L95</f>
        <v>0.242</v>
      </c>
      <c r="V96" s="117">
        <f>DKK!L95</f>
        <v>0.3</v>
      </c>
      <c r="W96" s="117">
        <f>DPU!L95</f>
        <v>0.2835</v>
      </c>
      <c r="X96" s="117">
        <f>DISPERKIM!L95</f>
        <v>0.2585</v>
      </c>
      <c r="Y96" s="117">
        <f>BPBD!L95</f>
        <v>0.3</v>
      </c>
      <c r="Z96" s="117">
        <f>SATPOL!L95</f>
        <v>0.05</v>
      </c>
      <c r="AA96" s="117">
        <f>DINSOS!L95</f>
        <v>0.167</v>
      </c>
      <c r="AB96" s="117">
        <f>DP3AKB!L95</f>
        <v>0.25</v>
      </c>
      <c r="AC96" s="117">
        <f>DPPR!L95</f>
        <v>0.1835</v>
      </c>
      <c r="AD96" s="117">
        <f>DLH!L95</f>
        <v>0.3</v>
      </c>
      <c r="AE96" s="117">
        <f>DISHUB!L95</f>
        <v>0.267</v>
      </c>
      <c r="AF96" s="117">
        <f>PERPUS!L95</f>
        <v>0.117</v>
      </c>
      <c r="AG96" s="117">
        <f>DPOP!L95</f>
        <v>0.3</v>
      </c>
      <c r="AH96" s="117">
        <f>'DP3'!L95</f>
        <v>0.2085</v>
      </c>
      <c r="AI96" s="117">
        <f>DISDAG!L95</f>
        <v>0.3</v>
      </c>
      <c r="AJ96" s="117">
        <f>BPKD!L95</f>
        <v>0.3</v>
      </c>
      <c r="AK96" s="117">
        <f>BPPDRD!L95</f>
        <v>0.208</v>
      </c>
      <c r="AL96" s="117">
        <f>KESBANG!L95</f>
        <v>0.2585</v>
      </c>
      <c r="AM96" s="117">
        <f>SETWAN!L95</f>
        <v>0.3</v>
      </c>
      <c r="AN96" s="117">
        <f>KEC.BARAT!L95</f>
        <v>0.2585</v>
      </c>
      <c r="AO96" s="117">
        <f>BALTENG!L95</f>
        <v>0.1585</v>
      </c>
      <c r="AP96" s="117">
        <f>BALKOT!L95</f>
        <v>0.2835</v>
      </c>
      <c r="AQ96" s="117">
        <f>BALUT!L95</f>
        <v>0.1665</v>
      </c>
      <c r="AR96" s="117">
        <f>BALSEL!L95</f>
        <v>0.15</v>
      </c>
      <c r="AS96" s="117">
        <f>BALTIM!L95</f>
        <v>0.2505</v>
      </c>
    </row>
    <row r="97">
      <c r="A97" s="113"/>
      <c r="B97" s="114"/>
      <c r="C97" s="114"/>
      <c r="D97" s="114"/>
      <c r="E97" s="114" t="s">
        <v>186</v>
      </c>
      <c r="F97" s="266" t="s">
        <v>1196</v>
      </c>
      <c r="G97" s="117"/>
      <c r="H97" s="407"/>
      <c r="I97" s="117">
        <f t="shared" ref="I97:I102" si="18">AVERAGE(J97:AS97)</f>
        <v>0.9305555556</v>
      </c>
      <c r="J97" s="324">
        <f>ITKOT!L96</f>
        <v>1</v>
      </c>
      <c r="K97" s="117">
        <f>SETDA!L96</f>
        <v>1</v>
      </c>
      <c r="L97" s="117">
        <f>CAPIL!L96</f>
        <v>1</v>
      </c>
      <c r="M97" s="117">
        <f>DPMPT!L96</f>
        <v>1</v>
      </c>
      <c r="N97" s="117">
        <f>BAPPEDA!L96</f>
        <v>1</v>
      </c>
      <c r="O97" s="117">
        <f>NAKER!L96</f>
        <v>1</v>
      </c>
      <c r="P97" s="117">
        <f>BKPSDM!L96</f>
        <v>1</v>
      </c>
      <c r="Q97" s="117">
        <f>KOMINFO!L96</f>
        <v>1</v>
      </c>
      <c r="R97" s="117">
        <f>RSUD!L96</f>
        <v>1</v>
      </c>
      <c r="S97" s="117">
        <f>RSIA!L96</f>
        <v>1</v>
      </c>
      <c r="T97" s="117">
        <f>DKUMKM!L96</f>
        <v>1</v>
      </c>
      <c r="U97" s="117">
        <f>DISDIK!L96</f>
        <v>0.5</v>
      </c>
      <c r="V97" s="117">
        <f>DKK!L96</f>
        <v>1</v>
      </c>
      <c r="W97" s="117">
        <f>DPU!L96</f>
        <v>1</v>
      </c>
      <c r="X97" s="117">
        <f>DISPERKIM!L96</f>
        <v>1</v>
      </c>
      <c r="Y97" s="117">
        <f>BPBD!L96</f>
        <v>1</v>
      </c>
      <c r="Z97" s="117">
        <f>SATPOL!L96</f>
        <v>0</v>
      </c>
      <c r="AA97" s="117">
        <f>DINSOS!L96</f>
        <v>1</v>
      </c>
      <c r="AB97" s="117">
        <f>DP3AKB!L96</f>
        <v>1</v>
      </c>
      <c r="AC97" s="117">
        <f>DPPR!L96</f>
        <v>1</v>
      </c>
      <c r="AD97" s="117">
        <f>DLH!L96</f>
        <v>1</v>
      </c>
      <c r="AE97" s="117">
        <f>DISHUB!L96</f>
        <v>1</v>
      </c>
      <c r="AF97" s="117">
        <f>PERPUS!L96</f>
        <v>1</v>
      </c>
      <c r="AG97" s="117">
        <f>DPOP!L96</f>
        <v>1</v>
      </c>
      <c r="AH97" s="117">
        <f>'DP3'!L96</f>
        <v>1</v>
      </c>
      <c r="AI97" s="117">
        <f>DISDAG!L96</f>
        <v>1</v>
      </c>
      <c r="AJ97" s="117">
        <f>BPKD!L96</f>
        <v>1</v>
      </c>
      <c r="AK97" s="117">
        <f>BPPDRD!L96</f>
        <v>0.5</v>
      </c>
      <c r="AL97" s="117">
        <f>KESBANG!L96</f>
        <v>1</v>
      </c>
      <c r="AM97" s="117">
        <f>SETWAN!L96</f>
        <v>1</v>
      </c>
      <c r="AN97" s="117">
        <f>KEC.BARAT!L96</f>
        <v>1</v>
      </c>
      <c r="AO97" s="117">
        <f>BALTENG!L96</f>
        <v>0.5</v>
      </c>
      <c r="AP97" s="117">
        <f>BALKOT!L96</f>
        <v>1</v>
      </c>
      <c r="AQ97" s="117">
        <f>BALUT!L96</f>
        <v>1</v>
      </c>
      <c r="AR97" s="117">
        <f>BALSEL!L96</f>
        <v>1</v>
      </c>
      <c r="AS97" s="117">
        <f>BALTIM!L96</f>
        <v>1</v>
      </c>
    </row>
    <row r="98">
      <c r="A98" s="113"/>
      <c r="B98" s="114"/>
      <c r="C98" s="114"/>
      <c r="D98" s="114"/>
      <c r="E98" s="114" t="s">
        <v>193</v>
      </c>
      <c r="F98" s="266" t="s">
        <v>1197</v>
      </c>
      <c r="G98" s="117"/>
      <c r="H98" s="407"/>
      <c r="I98" s="117">
        <f t="shared" si="18"/>
        <v>0.9538888889</v>
      </c>
      <c r="J98" s="324">
        <f>ITKOT!L97</f>
        <v>1</v>
      </c>
      <c r="K98" s="117">
        <f>SETDA!L97</f>
        <v>1</v>
      </c>
      <c r="L98" s="117">
        <f>CAPIL!L97</f>
        <v>1</v>
      </c>
      <c r="M98" s="117">
        <f>DPMPT!L97</f>
        <v>1</v>
      </c>
      <c r="N98" s="117">
        <f>BAPPEDA!L97</f>
        <v>1</v>
      </c>
      <c r="O98" s="117">
        <f>NAKER!L97</f>
        <v>1</v>
      </c>
      <c r="P98" s="117">
        <f>BKPSDM!L97</f>
        <v>1</v>
      </c>
      <c r="Q98" s="117">
        <f>KOMINFO!L97</f>
        <v>1</v>
      </c>
      <c r="R98" s="117">
        <f>RSUD!L97</f>
        <v>1</v>
      </c>
      <c r="S98" s="117">
        <f>RSIA!L97</f>
        <v>1</v>
      </c>
      <c r="T98" s="117">
        <f>DKUMKM!L97</f>
        <v>1</v>
      </c>
      <c r="U98" s="117">
        <f>DISDIK!L97</f>
        <v>0.67</v>
      </c>
      <c r="V98" s="117">
        <f>DKK!L97</f>
        <v>1</v>
      </c>
      <c r="W98" s="117">
        <f>DPU!L97</f>
        <v>1</v>
      </c>
      <c r="X98" s="117">
        <f>DISPERKIM!L97</f>
        <v>1</v>
      </c>
      <c r="Y98" s="117">
        <f>BPBD!L97</f>
        <v>1</v>
      </c>
      <c r="Z98" s="117">
        <f>SATPOL!L97</f>
        <v>1</v>
      </c>
      <c r="AA98" s="117">
        <f>DINSOS!L97</f>
        <v>0.67</v>
      </c>
      <c r="AB98" s="117">
        <f>DP3AKB!L97</f>
        <v>1</v>
      </c>
      <c r="AC98" s="117">
        <f>DPPR!L97</f>
        <v>1</v>
      </c>
      <c r="AD98" s="117">
        <f>DLH!L97</f>
        <v>1</v>
      </c>
      <c r="AE98" s="117">
        <f>DISHUB!L97</f>
        <v>1</v>
      </c>
      <c r="AF98" s="117">
        <f>PERPUS!L97</f>
        <v>0.67</v>
      </c>
      <c r="AG98" s="117">
        <f>DPOP!L97</f>
        <v>1</v>
      </c>
      <c r="AH98" s="117">
        <f>'DP3'!L97</f>
        <v>1</v>
      </c>
      <c r="AI98" s="117">
        <f>DISDAG!L97</f>
        <v>1</v>
      </c>
      <c r="AJ98" s="117">
        <f>BPKD!L97</f>
        <v>1</v>
      </c>
      <c r="AK98" s="117">
        <f>BPPDRD!L97</f>
        <v>0.33</v>
      </c>
      <c r="AL98" s="117">
        <f>KESBANG!L97</f>
        <v>1</v>
      </c>
      <c r="AM98" s="117">
        <f>SETWAN!L97</f>
        <v>1</v>
      </c>
      <c r="AN98" s="117">
        <f>KEC.BARAT!L97</f>
        <v>1</v>
      </c>
      <c r="AO98" s="117">
        <f>BALTENG!L97</f>
        <v>1</v>
      </c>
      <c r="AP98" s="117">
        <f>BALKOT!L97</f>
        <v>1</v>
      </c>
      <c r="AQ98" s="117">
        <f>BALUT!L97</f>
        <v>1</v>
      </c>
      <c r="AR98" s="117">
        <f>BALSEL!L97</f>
        <v>1</v>
      </c>
      <c r="AS98" s="117">
        <f>BALTIM!L97</f>
        <v>1</v>
      </c>
    </row>
    <row r="99">
      <c r="A99" s="113"/>
      <c r="B99" s="114"/>
      <c r="C99" s="114"/>
      <c r="D99" s="114"/>
      <c r="E99" s="114" t="s">
        <v>199</v>
      </c>
      <c r="F99" s="266" t="s">
        <v>637</v>
      </c>
      <c r="G99" s="117"/>
      <c r="H99" s="407"/>
      <c r="I99" s="117">
        <f t="shared" si="18"/>
        <v>0.8802777778</v>
      </c>
      <c r="J99" s="324">
        <f>ITKOT!L98</f>
        <v>1</v>
      </c>
      <c r="K99" s="117">
        <f>SETDA!L98</f>
        <v>1</v>
      </c>
      <c r="L99" s="117">
        <f>CAPIL!L98</f>
        <v>1</v>
      </c>
      <c r="M99" s="117">
        <f>DPMPT!L98</f>
        <v>1</v>
      </c>
      <c r="N99" s="117">
        <f>BAPPEDA!L98</f>
        <v>1</v>
      </c>
      <c r="O99" s="117">
        <f>NAKER!L98</f>
        <v>1</v>
      </c>
      <c r="P99" s="117">
        <f>BKPSDM!L98</f>
        <v>1</v>
      </c>
      <c r="Q99" s="117">
        <f>KOMINFO!L98</f>
        <v>1</v>
      </c>
      <c r="R99" s="117">
        <f>RSUD!L98</f>
        <v>1</v>
      </c>
      <c r="S99" s="117">
        <f>RSIA!L98</f>
        <v>1</v>
      </c>
      <c r="T99" s="117">
        <f>DKUMKM!L98</f>
        <v>1</v>
      </c>
      <c r="U99" s="117">
        <f>DISDIK!L98</f>
        <v>0.67</v>
      </c>
      <c r="V99" s="117">
        <f>DKK!L98</f>
        <v>1</v>
      </c>
      <c r="W99" s="117">
        <f>DPU!L98</f>
        <v>1</v>
      </c>
      <c r="X99" s="117">
        <f>DISPERKIM!L98</f>
        <v>1</v>
      </c>
      <c r="Y99" s="117">
        <f>BPBD!L98</f>
        <v>1</v>
      </c>
      <c r="Z99" s="117">
        <f>SATPOL!L98</f>
        <v>0</v>
      </c>
      <c r="AA99" s="117">
        <f>DINSOS!L98</f>
        <v>0.67</v>
      </c>
      <c r="AB99" s="117">
        <f>DP3AKB!L98</f>
        <v>1</v>
      </c>
      <c r="AC99" s="117">
        <f>DPPR!L98</f>
        <v>1</v>
      </c>
      <c r="AD99" s="117">
        <f>DLH!L98</f>
        <v>1</v>
      </c>
      <c r="AE99" s="117">
        <f>DISHUB!L98</f>
        <v>0.67</v>
      </c>
      <c r="AF99" s="117">
        <f>PERPUS!L98</f>
        <v>0.67</v>
      </c>
      <c r="AG99" s="117">
        <f>DPOP!L98</f>
        <v>1</v>
      </c>
      <c r="AH99" s="117">
        <f>'DP3'!L98</f>
        <v>0.67</v>
      </c>
      <c r="AI99" s="117">
        <f>DISDAG!L98</f>
        <v>1</v>
      </c>
      <c r="AJ99" s="117">
        <f>BPKD!L98</f>
        <v>1</v>
      </c>
      <c r="AK99" s="117">
        <f>BPPDRD!L98</f>
        <v>0.33</v>
      </c>
      <c r="AL99" s="117">
        <f>KESBANG!L98</f>
        <v>1</v>
      </c>
      <c r="AM99" s="117">
        <f>SETWAN!L98</f>
        <v>1</v>
      </c>
      <c r="AN99" s="117">
        <f>KEC.BARAT!L98</f>
        <v>1</v>
      </c>
      <c r="AO99" s="117">
        <f>BALTENG!L98</f>
        <v>0.67</v>
      </c>
      <c r="AP99" s="117">
        <f>BALKOT!L98</f>
        <v>1</v>
      </c>
      <c r="AQ99" s="117">
        <f>BALUT!L98</f>
        <v>1</v>
      </c>
      <c r="AR99" s="117">
        <f>BALSEL!L98</f>
        <v>0.67</v>
      </c>
      <c r="AS99" s="117">
        <f>BALTIM!L98</f>
        <v>0.67</v>
      </c>
    </row>
    <row r="100">
      <c r="A100" s="113"/>
      <c r="B100" s="114"/>
      <c r="C100" s="114"/>
      <c r="D100" s="114"/>
      <c r="E100" s="114" t="s">
        <v>219</v>
      </c>
      <c r="F100" s="266" t="s">
        <v>641</v>
      </c>
      <c r="G100" s="117"/>
      <c r="H100" s="407"/>
      <c r="I100" s="117">
        <f t="shared" si="18"/>
        <v>0.8522222222</v>
      </c>
      <c r="J100" s="324">
        <f>ITKOT!L99</f>
        <v>1</v>
      </c>
      <c r="K100" s="117">
        <f>SETDA!L99</f>
        <v>1</v>
      </c>
      <c r="L100" s="117">
        <f>CAPIL!L99</f>
        <v>1</v>
      </c>
      <c r="M100" s="117">
        <f>DPMPT!L99</f>
        <v>1</v>
      </c>
      <c r="N100" s="117">
        <f>BAPPEDA!L99</f>
        <v>1</v>
      </c>
      <c r="O100" s="117">
        <f>NAKER!L99</f>
        <v>1</v>
      </c>
      <c r="P100" s="117">
        <f>BKPSDM!L99</f>
        <v>1</v>
      </c>
      <c r="Q100" s="117">
        <f>KOMINFO!L99</f>
        <v>1</v>
      </c>
      <c r="R100" s="117">
        <f>RSUD!L99</f>
        <v>1</v>
      </c>
      <c r="S100" s="117">
        <f>RSIA!L99</f>
        <v>1</v>
      </c>
      <c r="T100" s="117">
        <f>DKUMKM!L99</f>
        <v>1</v>
      </c>
      <c r="U100" s="117">
        <f>DISDIK!L99</f>
        <v>1</v>
      </c>
      <c r="V100" s="117">
        <f>DKK!L99</f>
        <v>1</v>
      </c>
      <c r="W100" s="117">
        <f>DPU!L99</f>
        <v>0.67</v>
      </c>
      <c r="X100" s="117">
        <f>DISPERKIM!L99</f>
        <v>1</v>
      </c>
      <c r="Y100" s="117">
        <f>BPBD!L99</f>
        <v>1</v>
      </c>
      <c r="Z100" s="117">
        <f>SATPOL!L99</f>
        <v>0</v>
      </c>
      <c r="AA100" s="117">
        <f>DINSOS!L99</f>
        <v>0.67</v>
      </c>
      <c r="AB100" s="117">
        <f>DP3AKB!L99</f>
        <v>1</v>
      </c>
      <c r="AC100" s="117">
        <f>DPPR!L99</f>
        <v>0.67</v>
      </c>
      <c r="AD100" s="117">
        <f>DLH!L99</f>
        <v>1</v>
      </c>
      <c r="AE100" s="117">
        <f>DISHUB!L99</f>
        <v>0.67</v>
      </c>
      <c r="AF100" s="117">
        <f>PERPUS!L99</f>
        <v>0</v>
      </c>
      <c r="AG100" s="117">
        <f>DPOP!L99</f>
        <v>1</v>
      </c>
      <c r="AH100" s="117">
        <f>'DP3'!L99</f>
        <v>0.67</v>
      </c>
      <c r="AI100" s="117">
        <f>DISDAG!L99</f>
        <v>1</v>
      </c>
      <c r="AJ100" s="117">
        <f>BPKD!L99</f>
        <v>1</v>
      </c>
      <c r="AK100" s="117">
        <f>BPPDRD!L99</f>
        <v>1</v>
      </c>
      <c r="AL100" s="117">
        <f>KESBANG!L99</f>
        <v>1</v>
      </c>
      <c r="AM100" s="117">
        <f>SETWAN!L99</f>
        <v>1</v>
      </c>
      <c r="AN100" s="117">
        <f>KEC.BARAT!L99</f>
        <v>1</v>
      </c>
      <c r="AO100" s="117">
        <f>BALTENG!L99</f>
        <v>1</v>
      </c>
      <c r="AP100" s="117">
        <f>BALKOT!L99</f>
        <v>1</v>
      </c>
      <c r="AQ100" s="117">
        <f>BALUT!L99</f>
        <v>0.33</v>
      </c>
      <c r="AR100" s="117">
        <f>BALSEL!L99</f>
        <v>0.33</v>
      </c>
      <c r="AS100" s="117">
        <f>BALTIM!L99</f>
        <v>0.67</v>
      </c>
    </row>
    <row r="101">
      <c r="A101" s="113"/>
      <c r="B101" s="114"/>
      <c r="C101" s="114"/>
      <c r="D101" s="114"/>
      <c r="E101" s="114" t="s">
        <v>224</v>
      </c>
      <c r="F101" s="266" t="s">
        <v>645</v>
      </c>
      <c r="G101" s="117"/>
      <c r="H101" s="407"/>
      <c r="I101" s="117">
        <f t="shared" si="18"/>
        <v>0.7222222222</v>
      </c>
      <c r="J101" s="324">
        <f>ITKOT!L100</f>
        <v>1</v>
      </c>
      <c r="K101" s="117">
        <f>SETDA!L100</f>
        <v>1</v>
      </c>
      <c r="L101" s="117">
        <f>CAPIL!L100</f>
        <v>1</v>
      </c>
      <c r="M101" s="117">
        <f>DPMPT!L100</f>
        <v>1</v>
      </c>
      <c r="N101" s="117">
        <f>BAPPEDA!L100</f>
        <v>1</v>
      </c>
      <c r="O101" s="117">
        <f>NAKER!L100</f>
        <v>1</v>
      </c>
      <c r="P101" s="117">
        <f>BKPSDM!L100</f>
        <v>1</v>
      </c>
      <c r="Q101" s="117">
        <f>KOMINFO!L100</f>
        <v>0</v>
      </c>
      <c r="R101" s="117">
        <f>RSUD!L100</f>
        <v>1</v>
      </c>
      <c r="S101" s="117">
        <f>RSIA!L100</f>
        <v>1</v>
      </c>
      <c r="T101" s="117">
        <f>DKUMKM!L100</f>
        <v>1</v>
      </c>
      <c r="U101" s="117">
        <f>DISDIK!L100</f>
        <v>1</v>
      </c>
      <c r="V101" s="117">
        <f>DKK!L100</f>
        <v>1</v>
      </c>
      <c r="W101" s="117">
        <f>DPU!L100</f>
        <v>1</v>
      </c>
      <c r="X101" s="117">
        <f>DISPERKIM!L100</f>
        <v>0.5</v>
      </c>
      <c r="Y101" s="117">
        <f>BPBD!L100</f>
        <v>1</v>
      </c>
      <c r="Z101" s="117">
        <f>SATPOL!L100</f>
        <v>0</v>
      </c>
      <c r="AA101" s="117">
        <f>DINSOS!L100</f>
        <v>0</v>
      </c>
      <c r="AB101" s="117">
        <f>DP3AKB!L100</f>
        <v>1</v>
      </c>
      <c r="AC101" s="117">
        <f>DPPR!L100</f>
        <v>0</v>
      </c>
      <c r="AD101" s="117">
        <f>DLH!L100</f>
        <v>1</v>
      </c>
      <c r="AE101" s="117">
        <f>DISHUB!L100</f>
        <v>1</v>
      </c>
      <c r="AF101" s="117">
        <f>PERPUS!L100</f>
        <v>0</v>
      </c>
      <c r="AG101" s="117">
        <f>DPOP!L100</f>
        <v>1</v>
      </c>
      <c r="AH101" s="117">
        <f>'DP3'!L100</f>
        <v>0.5</v>
      </c>
      <c r="AI101" s="117">
        <f>DISDAG!L100</f>
        <v>1</v>
      </c>
      <c r="AJ101" s="117">
        <f>BPKD!L100</f>
        <v>1</v>
      </c>
      <c r="AK101" s="117">
        <f>BPPDRD!L100</f>
        <v>1</v>
      </c>
      <c r="AL101" s="117">
        <f>KESBANG!L100</f>
        <v>0.5</v>
      </c>
      <c r="AM101" s="117">
        <f>SETWAN!L100</f>
        <v>1</v>
      </c>
      <c r="AN101" s="117">
        <f>KEC.BARAT!L100</f>
        <v>0.5</v>
      </c>
      <c r="AO101" s="117">
        <f>BALTENG!L100</f>
        <v>0</v>
      </c>
      <c r="AP101" s="117">
        <f>BALKOT!L100</f>
        <v>1</v>
      </c>
      <c r="AQ101" s="117">
        <f>BALUT!L100</f>
        <v>0</v>
      </c>
      <c r="AR101" s="117">
        <f>BALSEL!L100</f>
        <v>0</v>
      </c>
      <c r="AS101" s="117">
        <f>BALTIM!L100</f>
        <v>1</v>
      </c>
    </row>
    <row r="102">
      <c r="A102" s="113"/>
      <c r="B102" s="114"/>
      <c r="C102" s="114"/>
      <c r="D102" s="114"/>
      <c r="E102" s="114" t="s">
        <v>249</v>
      </c>
      <c r="F102" s="266" t="s">
        <v>649</v>
      </c>
      <c r="G102" s="117"/>
      <c r="H102" s="407"/>
      <c r="I102" s="117">
        <f t="shared" si="18"/>
        <v>0.6947222222</v>
      </c>
      <c r="J102" s="324">
        <f>ITKOT!L101</f>
        <v>1</v>
      </c>
      <c r="K102" s="117">
        <f>SETDA!L101</f>
        <v>1</v>
      </c>
      <c r="L102" s="117">
        <f>CAPIL!L101</f>
        <v>1</v>
      </c>
      <c r="M102" s="117">
        <f>DPMPT!L101</f>
        <v>1</v>
      </c>
      <c r="N102" s="117">
        <f>BAPPEDA!L101</f>
        <v>1</v>
      </c>
      <c r="O102" s="117">
        <f>NAKER!L101</f>
        <v>1</v>
      </c>
      <c r="P102" s="117">
        <f>BKPSDM!L101</f>
        <v>1</v>
      </c>
      <c r="Q102" s="117">
        <f>KOMINFO!L101</f>
        <v>0</v>
      </c>
      <c r="R102" s="117">
        <f>RSUD!L101</f>
        <v>1</v>
      </c>
      <c r="S102" s="117">
        <f>RSIA!L101</f>
        <v>1</v>
      </c>
      <c r="T102" s="117">
        <f>DKUMKM!L101</f>
        <v>1</v>
      </c>
      <c r="U102" s="117">
        <f>DISDIK!L101</f>
        <v>1</v>
      </c>
      <c r="V102" s="117">
        <f>DKK!L101</f>
        <v>1</v>
      </c>
      <c r="W102" s="117">
        <f>DPU!L101</f>
        <v>1</v>
      </c>
      <c r="X102" s="117">
        <f>DISPERKIM!L101</f>
        <v>0.67</v>
      </c>
      <c r="Y102" s="117">
        <f>BPBD!L101</f>
        <v>1</v>
      </c>
      <c r="Z102" s="117">
        <f>SATPOL!L101</f>
        <v>0</v>
      </c>
      <c r="AA102" s="117">
        <f>DINSOS!L101</f>
        <v>0.33</v>
      </c>
      <c r="AB102" s="117">
        <f>DP3AKB!L101</f>
        <v>0</v>
      </c>
      <c r="AC102" s="117">
        <f>DPPR!L101</f>
        <v>0</v>
      </c>
      <c r="AD102" s="117">
        <f>DLH!L101</f>
        <v>1</v>
      </c>
      <c r="AE102" s="117">
        <f>DISHUB!L101</f>
        <v>1</v>
      </c>
      <c r="AF102" s="117">
        <f>PERPUS!L101</f>
        <v>0</v>
      </c>
      <c r="AG102" s="117">
        <f>DPOP!L101</f>
        <v>1</v>
      </c>
      <c r="AH102" s="117">
        <f>'DP3'!L101</f>
        <v>0.33</v>
      </c>
      <c r="AI102" s="117">
        <f>DISDAG!L101</f>
        <v>1</v>
      </c>
      <c r="AJ102" s="117">
        <f>BPKD!L101</f>
        <v>1</v>
      </c>
      <c r="AK102" s="117">
        <f>BPPDRD!L101</f>
        <v>1</v>
      </c>
      <c r="AL102" s="117">
        <f>KESBANG!L101</f>
        <v>0.67</v>
      </c>
      <c r="AM102" s="117">
        <f>SETWAN!L101</f>
        <v>1</v>
      </c>
      <c r="AN102" s="117">
        <f>KEC.BARAT!L101</f>
        <v>0.67</v>
      </c>
      <c r="AO102" s="117">
        <f>BALTENG!L101</f>
        <v>0</v>
      </c>
      <c r="AP102" s="117">
        <f>BALKOT!L101</f>
        <v>0.67</v>
      </c>
      <c r="AQ102" s="117">
        <f>BALUT!L101</f>
        <v>0</v>
      </c>
      <c r="AR102" s="117">
        <f>BALSEL!L101</f>
        <v>0</v>
      </c>
      <c r="AS102" s="117">
        <f>BALTIM!L101</f>
        <v>0.67</v>
      </c>
    </row>
    <row r="103">
      <c r="A103" s="257"/>
      <c r="B103" s="241"/>
      <c r="C103" s="241"/>
      <c r="D103" s="241" t="s">
        <v>14</v>
      </c>
      <c r="E103" s="32" t="s">
        <v>48</v>
      </c>
      <c r="F103" s="4"/>
      <c r="G103" s="242">
        <v>0.5</v>
      </c>
      <c r="H103" s="407"/>
      <c r="I103" s="242">
        <f>AVERAGE(I104:I106)*G103</f>
        <v>0.4761111111</v>
      </c>
      <c r="J103" s="329">
        <f>ITKOT!L102</f>
        <v>0.5</v>
      </c>
      <c r="K103" s="242">
        <f>SETDA!L102</f>
        <v>0.5</v>
      </c>
      <c r="L103" s="242">
        <f>CAPIL!L102</f>
        <v>0.5</v>
      </c>
      <c r="M103" s="242">
        <f>DPMPT!L102</f>
        <v>0.5</v>
      </c>
      <c r="N103" s="242">
        <f>BAPPEDA!L102</f>
        <v>0.4166666667</v>
      </c>
      <c r="O103" s="242">
        <f>NAKER!L102</f>
        <v>0.5</v>
      </c>
      <c r="P103" s="242">
        <f>BKPSDM!L102</f>
        <v>0.5</v>
      </c>
      <c r="Q103" s="242">
        <f>KOMINFO!L102</f>
        <v>0.5</v>
      </c>
      <c r="R103" s="242">
        <f>RSUD!L102</f>
        <v>0.5</v>
      </c>
      <c r="S103" s="117">
        <f>RSIA!L102</f>
        <v>0.5</v>
      </c>
      <c r="T103" s="117">
        <f>DKUMKM!L102</f>
        <v>0.5</v>
      </c>
      <c r="U103" s="117">
        <f>DISDIK!L102</f>
        <v>0.5</v>
      </c>
      <c r="V103" s="117">
        <f>DKK!L102</f>
        <v>0.5</v>
      </c>
      <c r="W103" s="117">
        <f>DPU!L102</f>
        <v>0.5</v>
      </c>
      <c r="X103" s="117">
        <f>DISPERKIM!L102</f>
        <v>0.5</v>
      </c>
      <c r="Y103" s="117">
        <f>BPBD!L102</f>
        <v>0.5</v>
      </c>
      <c r="Z103" s="117">
        <f>SATPOL!L102</f>
        <v>0.5</v>
      </c>
      <c r="AA103" s="117">
        <f>DINSOS!L102</f>
        <v>0.5</v>
      </c>
      <c r="AB103" s="117">
        <f>DP3AKB!L102</f>
        <v>0.5</v>
      </c>
      <c r="AC103" s="117">
        <f>DPPR!L102</f>
        <v>0.4166666667</v>
      </c>
      <c r="AD103" s="117">
        <f>DLH!L102</f>
        <v>0.5</v>
      </c>
      <c r="AE103" s="117">
        <f>DISHUB!L102</f>
        <v>0.5</v>
      </c>
      <c r="AF103" s="117">
        <f>PERPUS!L102</f>
        <v>0.3616666667</v>
      </c>
      <c r="AG103" s="117">
        <f>DPOP!L102</f>
        <v>0.5</v>
      </c>
      <c r="AH103" s="117">
        <f>'DP3'!L102</f>
        <v>0.4166666667</v>
      </c>
      <c r="AI103" s="117">
        <f>DISDAG!L102</f>
        <v>0.5</v>
      </c>
      <c r="AJ103" s="117">
        <f>BPKD!L102</f>
        <v>0.3333333333</v>
      </c>
      <c r="AK103" s="117">
        <f>BPPDRD!L102</f>
        <v>0.3333333333</v>
      </c>
      <c r="AL103" s="117">
        <f>KESBANG!L102</f>
        <v>0.5</v>
      </c>
      <c r="AM103" s="117">
        <f>SETWAN!L102</f>
        <v>0.5</v>
      </c>
      <c r="AN103" s="117">
        <f>KEC.BARAT!L102</f>
        <v>0.5</v>
      </c>
      <c r="AO103" s="117">
        <f>BALTENG!L102</f>
        <v>0.5</v>
      </c>
      <c r="AP103" s="117">
        <f>BALKOT!L102</f>
        <v>0.5</v>
      </c>
      <c r="AQ103" s="117">
        <f>BALUT!L102</f>
        <v>0.5</v>
      </c>
      <c r="AR103" s="117">
        <f>BALSEL!L102</f>
        <v>0.5</v>
      </c>
      <c r="AS103" s="117">
        <f>BALTIM!L102</f>
        <v>0.3616666667</v>
      </c>
    </row>
    <row r="104">
      <c r="A104" s="113"/>
      <c r="B104" s="114"/>
      <c r="C104" s="114"/>
      <c r="D104" s="114"/>
      <c r="E104" s="246" t="s">
        <v>186</v>
      </c>
      <c r="F104" s="266" t="s">
        <v>661</v>
      </c>
      <c r="G104" s="117"/>
      <c r="H104" s="407"/>
      <c r="I104" s="117">
        <f t="shared" ref="I104:I106" si="19">AVERAGE(J104:AS104)</f>
        <v>0.9816666667</v>
      </c>
      <c r="J104" s="324">
        <f>ITKOT!L103</f>
        <v>1</v>
      </c>
      <c r="K104" s="117">
        <f>SETDA!L103</f>
        <v>1</v>
      </c>
      <c r="L104" s="117">
        <f>CAPIL!L103</f>
        <v>1</v>
      </c>
      <c r="M104" s="117">
        <f>DPMPT!L103</f>
        <v>1</v>
      </c>
      <c r="N104" s="117">
        <f>BAPPEDA!L103</f>
        <v>1</v>
      </c>
      <c r="O104" s="117">
        <f>NAKER!L103</f>
        <v>1</v>
      </c>
      <c r="P104" s="117">
        <f>BKPSDM!L103</f>
        <v>1</v>
      </c>
      <c r="Q104" s="117">
        <f>KOMINFO!L103</f>
        <v>1</v>
      </c>
      <c r="R104" s="117">
        <f>RSUD!L103</f>
        <v>1</v>
      </c>
      <c r="S104" s="117">
        <f>RSIA!L103</f>
        <v>1</v>
      </c>
      <c r="T104" s="117">
        <f>DKUMKM!L103</f>
        <v>1</v>
      </c>
      <c r="U104" s="117">
        <f>DISDIK!L103</f>
        <v>1</v>
      </c>
      <c r="V104" s="117">
        <f>DKK!L103</f>
        <v>1</v>
      </c>
      <c r="W104" s="117">
        <f>DPU!L103</f>
        <v>1</v>
      </c>
      <c r="X104" s="117">
        <f>DISPERKIM!L103</f>
        <v>1</v>
      </c>
      <c r="Y104" s="117">
        <f>BPBD!L103</f>
        <v>1</v>
      </c>
      <c r="Z104" s="117">
        <f>SATPOL!L103</f>
        <v>1</v>
      </c>
      <c r="AA104" s="117">
        <f>DINSOS!L103</f>
        <v>1</v>
      </c>
      <c r="AB104" s="117">
        <f>DP3AKB!L103</f>
        <v>1</v>
      </c>
      <c r="AC104" s="117">
        <f>DPPR!L103</f>
        <v>1</v>
      </c>
      <c r="AD104" s="117">
        <f>DLH!L103</f>
        <v>1</v>
      </c>
      <c r="AE104" s="117">
        <f>DISHUB!L103</f>
        <v>1</v>
      </c>
      <c r="AF104" s="117">
        <f>PERPUS!L103</f>
        <v>0.67</v>
      </c>
      <c r="AG104" s="117">
        <f>DPOP!L103</f>
        <v>1</v>
      </c>
      <c r="AH104" s="117">
        <f>'DP3'!L103</f>
        <v>1</v>
      </c>
      <c r="AI104" s="117">
        <f>DISDAG!L103</f>
        <v>1</v>
      </c>
      <c r="AJ104" s="117">
        <f>BPKD!L103</f>
        <v>1</v>
      </c>
      <c r="AK104" s="117">
        <f>BPPDRD!L103</f>
        <v>1</v>
      </c>
      <c r="AL104" s="117">
        <f>KESBANG!L103</f>
        <v>1</v>
      </c>
      <c r="AM104" s="117">
        <f>SETWAN!L103</f>
        <v>1</v>
      </c>
      <c r="AN104" s="117">
        <f>KEC.BARAT!L103</f>
        <v>1</v>
      </c>
      <c r="AO104" s="117">
        <f>BALTENG!L103</f>
        <v>1</v>
      </c>
      <c r="AP104" s="117">
        <f>BALKOT!L103</f>
        <v>1</v>
      </c>
      <c r="AQ104" s="117">
        <f>BALUT!L103</f>
        <v>1</v>
      </c>
      <c r="AR104" s="117">
        <f>BALSEL!L103</f>
        <v>1</v>
      </c>
      <c r="AS104" s="117">
        <f>BALTIM!L103</f>
        <v>0.67</v>
      </c>
    </row>
    <row r="105">
      <c r="A105" s="113"/>
      <c r="B105" s="114"/>
      <c r="C105" s="114"/>
      <c r="D105" s="114"/>
      <c r="E105" s="246" t="s">
        <v>193</v>
      </c>
      <c r="F105" s="266" t="s">
        <v>665</v>
      </c>
      <c r="G105" s="117"/>
      <c r="H105" s="407"/>
      <c r="I105" s="117">
        <f t="shared" si="19"/>
        <v>0.9305555556</v>
      </c>
      <c r="J105" s="324">
        <f>ITKOT!L104</f>
        <v>1</v>
      </c>
      <c r="K105" s="117">
        <f>SETDA!L104</f>
        <v>1</v>
      </c>
      <c r="L105" s="117">
        <f>CAPIL!L104</f>
        <v>1</v>
      </c>
      <c r="M105" s="117">
        <f>DPMPT!L104</f>
        <v>1</v>
      </c>
      <c r="N105" s="117">
        <f>BAPPEDA!L104</f>
        <v>0.5</v>
      </c>
      <c r="O105" s="117">
        <f>NAKER!L104</f>
        <v>1</v>
      </c>
      <c r="P105" s="117">
        <f>BKPSDM!L104</f>
        <v>1</v>
      </c>
      <c r="Q105" s="117">
        <f>KOMINFO!L104</f>
        <v>1</v>
      </c>
      <c r="R105" s="117">
        <f>RSUD!L104</f>
        <v>1</v>
      </c>
      <c r="S105" s="117">
        <f>RSIA!L104</f>
        <v>1</v>
      </c>
      <c r="T105" s="117">
        <f>DKUMKM!L104</f>
        <v>1</v>
      </c>
      <c r="U105" s="117">
        <f>DISDIK!L104</f>
        <v>1</v>
      </c>
      <c r="V105" s="117">
        <f>DKK!L104</f>
        <v>1</v>
      </c>
      <c r="W105" s="117">
        <f>DPU!L104</f>
        <v>1</v>
      </c>
      <c r="X105" s="117">
        <f>DISPERKIM!L104</f>
        <v>1</v>
      </c>
      <c r="Y105" s="117">
        <f>BPBD!L104</f>
        <v>1</v>
      </c>
      <c r="Z105" s="117">
        <f>SATPOL!L104</f>
        <v>1</v>
      </c>
      <c r="AA105" s="117">
        <f>DINSOS!L104</f>
        <v>1</v>
      </c>
      <c r="AB105" s="117">
        <f>DP3AKB!L104</f>
        <v>1</v>
      </c>
      <c r="AC105" s="117">
        <f>DPPR!L104</f>
        <v>0.5</v>
      </c>
      <c r="AD105" s="117">
        <f>DLH!L104</f>
        <v>1</v>
      </c>
      <c r="AE105" s="117">
        <f>DISHUB!L104</f>
        <v>1</v>
      </c>
      <c r="AF105" s="117">
        <f>PERPUS!L104</f>
        <v>0.5</v>
      </c>
      <c r="AG105" s="117">
        <f>DPOP!L104</f>
        <v>1</v>
      </c>
      <c r="AH105" s="117">
        <f>'DP3'!L104</f>
        <v>0.5</v>
      </c>
      <c r="AI105" s="117">
        <f>DISDAG!L104</f>
        <v>1</v>
      </c>
      <c r="AJ105" s="117">
        <f>BPKD!L104</f>
        <v>1</v>
      </c>
      <c r="AK105" s="117">
        <f>BPPDRD!L104</f>
        <v>1</v>
      </c>
      <c r="AL105" s="117">
        <f>KESBANG!L104</f>
        <v>1</v>
      </c>
      <c r="AM105" s="117">
        <f>SETWAN!L104</f>
        <v>1</v>
      </c>
      <c r="AN105" s="117">
        <f>KEC.BARAT!L104</f>
        <v>1</v>
      </c>
      <c r="AO105" s="117">
        <f>BALTENG!L104</f>
        <v>1</v>
      </c>
      <c r="AP105" s="117">
        <f>BALKOT!L104</f>
        <v>1</v>
      </c>
      <c r="AQ105" s="117">
        <f>BALUT!L104</f>
        <v>1</v>
      </c>
      <c r="AR105" s="117">
        <f>BALSEL!L104</f>
        <v>1</v>
      </c>
      <c r="AS105" s="117">
        <f>BALTIM!L104</f>
        <v>0.5</v>
      </c>
    </row>
    <row r="106">
      <c r="A106" s="113"/>
      <c r="B106" s="114"/>
      <c r="C106" s="114"/>
      <c r="D106" s="114"/>
      <c r="E106" s="246" t="s">
        <v>199</v>
      </c>
      <c r="F106" s="266" t="s">
        <v>669</v>
      </c>
      <c r="G106" s="117"/>
      <c r="H106" s="407"/>
      <c r="I106" s="117">
        <f t="shared" si="19"/>
        <v>0.9444444444</v>
      </c>
      <c r="J106" s="324">
        <f>ITKOT!L105</f>
        <v>1</v>
      </c>
      <c r="K106" s="117">
        <f>SETDA!L105</f>
        <v>1</v>
      </c>
      <c r="L106" s="117">
        <f>CAPIL!L105</f>
        <v>1</v>
      </c>
      <c r="M106" s="117">
        <f>DPMPT!L105</f>
        <v>1</v>
      </c>
      <c r="N106" s="117">
        <f>BAPPEDA!L105</f>
        <v>1</v>
      </c>
      <c r="O106" s="117">
        <f>NAKER!L105</f>
        <v>1</v>
      </c>
      <c r="P106" s="117">
        <f>BKPSDM!L105</f>
        <v>1</v>
      </c>
      <c r="Q106" s="117">
        <f>KOMINFO!L105</f>
        <v>1</v>
      </c>
      <c r="R106" s="117">
        <f>RSUD!L105</f>
        <v>1</v>
      </c>
      <c r="S106" s="117">
        <f>RSIA!L105</f>
        <v>1</v>
      </c>
      <c r="T106" s="117">
        <f>DKUMKM!L105</f>
        <v>1</v>
      </c>
      <c r="U106" s="117">
        <f>DISDIK!L105</f>
        <v>1</v>
      </c>
      <c r="V106" s="117">
        <f>DKK!L105</f>
        <v>1</v>
      </c>
      <c r="W106" s="117">
        <f>DPU!L105</f>
        <v>1</v>
      </c>
      <c r="X106" s="117">
        <f>DISPERKIM!L105</f>
        <v>1</v>
      </c>
      <c r="Y106" s="117">
        <f>BPBD!L105</f>
        <v>1</v>
      </c>
      <c r="Z106" s="117">
        <f>SATPOL!L105</f>
        <v>1</v>
      </c>
      <c r="AA106" s="117">
        <f>DINSOS!L105</f>
        <v>1</v>
      </c>
      <c r="AB106" s="117">
        <f>DP3AKB!L105</f>
        <v>1</v>
      </c>
      <c r="AC106" s="117">
        <f>DPPR!L105</f>
        <v>1</v>
      </c>
      <c r="AD106" s="117">
        <f>DLH!L105</f>
        <v>1</v>
      </c>
      <c r="AE106" s="117">
        <f>DISHUB!L105</f>
        <v>1</v>
      </c>
      <c r="AF106" s="117">
        <f>PERPUS!L105</f>
        <v>1</v>
      </c>
      <c r="AG106" s="117">
        <f>DPOP!L105</f>
        <v>1</v>
      </c>
      <c r="AH106" s="117">
        <f>'DP3'!L105</f>
        <v>1</v>
      </c>
      <c r="AI106" s="117">
        <f>DISDAG!L105</f>
        <v>1</v>
      </c>
      <c r="AJ106" s="117">
        <f>BPKD!L105</f>
        <v>0</v>
      </c>
      <c r="AK106" s="117">
        <f>BPPDRD!L105</f>
        <v>0</v>
      </c>
      <c r="AL106" s="117">
        <f>KESBANG!L105</f>
        <v>1</v>
      </c>
      <c r="AM106" s="117">
        <f>SETWAN!L105</f>
        <v>1</v>
      </c>
      <c r="AN106" s="117">
        <f>KEC.BARAT!L105</f>
        <v>1</v>
      </c>
      <c r="AO106" s="117">
        <f>BALTENG!L105</f>
        <v>1</v>
      </c>
      <c r="AP106" s="117">
        <f>BALKOT!L105</f>
        <v>1</v>
      </c>
      <c r="AQ106" s="117">
        <f>BALUT!L105</f>
        <v>1</v>
      </c>
      <c r="AR106" s="117">
        <f>BALSEL!L105</f>
        <v>1</v>
      </c>
      <c r="AS106" s="117">
        <f>BALTIM!L105</f>
        <v>1</v>
      </c>
    </row>
    <row r="107">
      <c r="A107" s="257"/>
      <c r="B107" s="241"/>
      <c r="C107" s="241"/>
      <c r="D107" s="241" t="s">
        <v>16</v>
      </c>
      <c r="E107" s="316" t="s">
        <v>673</v>
      </c>
      <c r="F107" s="4"/>
      <c r="G107" s="242">
        <v>0.3</v>
      </c>
      <c r="H107" s="407"/>
      <c r="I107" s="242">
        <f>AVERAGE(I108)*G107</f>
        <v>0.2640833333</v>
      </c>
      <c r="J107" s="329">
        <f>ITKOT!L106</f>
        <v>0.3</v>
      </c>
      <c r="K107" s="242">
        <f>SETDA!L106</f>
        <v>0.201</v>
      </c>
      <c r="L107" s="242">
        <f>CAPIL!L106</f>
        <v>0.3</v>
      </c>
      <c r="M107" s="242">
        <f>DPMPT!L106</f>
        <v>0.3</v>
      </c>
      <c r="N107" s="242">
        <f>BAPPEDA!L106</f>
        <v>0.3</v>
      </c>
      <c r="O107" s="242">
        <f>NAKER!L106</f>
        <v>0.3</v>
      </c>
      <c r="P107" s="242">
        <f>BKPSDM!L106</f>
        <v>0.3</v>
      </c>
      <c r="Q107" s="242">
        <f>KOMINFO!L106</f>
        <v>0.3</v>
      </c>
      <c r="R107" s="242">
        <f>RSUD!L106</f>
        <v>0.3</v>
      </c>
      <c r="S107" s="117">
        <f>RSIA!L106</f>
        <v>0.3</v>
      </c>
      <c r="T107" s="117">
        <f>DKUMKM!L106</f>
        <v>0.3</v>
      </c>
      <c r="U107" s="117">
        <f>DISDIK!L106</f>
        <v>0.3</v>
      </c>
      <c r="V107" s="117">
        <f>DKK!L106</f>
        <v>0.3</v>
      </c>
      <c r="W107" s="117">
        <f>DPU!L106</f>
        <v>0.201</v>
      </c>
      <c r="X107" s="117">
        <f>DISPERKIM!L106</f>
        <v>0.099</v>
      </c>
      <c r="Y107" s="117">
        <f>BPBD!L106</f>
        <v>0.3</v>
      </c>
      <c r="Z107" s="117">
        <f>SATPOL!L106</f>
        <v>0.3</v>
      </c>
      <c r="AA107" s="117">
        <f>DINSOS!L106</f>
        <v>0.3</v>
      </c>
      <c r="AB107" s="117">
        <f>DP3AKB!L106</f>
        <v>0.3</v>
      </c>
      <c r="AC107" s="117">
        <f>DPPR!L106</f>
        <v>0.3</v>
      </c>
      <c r="AD107" s="117">
        <f>DLH!L106</f>
        <v>0.099</v>
      </c>
      <c r="AE107" s="117">
        <f>DISHUB!L106</f>
        <v>0.3</v>
      </c>
      <c r="AF107" s="117">
        <f>PERPUS!L106</f>
        <v>0.201</v>
      </c>
      <c r="AG107" s="117">
        <f>DPOP!L106</f>
        <v>0.3</v>
      </c>
      <c r="AH107" s="117">
        <f>'DP3'!L106</f>
        <v>0.201</v>
      </c>
      <c r="AI107" s="117">
        <f>DISDAG!L106</f>
        <v>0.3</v>
      </c>
      <c r="AJ107" s="117">
        <f>BPKD!L106</f>
        <v>0.3</v>
      </c>
      <c r="AK107" s="117">
        <f>BPPDRD!L106</f>
        <v>0.201</v>
      </c>
      <c r="AL107" s="117">
        <f>KESBANG!L106</f>
        <v>0.201</v>
      </c>
      <c r="AM107" s="117">
        <f>SETWAN!L106</f>
        <v>0.3</v>
      </c>
      <c r="AN107" s="117">
        <f>KEC.BARAT!L106</f>
        <v>0.201</v>
      </c>
      <c r="AO107" s="117">
        <f>BALTENG!L106</f>
        <v>0.3</v>
      </c>
      <c r="AP107" s="117">
        <f>BALKOT!L106</f>
        <v>0.3</v>
      </c>
      <c r="AQ107" s="117">
        <f>BALUT!L106</f>
        <v>0.201</v>
      </c>
      <c r="AR107" s="117">
        <f>BALSEL!L106</f>
        <v>0.3</v>
      </c>
      <c r="AS107" s="117">
        <f>BALTIM!L106</f>
        <v>0.201</v>
      </c>
    </row>
    <row r="108">
      <c r="A108" s="113"/>
      <c r="B108" s="114"/>
      <c r="C108" s="114"/>
      <c r="D108" s="114"/>
      <c r="E108" s="328" t="s">
        <v>107</v>
      </c>
      <c r="F108" s="266" t="s">
        <v>1198</v>
      </c>
      <c r="G108" s="117"/>
      <c r="H108" s="407"/>
      <c r="I108" s="117">
        <f>AVERAGE(J108:AS108)</f>
        <v>0.8802777778</v>
      </c>
      <c r="J108" s="324">
        <f>ITKOT!L107</f>
        <v>1</v>
      </c>
      <c r="K108" s="117">
        <f>SETDA!L107</f>
        <v>0.67</v>
      </c>
      <c r="L108" s="117">
        <f>CAPIL!L107</f>
        <v>1</v>
      </c>
      <c r="M108" s="117">
        <f>DPMPT!L107</f>
        <v>1</v>
      </c>
      <c r="N108" s="117">
        <f>BAPPEDA!L107</f>
        <v>1</v>
      </c>
      <c r="O108" s="117">
        <f>NAKER!L107</f>
        <v>1</v>
      </c>
      <c r="P108" s="117">
        <f>BKPSDM!L107</f>
        <v>1</v>
      </c>
      <c r="Q108" s="117">
        <f>KOMINFO!L107</f>
        <v>1</v>
      </c>
      <c r="R108" s="117">
        <f>RSUD!L107</f>
        <v>1</v>
      </c>
      <c r="S108" s="117">
        <f>RSIA!L107</f>
        <v>1</v>
      </c>
      <c r="T108" s="117">
        <f>DKUMKM!L107</f>
        <v>1</v>
      </c>
      <c r="U108" s="117">
        <f>DISDIK!L107</f>
        <v>1</v>
      </c>
      <c r="V108" s="117">
        <f>DKK!L107</f>
        <v>1</v>
      </c>
      <c r="W108" s="117">
        <f>DPU!L107</f>
        <v>0.67</v>
      </c>
      <c r="X108" s="117">
        <f>DISPERKIM!L107</f>
        <v>0.33</v>
      </c>
      <c r="Y108" s="117">
        <f>BPBD!L107</f>
        <v>1</v>
      </c>
      <c r="Z108" s="117">
        <f>SATPOL!L107</f>
        <v>1</v>
      </c>
      <c r="AA108" s="117">
        <f>DINSOS!L107</f>
        <v>1</v>
      </c>
      <c r="AB108" s="117">
        <f>DP3AKB!L107</f>
        <v>1</v>
      </c>
      <c r="AC108" s="117">
        <f>DPPR!L107</f>
        <v>1</v>
      </c>
      <c r="AD108" s="117">
        <f>DLH!L107</f>
        <v>0.33</v>
      </c>
      <c r="AE108" s="117">
        <f>DISHUB!L107</f>
        <v>1</v>
      </c>
      <c r="AF108" s="117">
        <f>PERPUS!L107</f>
        <v>0.67</v>
      </c>
      <c r="AG108" s="117">
        <f>DPOP!L107</f>
        <v>1</v>
      </c>
      <c r="AH108" s="117">
        <f>'DP3'!L107</f>
        <v>0.67</v>
      </c>
      <c r="AI108" s="117">
        <f>DISDAG!L107</f>
        <v>1</v>
      </c>
      <c r="AJ108" s="117">
        <f>BPKD!L107</f>
        <v>1</v>
      </c>
      <c r="AK108" s="117">
        <f>BPPDRD!L107</f>
        <v>0.67</v>
      </c>
      <c r="AL108" s="117">
        <f>KESBANG!L107</f>
        <v>0.67</v>
      </c>
      <c r="AM108" s="117">
        <f>SETWAN!L107</f>
        <v>1</v>
      </c>
      <c r="AN108" s="117">
        <f>KEC.BARAT!L107</f>
        <v>0.67</v>
      </c>
      <c r="AO108" s="117">
        <f>BALTENG!L107</f>
        <v>1</v>
      </c>
      <c r="AP108" s="117">
        <f>BALKOT!L107</f>
        <v>1</v>
      </c>
      <c r="AQ108" s="117">
        <f>BALUT!L107</f>
        <v>0.67</v>
      </c>
      <c r="AR108" s="117">
        <f>BALSEL!L107</f>
        <v>1</v>
      </c>
      <c r="AS108" s="117">
        <f>BALTIM!L107</f>
        <v>0.67</v>
      </c>
    </row>
    <row r="109">
      <c r="A109" s="257"/>
      <c r="B109" s="241"/>
      <c r="C109" s="241"/>
      <c r="D109" s="241" t="s">
        <v>34</v>
      </c>
      <c r="E109" s="32" t="s">
        <v>50</v>
      </c>
      <c r="F109" s="4"/>
      <c r="G109" s="242">
        <v>0.3</v>
      </c>
      <c r="H109" s="407"/>
      <c r="I109" s="242">
        <f>AVERAGE(I110:I113)*G109</f>
        <v>0.2628541667</v>
      </c>
      <c r="J109" s="329">
        <f>ITKOT!L108</f>
        <v>0.3</v>
      </c>
      <c r="K109" s="242">
        <f>SETDA!L108</f>
        <v>0.27525</v>
      </c>
      <c r="L109" s="242">
        <f>CAPIL!L108</f>
        <v>0.3</v>
      </c>
      <c r="M109" s="242">
        <f>DPMPT!L108</f>
        <v>0.3</v>
      </c>
      <c r="N109" s="242">
        <f>BAPPEDA!L108</f>
        <v>0.21225</v>
      </c>
      <c r="O109" s="242">
        <f>NAKER!L108</f>
        <v>0.3</v>
      </c>
      <c r="P109" s="242">
        <f>BKPSDM!L108</f>
        <v>0.3</v>
      </c>
      <c r="Q109" s="242">
        <f>KOMINFO!L108</f>
        <v>0.3</v>
      </c>
      <c r="R109" s="242">
        <f>RSUD!L108</f>
        <v>0.3</v>
      </c>
      <c r="S109" s="117">
        <f>RSIA!L108</f>
        <v>0.3</v>
      </c>
      <c r="T109" s="117">
        <f>DKUMKM!L108</f>
        <v>0.3</v>
      </c>
      <c r="U109" s="117">
        <f>DISDIK!L108</f>
        <v>0.3</v>
      </c>
      <c r="V109" s="117">
        <f>DKK!L108</f>
        <v>0.2625</v>
      </c>
      <c r="W109" s="117">
        <f>DPU!L108</f>
        <v>0.23775</v>
      </c>
      <c r="X109" s="117">
        <f>DISPERKIM!L108</f>
        <v>0.3</v>
      </c>
      <c r="Y109" s="117">
        <f>BPBD!L108</f>
        <v>0.3</v>
      </c>
      <c r="Z109" s="117">
        <f>SATPOL!L108</f>
        <v>0.3</v>
      </c>
      <c r="AA109" s="117">
        <f>DINSOS!L108</f>
        <v>0.3</v>
      </c>
      <c r="AB109" s="117">
        <f>DP3AKB!L108</f>
        <v>0.3</v>
      </c>
      <c r="AC109" s="117">
        <f>DPPR!L108</f>
        <v>0.1875</v>
      </c>
      <c r="AD109" s="117">
        <f>DLH!L108</f>
        <v>0.24975</v>
      </c>
      <c r="AE109" s="117">
        <f>DISHUB!L108</f>
        <v>0.3</v>
      </c>
      <c r="AF109" s="117">
        <f>PERPUS!L108</f>
        <v>0.225</v>
      </c>
      <c r="AG109" s="117">
        <f>DPOP!L108</f>
        <v>0.3</v>
      </c>
      <c r="AH109" s="117">
        <f>'DP3'!L108</f>
        <v>0.162</v>
      </c>
      <c r="AI109" s="117">
        <f>DISDAG!L108</f>
        <v>0.225</v>
      </c>
      <c r="AJ109" s="117">
        <f>BPKD!L108</f>
        <v>0.3</v>
      </c>
      <c r="AK109" s="117">
        <f>BPPDRD!L108</f>
        <v>0.1125</v>
      </c>
      <c r="AL109" s="117">
        <f>KESBANG!L108</f>
        <v>0.3</v>
      </c>
      <c r="AM109" s="117">
        <f>SETWAN!L108</f>
        <v>0.3</v>
      </c>
      <c r="AN109" s="117">
        <f>KEC.BARAT!L108</f>
        <v>0.075</v>
      </c>
      <c r="AO109" s="117">
        <f>BALTENG!L108</f>
        <v>0.3</v>
      </c>
      <c r="AP109" s="117">
        <f>BALKOT!L108</f>
        <v>0.3</v>
      </c>
      <c r="AQ109" s="117">
        <f>BALUT!L108</f>
        <v>0.12525</v>
      </c>
      <c r="AR109" s="117">
        <f>BALSEL!L108</f>
        <v>0.3</v>
      </c>
      <c r="AS109" s="117">
        <f>BALTIM!L108</f>
        <v>0.213</v>
      </c>
    </row>
    <row r="110">
      <c r="A110" s="113"/>
      <c r="B110" s="114"/>
      <c r="C110" s="114"/>
      <c r="D110" s="114"/>
      <c r="E110" s="114" t="s">
        <v>186</v>
      </c>
      <c r="F110" s="266" t="s">
        <v>698</v>
      </c>
      <c r="G110" s="117"/>
      <c r="H110" s="407"/>
      <c r="I110" s="117">
        <f t="shared" ref="I110:I113" si="20">AVERAGE(J110:AS110)</f>
        <v>0.8797222222</v>
      </c>
      <c r="J110" s="324">
        <f>ITKOT!L109</f>
        <v>1</v>
      </c>
      <c r="K110" s="117">
        <f>SETDA!L109</f>
        <v>0.67</v>
      </c>
      <c r="L110" s="117">
        <f>CAPIL!L109</f>
        <v>1</v>
      </c>
      <c r="M110" s="117">
        <f>DPMPT!L109</f>
        <v>1</v>
      </c>
      <c r="N110" s="117">
        <f>BAPPEDA!L109</f>
        <v>1</v>
      </c>
      <c r="O110" s="117">
        <f>NAKER!L109</f>
        <v>1</v>
      </c>
      <c r="P110" s="117">
        <f>BKPSDM!L109</f>
        <v>1</v>
      </c>
      <c r="Q110" s="117">
        <f>KOMINFO!L109</f>
        <v>1</v>
      </c>
      <c r="R110" s="117">
        <f>RSUD!L109</f>
        <v>1</v>
      </c>
      <c r="S110" s="117">
        <f>RSIA!L109</f>
        <v>1</v>
      </c>
      <c r="T110" s="117">
        <f>DKUMKM!L109</f>
        <v>1</v>
      </c>
      <c r="U110" s="117">
        <f>DISDIK!L109</f>
        <v>1</v>
      </c>
      <c r="V110" s="117">
        <f>DKK!L109</f>
        <v>1</v>
      </c>
      <c r="W110" s="117">
        <f>DPU!L109</f>
        <v>0.67</v>
      </c>
      <c r="X110" s="117">
        <f>DISPERKIM!L109</f>
        <v>1</v>
      </c>
      <c r="Y110" s="117">
        <f>BPBD!L109</f>
        <v>1</v>
      </c>
      <c r="Z110" s="117">
        <f>SATPOL!L109</f>
        <v>1</v>
      </c>
      <c r="AA110" s="117">
        <f>DINSOS!L109</f>
        <v>1</v>
      </c>
      <c r="AB110" s="117">
        <f>DP3AKB!L109</f>
        <v>1</v>
      </c>
      <c r="AC110" s="117">
        <f>DPPR!L109</f>
        <v>0.33</v>
      </c>
      <c r="AD110" s="117">
        <f>DLH!L109</f>
        <v>0.33</v>
      </c>
      <c r="AE110" s="117">
        <f>DISHUB!L109</f>
        <v>1</v>
      </c>
      <c r="AF110" s="117">
        <f>PERPUS!L109</f>
        <v>1</v>
      </c>
      <c r="AG110" s="117">
        <f>DPOP!L109</f>
        <v>1</v>
      </c>
      <c r="AH110" s="117">
        <f>'DP3'!L109</f>
        <v>0.33</v>
      </c>
      <c r="AI110" s="117">
        <f>DISDAG!L109</f>
        <v>1</v>
      </c>
      <c r="AJ110" s="117">
        <f>BPKD!L109</f>
        <v>1</v>
      </c>
      <c r="AK110" s="117">
        <f>BPPDRD!L109</f>
        <v>0</v>
      </c>
      <c r="AL110" s="117">
        <f>KESBANG!L109</f>
        <v>1</v>
      </c>
      <c r="AM110" s="117">
        <f>SETWAN!L109</f>
        <v>1</v>
      </c>
      <c r="AN110" s="117">
        <f>KEC.BARAT!L109</f>
        <v>1</v>
      </c>
      <c r="AO110" s="117">
        <f>BALTENG!L109</f>
        <v>1</v>
      </c>
      <c r="AP110" s="117">
        <f>BALKOT!L109</f>
        <v>1</v>
      </c>
      <c r="AQ110" s="117">
        <f>BALUT!L109</f>
        <v>0.67</v>
      </c>
      <c r="AR110" s="117">
        <f>BALSEL!L109</f>
        <v>1</v>
      </c>
      <c r="AS110" s="117">
        <f>BALTIM!L109</f>
        <v>0.67</v>
      </c>
    </row>
    <row r="111">
      <c r="A111" s="113"/>
      <c r="B111" s="114"/>
      <c r="C111" s="114"/>
      <c r="D111" s="114"/>
      <c r="E111" s="114" t="s">
        <v>193</v>
      </c>
      <c r="F111" s="266" t="s">
        <v>702</v>
      </c>
      <c r="G111" s="117"/>
      <c r="H111" s="407"/>
      <c r="I111" s="117">
        <f t="shared" si="20"/>
        <v>0.9166666667</v>
      </c>
      <c r="J111" s="324">
        <f>ITKOT!L110</f>
        <v>1</v>
      </c>
      <c r="K111" s="117">
        <f>SETDA!L110</f>
        <v>1</v>
      </c>
      <c r="L111" s="117">
        <f>CAPIL!L110</f>
        <v>1</v>
      </c>
      <c r="M111" s="117">
        <f>DPMPT!L110</f>
        <v>1</v>
      </c>
      <c r="N111" s="117">
        <f>BAPPEDA!L110</f>
        <v>1</v>
      </c>
      <c r="O111" s="117">
        <f>NAKER!L110</f>
        <v>1</v>
      </c>
      <c r="P111" s="117">
        <f>BKPSDM!L110</f>
        <v>1</v>
      </c>
      <c r="Q111" s="117">
        <f>KOMINFO!L110</f>
        <v>1</v>
      </c>
      <c r="R111" s="117">
        <f>RSUD!L110</f>
        <v>1</v>
      </c>
      <c r="S111" s="117">
        <f>RSIA!L110</f>
        <v>1</v>
      </c>
      <c r="T111" s="117">
        <f>DKUMKM!L110</f>
        <v>1</v>
      </c>
      <c r="U111" s="117">
        <f>DISDIK!L110</f>
        <v>1</v>
      </c>
      <c r="V111" s="117">
        <f>DKK!L110</f>
        <v>1</v>
      </c>
      <c r="W111" s="117">
        <f>DPU!L110</f>
        <v>1</v>
      </c>
      <c r="X111" s="117">
        <f>DISPERKIM!L110</f>
        <v>1</v>
      </c>
      <c r="Y111" s="117">
        <f>BPBD!L110</f>
        <v>1</v>
      </c>
      <c r="Z111" s="117">
        <f>SATPOL!L110</f>
        <v>1</v>
      </c>
      <c r="AA111" s="117">
        <f>DINSOS!L110</f>
        <v>1</v>
      </c>
      <c r="AB111" s="117">
        <f>DP3AKB!L110</f>
        <v>1</v>
      </c>
      <c r="AC111" s="117">
        <f>DPPR!L110</f>
        <v>1</v>
      </c>
      <c r="AD111" s="117">
        <f>DLH!L110</f>
        <v>1</v>
      </c>
      <c r="AE111" s="117">
        <f>DISHUB!L110</f>
        <v>1</v>
      </c>
      <c r="AF111" s="117">
        <f>PERPUS!L110</f>
        <v>1</v>
      </c>
      <c r="AG111" s="117">
        <f>DPOP!L110</f>
        <v>1</v>
      </c>
      <c r="AH111" s="117">
        <f>'DP3'!L110</f>
        <v>1</v>
      </c>
      <c r="AI111" s="117">
        <f>DISDAG!L110</f>
        <v>0</v>
      </c>
      <c r="AJ111" s="117">
        <f>BPKD!L110</f>
        <v>1</v>
      </c>
      <c r="AK111" s="117">
        <f>BPPDRD!L110</f>
        <v>0</v>
      </c>
      <c r="AL111" s="117">
        <f>KESBANG!L110</f>
        <v>1</v>
      </c>
      <c r="AM111" s="117">
        <f>SETWAN!L110</f>
        <v>1</v>
      </c>
      <c r="AN111" s="117">
        <f>KEC.BARAT!L110</f>
        <v>0</v>
      </c>
      <c r="AO111" s="117">
        <f>BALTENG!L110</f>
        <v>1</v>
      </c>
      <c r="AP111" s="117">
        <f>BALKOT!L110</f>
        <v>1</v>
      </c>
      <c r="AQ111" s="117">
        <f>BALUT!L110</f>
        <v>1</v>
      </c>
      <c r="AR111" s="117">
        <f>BALSEL!L110</f>
        <v>1</v>
      </c>
      <c r="AS111" s="117">
        <f>BALTIM!L110</f>
        <v>1</v>
      </c>
    </row>
    <row r="112">
      <c r="A112" s="113"/>
      <c r="B112" s="114"/>
      <c r="C112" s="114"/>
      <c r="D112" s="114"/>
      <c r="E112" s="114" t="s">
        <v>199</v>
      </c>
      <c r="F112" s="266" t="s">
        <v>706</v>
      </c>
      <c r="G112" s="117"/>
      <c r="H112" s="407"/>
      <c r="I112" s="117">
        <f t="shared" si="20"/>
        <v>0.8472222222</v>
      </c>
      <c r="J112" s="324">
        <f>ITKOT!L111</f>
        <v>1</v>
      </c>
      <c r="K112" s="117">
        <f>SETDA!L111</f>
        <v>1</v>
      </c>
      <c r="L112" s="117">
        <f>CAPIL!L111</f>
        <v>1</v>
      </c>
      <c r="M112" s="117">
        <f>DPMPT!L111</f>
        <v>1</v>
      </c>
      <c r="N112" s="117">
        <f>BAPPEDA!L111</f>
        <v>0.5</v>
      </c>
      <c r="O112" s="117">
        <f>NAKER!L111</f>
        <v>1</v>
      </c>
      <c r="P112" s="117">
        <f>BKPSDM!L111</f>
        <v>1</v>
      </c>
      <c r="Q112" s="117">
        <f>KOMINFO!L111</f>
        <v>1</v>
      </c>
      <c r="R112" s="117">
        <f>RSUD!L111</f>
        <v>1</v>
      </c>
      <c r="S112" s="117">
        <f>RSIA!L111</f>
        <v>1</v>
      </c>
      <c r="T112" s="117">
        <f>DKUMKM!L111</f>
        <v>1</v>
      </c>
      <c r="U112" s="117">
        <f>DISDIK!L111</f>
        <v>1</v>
      </c>
      <c r="V112" s="117">
        <f>DKK!L111</f>
        <v>0.5</v>
      </c>
      <c r="W112" s="117">
        <f>DPU!L111</f>
        <v>0.5</v>
      </c>
      <c r="X112" s="117">
        <f>DISPERKIM!L111</f>
        <v>1</v>
      </c>
      <c r="Y112" s="117">
        <f>BPBD!L111</f>
        <v>1</v>
      </c>
      <c r="Z112" s="117">
        <f>SATPOL!L111</f>
        <v>1</v>
      </c>
      <c r="AA112" s="117">
        <f>DINSOS!L111</f>
        <v>1</v>
      </c>
      <c r="AB112" s="117">
        <f>DP3AKB!L111</f>
        <v>1</v>
      </c>
      <c r="AC112" s="117">
        <f>DPPR!L111</f>
        <v>0.5</v>
      </c>
      <c r="AD112" s="117">
        <f>DLH!L111</f>
        <v>1</v>
      </c>
      <c r="AE112" s="117">
        <f>DISHUB!L111</f>
        <v>1</v>
      </c>
      <c r="AF112" s="117">
        <f>PERPUS!L111</f>
        <v>1</v>
      </c>
      <c r="AG112" s="117">
        <f>DPOP!L111</f>
        <v>1</v>
      </c>
      <c r="AH112" s="117">
        <f>'DP3'!L111</f>
        <v>0.5</v>
      </c>
      <c r="AI112" s="117">
        <f>DISDAG!L111</f>
        <v>1</v>
      </c>
      <c r="AJ112" s="117">
        <f>BPKD!L111</f>
        <v>1</v>
      </c>
      <c r="AK112" s="117">
        <f>BPPDRD!L111</f>
        <v>0.5</v>
      </c>
      <c r="AL112" s="117">
        <f>KESBANG!L111</f>
        <v>1</v>
      </c>
      <c r="AM112" s="117">
        <f>SETWAN!L111</f>
        <v>1</v>
      </c>
      <c r="AN112" s="117">
        <f>KEC.BARAT!L111</f>
        <v>0</v>
      </c>
      <c r="AO112" s="117">
        <f>BALTENG!L111</f>
        <v>1</v>
      </c>
      <c r="AP112" s="117">
        <f>BALKOT!L111</f>
        <v>1</v>
      </c>
      <c r="AQ112" s="117">
        <f>BALUT!L111</f>
        <v>0</v>
      </c>
      <c r="AR112" s="117">
        <f>BALSEL!L111</f>
        <v>1</v>
      </c>
      <c r="AS112" s="117">
        <f>BALTIM!L111</f>
        <v>0.5</v>
      </c>
    </row>
    <row r="113">
      <c r="A113" s="113"/>
      <c r="B113" s="114"/>
      <c r="C113" s="114"/>
      <c r="D113" s="114"/>
      <c r="E113" s="114" t="s">
        <v>219</v>
      </c>
      <c r="F113" s="266" t="s">
        <v>710</v>
      </c>
      <c r="G113" s="117"/>
      <c r="H113" s="407"/>
      <c r="I113" s="117">
        <f t="shared" si="20"/>
        <v>0.8611111111</v>
      </c>
      <c r="J113" s="324">
        <f>ITKOT!L112</f>
        <v>1</v>
      </c>
      <c r="K113" s="117">
        <f>SETDA!L112</f>
        <v>1</v>
      </c>
      <c r="L113" s="117">
        <f>CAPIL!L112</f>
        <v>1</v>
      </c>
      <c r="M113" s="117">
        <f>DPMPT!L112</f>
        <v>1</v>
      </c>
      <c r="N113" s="117">
        <f>BAPPEDA!L112</f>
        <v>0.33</v>
      </c>
      <c r="O113" s="117">
        <f>NAKER!L112</f>
        <v>1</v>
      </c>
      <c r="P113" s="117">
        <f>BKPSDM!L112</f>
        <v>1</v>
      </c>
      <c r="Q113" s="117">
        <f>KOMINFO!L112</f>
        <v>1</v>
      </c>
      <c r="R113" s="117">
        <f>RSUD!L112</f>
        <v>1</v>
      </c>
      <c r="S113" s="117">
        <f>RSIA!L112</f>
        <v>1</v>
      </c>
      <c r="T113" s="117">
        <f>DKUMKM!L112</f>
        <v>1</v>
      </c>
      <c r="U113" s="117">
        <f>DISDIK!L112</f>
        <v>1</v>
      </c>
      <c r="V113" s="117">
        <f>DKK!L112</f>
        <v>1</v>
      </c>
      <c r="W113" s="117">
        <f>DPU!L112</f>
        <v>1</v>
      </c>
      <c r="X113" s="117">
        <f>DISPERKIM!L112</f>
        <v>1</v>
      </c>
      <c r="Y113" s="117">
        <f>BPBD!L112</f>
        <v>1</v>
      </c>
      <c r="Z113" s="117">
        <f>SATPOL!L112</f>
        <v>1</v>
      </c>
      <c r="AA113" s="117">
        <f>DINSOS!L112</f>
        <v>1</v>
      </c>
      <c r="AB113" s="117">
        <f>DP3AKB!L112</f>
        <v>1</v>
      </c>
      <c r="AC113" s="117">
        <f>DPPR!L112</f>
        <v>0.67</v>
      </c>
      <c r="AD113" s="117">
        <f>DLH!L112</f>
        <v>1</v>
      </c>
      <c r="AE113" s="117">
        <f>DISHUB!L112</f>
        <v>1</v>
      </c>
      <c r="AF113" s="117">
        <f>PERPUS!L112</f>
        <v>0</v>
      </c>
      <c r="AG113" s="117">
        <f>DPOP!L112</f>
        <v>1</v>
      </c>
      <c r="AH113" s="117">
        <f>'DP3'!L112</f>
        <v>0.33</v>
      </c>
      <c r="AI113" s="117">
        <f>DISDAG!L112</f>
        <v>1</v>
      </c>
      <c r="AJ113" s="117">
        <f>BPKD!L112</f>
        <v>1</v>
      </c>
      <c r="AK113" s="117">
        <f>BPPDRD!L112</f>
        <v>1</v>
      </c>
      <c r="AL113" s="117">
        <f>KESBANG!L112</f>
        <v>1</v>
      </c>
      <c r="AM113" s="117">
        <f>SETWAN!L112</f>
        <v>1</v>
      </c>
      <c r="AN113" s="117">
        <f>KEC.BARAT!L112</f>
        <v>0</v>
      </c>
      <c r="AO113" s="117">
        <f>BALTENG!L112</f>
        <v>1</v>
      </c>
      <c r="AP113" s="117">
        <f>BALKOT!L112</f>
        <v>1</v>
      </c>
      <c r="AQ113" s="117">
        <f>BALUT!L112</f>
        <v>0</v>
      </c>
      <c r="AR113" s="117">
        <f>BALSEL!L112</f>
        <v>1</v>
      </c>
      <c r="AS113" s="117">
        <f>BALTIM!L112</f>
        <v>0.67</v>
      </c>
    </row>
    <row r="114">
      <c r="A114" s="257"/>
      <c r="B114" s="241"/>
      <c r="C114" s="241"/>
      <c r="D114" s="241" t="s">
        <v>36</v>
      </c>
      <c r="E114" s="32" t="s">
        <v>51</v>
      </c>
      <c r="F114" s="4"/>
      <c r="G114" s="242">
        <v>0.5</v>
      </c>
      <c r="H114" s="407"/>
      <c r="I114" s="242">
        <f>AVERAGE(I115:I117)*G114</f>
        <v>0.2824074074</v>
      </c>
      <c r="J114" s="329">
        <f>ITKOT!L113</f>
        <v>0.5</v>
      </c>
      <c r="K114" s="242">
        <f>SETDA!L113</f>
        <v>0.25</v>
      </c>
      <c r="L114" s="242">
        <f>CAPIL!L113</f>
        <v>0.5</v>
      </c>
      <c r="M114" s="242">
        <f>DPMPT!L113</f>
        <v>0.5</v>
      </c>
      <c r="N114" s="242">
        <f>BAPPEDA!L113</f>
        <v>0.1666666667</v>
      </c>
      <c r="O114" s="242">
        <f>NAKER!L113</f>
        <v>0.5</v>
      </c>
      <c r="P114" s="242">
        <f>BKPSDM!L113</f>
        <v>0.1666666667</v>
      </c>
      <c r="Q114" s="242">
        <f>KOMINFO!L113</f>
        <v>0.1666666667</v>
      </c>
      <c r="R114" s="242">
        <f>RSUD!L113</f>
        <v>0.5</v>
      </c>
      <c r="S114" s="117">
        <f>RSIA!L113</f>
        <v>0.5</v>
      </c>
      <c r="T114" s="117">
        <f>DKUMKM!L113</f>
        <v>0.1666666667</v>
      </c>
      <c r="U114" s="117">
        <f>DISDIK!L113</f>
        <v>0.5</v>
      </c>
      <c r="V114" s="117">
        <f>DKK!L113</f>
        <v>0.3333333333</v>
      </c>
      <c r="W114" s="117">
        <f>DPU!L113</f>
        <v>0.1666666667</v>
      </c>
      <c r="X114" s="117">
        <f>DISPERKIM!L113</f>
        <v>0.1666666667</v>
      </c>
      <c r="Y114" s="117">
        <f>BPBD!L113</f>
        <v>0.5</v>
      </c>
      <c r="Z114" s="117">
        <f>SATPOL!L113</f>
        <v>0</v>
      </c>
      <c r="AA114" s="117">
        <f>DINSOS!L113</f>
        <v>0.1666666667</v>
      </c>
      <c r="AB114" s="117">
        <f>DP3AKB!L113</f>
        <v>0.1666666667</v>
      </c>
      <c r="AC114" s="117">
        <f>DPPR!L113</f>
        <v>0.1666666667</v>
      </c>
      <c r="AD114" s="117">
        <f>DLH!L113</f>
        <v>0.1666666667</v>
      </c>
      <c r="AE114" s="117">
        <f>DISHUB!L113</f>
        <v>0.4166666667</v>
      </c>
      <c r="AF114" s="117">
        <f>PERPUS!L113</f>
        <v>0.25</v>
      </c>
      <c r="AG114" s="117">
        <f>DPOP!L113</f>
        <v>0.1666666667</v>
      </c>
      <c r="AH114" s="117">
        <f>'DP3'!L113</f>
        <v>0.1666666667</v>
      </c>
      <c r="AI114" s="117">
        <f>DISDAG!L113</f>
        <v>0.1666666667</v>
      </c>
      <c r="AJ114" s="117">
        <f>BPKD!L113</f>
        <v>0.4166666667</v>
      </c>
      <c r="AK114" s="117">
        <f>BPPDRD!L113</f>
        <v>0</v>
      </c>
      <c r="AL114" s="117">
        <f>KESBANG!L113</f>
        <v>0.1666666667</v>
      </c>
      <c r="AM114" s="117">
        <f>SETWAN!L113</f>
        <v>0.3333333333</v>
      </c>
      <c r="AN114" s="117">
        <f>KEC.BARAT!L113</f>
        <v>0.3333333333</v>
      </c>
      <c r="AO114" s="117">
        <f>BALTENG!L113</f>
        <v>0.1666666667</v>
      </c>
      <c r="AP114" s="117">
        <f>BALKOT!L113</f>
        <v>0.3333333333</v>
      </c>
      <c r="AQ114" s="117">
        <f>BALUT!L113</f>
        <v>0.1666666667</v>
      </c>
      <c r="AR114" s="117">
        <f>BALSEL!L113</f>
        <v>0.4166666667</v>
      </c>
      <c r="AS114" s="117">
        <f>BALTIM!L113</f>
        <v>0.4166666667</v>
      </c>
    </row>
    <row r="115">
      <c r="A115" s="113"/>
      <c r="B115" s="114"/>
      <c r="C115" s="114"/>
      <c r="D115" s="114"/>
      <c r="E115" s="114" t="s">
        <v>186</v>
      </c>
      <c r="F115" s="266" t="s">
        <v>1199</v>
      </c>
      <c r="G115" s="117"/>
      <c r="H115" s="407"/>
      <c r="I115" s="117">
        <f t="shared" ref="I115:I117" si="21">AVERAGE(J115:AS115)</f>
        <v>0.9444444444</v>
      </c>
      <c r="J115" s="324">
        <f>ITKOT!L114</f>
        <v>1</v>
      </c>
      <c r="K115" s="117">
        <f>SETDA!L114</f>
        <v>1</v>
      </c>
      <c r="L115" s="117">
        <f>CAPIL!L114</f>
        <v>1</v>
      </c>
      <c r="M115" s="117">
        <f>DPMPT!L114</f>
        <v>1</v>
      </c>
      <c r="N115" s="117">
        <f>BAPPEDA!L114</f>
        <v>1</v>
      </c>
      <c r="O115" s="117">
        <f>NAKER!L114</f>
        <v>1</v>
      </c>
      <c r="P115" s="117">
        <f>BKPSDM!L114</f>
        <v>1</v>
      </c>
      <c r="Q115" s="117">
        <f>KOMINFO!L114</f>
        <v>1</v>
      </c>
      <c r="R115" s="117">
        <f>RSUD!L114</f>
        <v>1</v>
      </c>
      <c r="S115" s="117">
        <f>RSIA!L114</f>
        <v>1</v>
      </c>
      <c r="T115" s="117">
        <f>DKUMKM!L114</f>
        <v>1</v>
      </c>
      <c r="U115" s="117">
        <f>DISDIK!L114</f>
        <v>1</v>
      </c>
      <c r="V115" s="117">
        <f>DKK!L114</f>
        <v>1</v>
      </c>
      <c r="W115" s="117">
        <f>DPU!L114</f>
        <v>1</v>
      </c>
      <c r="X115" s="117">
        <f>DISPERKIM!L114</f>
        <v>1</v>
      </c>
      <c r="Y115" s="117">
        <f>BPBD!L114</f>
        <v>1</v>
      </c>
      <c r="Z115" s="117">
        <f>SATPOL!L114</f>
        <v>0</v>
      </c>
      <c r="AA115" s="117">
        <f>DINSOS!L114</f>
        <v>1</v>
      </c>
      <c r="AB115" s="117">
        <f>DP3AKB!L114</f>
        <v>1</v>
      </c>
      <c r="AC115" s="117">
        <f>DPPR!L114</f>
        <v>1</v>
      </c>
      <c r="AD115" s="117">
        <f>DLH!L114</f>
        <v>1</v>
      </c>
      <c r="AE115" s="117">
        <f>DISHUB!L114</f>
        <v>1</v>
      </c>
      <c r="AF115" s="117">
        <f>PERPUS!L114</f>
        <v>1</v>
      </c>
      <c r="AG115" s="117">
        <f>DPOP!L114</f>
        <v>1</v>
      </c>
      <c r="AH115" s="117">
        <f>'DP3'!L114</f>
        <v>1</v>
      </c>
      <c r="AI115" s="117">
        <f>DISDAG!L114</f>
        <v>1</v>
      </c>
      <c r="AJ115" s="117">
        <f>BPKD!L114</f>
        <v>1</v>
      </c>
      <c r="AK115" s="117">
        <f>BPPDRD!L114</f>
        <v>0</v>
      </c>
      <c r="AL115" s="117">
        <f>KESBANG!L114</f>
        <v>1</v>
      </c>
      <c r="AM115" s="117">
        <f>SETWAN!L114</f>
        <v>1</v>
      </c>
      <c r="AN115" s="117">
        <f>KEC.BARAT!L114</f>
        <v>1</v>
      </c>
      <c r="AO115" s="117">
        <f>BALTENG!L114</f>
        <v>1</v>
      </c>
      <c r="AP115" s="117">
        <f>BALKOT!L114</f>
        <v>1</v>
      </c>
      <c r="AQ115" s="117">
        <f>BALUT!L114</f>
        <v>1</v>
      </c>
      <c r="AR115" s="117">
        <f>BALSEL!L114</f>
        <v>1</v>
      </c>
      <c r="AS115" s="117">
        <f>BALTIM!L114</f>
        <v>1</v>
      </c>
    </row>
    <row r="116">
      <c r="A116" s="113"/>
      <c r="B116" s="114"/>
      <c r="C116" s="114"/>
      <c r="D116" s="114"/>
      <c r="E116" s="114" t="s">
        <v>193</v>
      </c>
      <c r="F116" s="266" t="s">
        <v>722</v>
      </c>
      <c r="G116" s="117"/>
      <c r="H116" s="407"/>
      <c r="I116" s="117">
        <f t="shared" si="21"/>
        <v>0.4166666667</v>
      </c>
      <c r="J116" s="324">
        <f>ITKOT!L115</f>
        <v>1</v>
      </c>
      <c r="K116" s="117">
        <f>SETDA!L115</f>
        <v>0.5</v>
      </c>
      <c r="L116" s="117">
        <f>CAPIL!L115</f>
        <v>1</v>
      </c>
      <c r="M116" s="117">
        <f>DPMPT!L115</f>
        <v>1</v>
      </c>
      <c r="N116" s="117">
        <f>BAPPEDA!L115</f>
        <v>0</v>
      </c>
      <c r="O116" s="117">
        <f>NAKER!L115</f>
        <v>1</v>
      </c>
      <c r="P116" s="117">
        <f>BKPSDM!L115</f>
        <v>0</v>
      </c>
      <c r="Q116" s="117">
        <f>KOMINFO!L115</f>
        <v>0</v>
      </c>
      <c r="R116" s="117">
        <f>RSUD!L115</f>
        <v>1</v>
      </c>
      <c r="S116" s="117">
        <f>RSIA!L115</f>
        <v>1</v>
      </c>
      <c r="T116" s="117">
        <f>DKUMKM!L115</f>
        <v>0</v>
      </c>
      <c r="U116" s="117">
        <f>DISDIK!L115</f>
        <v>1</v>
      </c>
      <c r="V116" s="117">
        <f>DKK!L115</f>
        <v>0.5</v>
      </c>
      <c r="W116" s="117">
        <f>DPU!L115</f>
        <v>0</v>
      </c>
      <c r="X116" s="117">
        <f>DISPERKIM!L115</f>
        <v>0</v>
      </c>
      <c r="Y116" s="117">
        <f>BPBD!L115</f>
        <v>1</v>
      </c>
      <c r="Z116" s="117">
        <f>SATPOL!L115</f>
        <v>0</v>
      </c>
      <c r="AA116" s="117">
        <f>DINSOS!L115</f>
        <v>0</v>
      </c>
      <c r="AB116" s="117">
        <f>DP3AKB!L115</f>
        <v>0</v>
      </c>
      <c r="AC116" s="117">
        <f>DPPR!L115</f>
        <v>0</v>
      </c>
      <c r="AD116" s="117">
        <f>DLH!L115</f>
        <v>0</v>
      </c>
      <c r="AE116" s="117">
        <f>DISHUB!L115</f>
        <v>1</v>
      </c>
      <c r="AF116" s="117">
        <f>PERPUS!L115</f>
        <v>0.5</v>
      </c>
      <c r="AG116" s="117">
        <f>DPOP!L115</f>
        <v>0</v>
      </c>
      <c r="AH116" s="117">
        <f>'DP3'!L115</f>
        <v>0</v>
      </c>
      <c r="AI116" s="117">
        <f>DISDAG!L115</f>
        <v>0</v>
      </c>
      <c r="AJ116" s="117">
        <f>BPKD!L115</f>
        <v>1</v>
      </c>
      <c r="AK116" s="117">
        <f>BPPDRD!L115</f>
        <v>0</v>
      </c>
      <c r="AL116" s="117">
        <f>KESBANG!L115</f>
        <v>0</v>
      </c>
      <c r="AM116" s="117">
        <f>SETWAN!L115</f>
        <v>0.5</v>
      </c>
      <c r="AN116" s="117">
        <f>KEC.BARAT!L115</f>
        <v>0.5</v>
      </c>
      <c r="AO116" s="117">
        <f>BALTENG!L115</f>
        <v>0</v>
      </c>
      <c r="AP116" s="117">
        <f>BALKOT!L115</f>
        <v>0.5</v>
      </c>
      <c r="AQ116" s="117">
        <f>BALUT!L115</f>
        <v>0</v>
      </c>
      <c r="AR116" s="117">
        <f>BALSEL!L115</f>
        <v>1</v>
      </c>
      <c r="AS116" s="117">
        <f>BALTIM!L115</f>
        <v>1</v>
      </c>
    </row>
    <row r="117">
      <c r="A117" s="113"/>
      <c r="B117" s="114"/>
      <c r="C117" s="114"/>
      <c r="D117" s="114"/>
      <c r="E117" s="114" t="s">
        <v>199</v>
      </c>
      <c r="F117" s="266" t="s">
        <v>1200</v>
      </c>
      <c r="G117" s="117"/>
      <c r="H117" s="407"/>
      <c r="I117" s="117">
        <f t="shared" si="21"/>
        <v>0.3333333333</v>
      </c>
      <c r="J117" s="324">
        <f>ITKOT!L116</f>
        <v>1</v>
      </c>
      <c r="K117" s="117">
        <f>SETDA!L116</f>
        <v>0</v>
      </c>
      <c r="L117" s="117">
        <f>CAPIL!L116</f>
        <v>1</v>
      </c>
      <c r="M117" s="117">
        <f>DPMPT!L116</f>
        <v>1</v>
      </c>
      <c r="N117" s="117">
        <f>BAPPEDA!L116</f>
        <v>0</v>
      </c>
      <c r="O117" s="117">
        <f>NAKER!L116</f>
        <v>1</v>
      </c>
      <c r="P117" s="117">
        <f>BKPSDM!L116</f>
        <v>0</v>
      </c>
      <c r="Q117" s="117">
        <f>KOMINFO!L116</f>
        <v>0</v>
      </c>
      <c r="R117" s="117">
        <f>RSUD!L116</f>
        <v>1</v>
      </c>
      <c r="S117" s="117">
        <f>RSIA!L116</f>
        <v>1</v>
      </c>
      <c r="T117" s="117">
        <f>DKUMKM!L116</f>
        <v>0</v>
      </c>
      <c r="U117" s="117">
        <f>DISDIK!L116</f>
        <v>1</v>
      </c>
      <c r="V117" s="117">
        <f>DKK!L116</f>
        <v>0.5</v>
      </c>
      <c r="W117" s="117">
        <f>DPU!L116</f>
        <v>0</v>
      </c>
      <c r="X117" s="117">
        <f>DISPERKIM!L116</f>
        <v>0</v>
      </c>
      <c r="Y117" s="117">
        <f>BPBD!L116</f>
        <v>1</v>
      </c>
      <c r="Z117" s="117">
        <f>SATPOL!L116</f>
        <v>0</v>
      </c>
      <c r="AA117" s="117">
        <f>DINSOS!L116</f>
        <v>0</v>
      </c>
      <c r="AB117" s="117">
        <f>DP3AKB!L116</f>
        <v>0</v>
      </c>
      <c r="AC117" s="117">
        <f>DPPR!L116</f>
        <v>0</v>
      </c>
      <c r="AD117" s="117">
        <f>DLH!L116</f>
        <v>0</v>
      </c>
      <c r="AE117" s="117">
        <f>DISHUB!L116</f>
        <v>0.5</v>
      </c>
      <c r="AF117" s="117">
        <f>PERPUS!L116</f>
        <v>0</v>
      </c>
      <c r="AG117" s="117">
        <f>DPOP!L116</f>
        <v>0</v>
      </c>
      <c r="AH117" s="117">
        <f>'DP3'!L116</f>
        <v>0</v>
      </c>
      <c r="AI117" s="117">
        <f>DISDAG!L116</f>
        <v>0</v>
      </c>
      <c r="AJ117" s="117">
        <f>BPKD!L116</f>
        <v>0.5</v>
      </c>
      <c r="AK117" s="117">
        <f>BPPDRD!L116</f>
        <v>0</v>
      </c>
      <c r="AL117" s="117">
        <f>KESBANG!L116</f>
        <v>0</v>
      </c>
      <c r="AM117" s="117">
        <f>SETWAN!L116</f>
        <v>0.5</v>
      </c>
      <c r="AN117" s="117">
        <f>KEC.BARAT!L116</f>
        <v>0.5</v>
      </c>
      <c r="AO117" s="117">
        <f>BALTENG!L116</f>
        <v>0</v>
      </c>
      <c r="AP117" s="117">
        <f>BALKOT!L116</f>
        <v>0.5</v>
      </c>
      <c r="AQ117" s="117">
        <f>BALUT!L116</f>
        <v>0</v>
      </c>
      <c r="AR117" s="117">
        <f>BALSEL!L116</f>
        <v>0.5</v>
      </c>
      <c r="AS117" s="117">
        <f>BALTIM!L116</f>
        <v>0.5</v>
      </c>
    </row>
    <row r="118">
      <c r="A118" s="320"/>
      <c r="B118" s="320"/>
      <c r="C118" s="412">
        <v>8.0</v>
      </c>
      <c r="D118" s="413" t="s">
        <v>53</v>
      </c>
      <c r="E118" s="3"/>
      <c r="F118" s="4"/>
      <c r="G118" s="37">
        <f>SUM(G119:G139)</f>
        <v>2.5</v>
      </c>
      <c r="H118" s="407"/>
      <c r="I118" s="37">
        <f>SUM(I119,I123,I130,I135,I139)</f>
        <v>2.015384259</v>
      </c>
      <c r="J118" s="409">
        <f>ITKOT!L117</f>
        <v>1.7515</v>
      </c>
      <c r="K118" s="37">
        <f>SETDA!L117</f>
        <v>2.147666667</v>
      </c>
      <c r="L118" s="37">
        <f>CAPIL!L117</f>
        <v>2.455333333</v>
      </c>
      <c r="M118" s="37">
        <f>DPMPT!L117</f>
        <v>2.5</v>
      </c>
      <c r="N118" s="37">
        <f>BAPPEDA!L117</f>
        <v>2.139333333</v>
      </c>
      <c r="O118" s="37">
        <f>NAKER!L117</f>
        <v>2.170333333</v>
      </c>
      <c r="P118" s="37">
        <f>BKPSDM!L117</f>
        <v>2.058</v>
      </c>
      <c r="Q118" s="37">
        <f>KOMINFO!L117</f>
        <v>2.036333333</v>
      </c>
      <c r="R118" s="37">
        <f>RSUD!L117</f>
        <v>2.5</v>
      </c>
      <c r="S118" s="117">
        <f>RSIA!L117</f>
        <v>2.5</v>
      </c>
      <c r="T118" s="117">
        <f>DKUMKM!L117</f>
        <v>2.324</v>
      </c>
      <c r="U118" s="117">
        <f>DISDIK!L117</f>
        <v>1.880666667</v>
      </c>
      <c r="V118" s="117">
        <f>DKK!L117</f>
        <v>2.2745</v>
      </c>
      <c r="W118" s="117">
        <f>DPU!L117</f>
        <v>1.737</v>
      </c>
      <c r="X118" s="117">
        <f>DISPERKIM!L117</f>
        <v>1.907666667</v>
      </c>
      <c r="Y118" s="117">
        <f>BPBD!L117</f>
        <v>2.213666667</v>
      </c>
      <c r="Z118" s="117">
        <f>SATPOL!L117</f>
        <v>1.6065</v>
      </c>
      <c r="AA118" s="117">
        <f>DINSOS!L117</f>
        <v>1.547</v>
      </c>
      <c r="AB118" s="117">
        <f>DP3AKB!L117</f>
        <v>1.770333333</v>
      </c>
      <c r="AC118" s="117">
        <f>DPPR!L117</f>
        <v>1.8945</v>
      </c>
      <c r="AD118" s="117">
        <f>DLH!L117</f>
        <v>1.758333333</v>
      </c>
      <c r="AE118" s="117">
        <f>DISHUB!L117</f>
        <v>2.259</v>
      </c>
      <c r="AF118" s="117">
        <f>PERPUS!L117</f>
        <v>1.775</v>
      </c>
      <c r="AG118" s="117">
        <f>DPOP!L117</f>
        <v>2.258333333</v>
      </c>
      <c r="AH118" s="117">
        <f>'DP3'!L117</f>
        <v>1.361166667</v>
      </c>
      <c r="AI118" s="117">
        <f>DISDAG!L117</f>
        <v>2.013666667</v>
      </c>
      <c r="AJ118" s="117">
        <f>BPKD!L117</f>
        <v>2.39</v>
      </c>
      <c r="AK118" s="117">
        <f>BPPDRD!L117</f>
        <v>1.95</v>
      </c>
      <c r="AL118" s="117">
        <f>KESBANG!L117</f>
        <v>2.178</v>
      </c>
      <c r="AM118" s="117">
        <f>SETWAN!L117</f>
        <v>0.931</v>
      </c>
      <c r="AN118" s="117">
        <f>KEC.BARAT!L117</f>
        <v>1.727666667</v>
      </c>
      <c r="AO118" s="117">
        <f>BALTENG!L117</f>
        <v>2.228</v>
      </c>
      <c r="AP118" s="117">
        <f>BALKOT!L117</f>
        <v>2.214333333</v>
      </c>
      <c r="AQ118" s="117">
        <f>BALUT!L117</f>
        <v>2.280333333</v>
      </c>
      <c r="AR118" s="117">
        <f>BALSEL!L117</f>
        <v>2.180333333</v>
      </c>
      <c r="AS118" s="117">
        <f>BALTIM!L117</f>
        <v>1.634333333</v>
      </c>
    </row>
    <row r="119">
      <c r="A119" s="257"/>
      <c r="B119" s="241"/>
      <c r="C119" s="241"/>
      <c r="D119" s="241" t="s">
        <v>10</v>
      </c>
      <c r="E119" s="32" t="s">
        <v>54</v>
      </c>
      <c r="F119" s="4"/>
      <c r="G119" s="242">
        <v>0.4</v>
      </c>
      <c r="H119" s="405"/>
      <c r="I119" s="242">
        <f>AVERAGE(I120:I122)*G119</f>
        <v>0.3418518519</v>
      </c>
      <c r="J119" s="329">
        <f>ITKOT!L118</f>
        <v>0.1893333333</v>
      </c>
      <c r="K119" s="242">
        <f>SETDA!L118</f>
        <v>0.356</v>
      </c>
      <c r="L119" s="242">
        <f>CAPIL!L118</f>
        <v>0.4</v>
      </c>
      <c r="M119" s="242">
        <f>DPMPT!L118</f>
        <v>0.4</v>
      </c>
      <c r="N119" s="242">
        <f>BAPPEDA!L118</f>
        <v>0.356</v>
      </c>
      <c r="O119" s="242">
        <f>NAKER!L118</f>
        <v>0.4</v>
      </c>
      <c r="P119" s="242">
        <f>BKPSDM!L118</f>
        <v>0.4</v>
      </c>
      <c r="Q119" s="242">
        <f>KOMINFO!L118</f>
        <v>0.3333333333</v>
      </c>
      <c r="R119" s="242">
        <f>RSUD!L118</f>
        <v>0.4</v>
      </c>
      <c r="S119" s="117">
        <f>RSIA!L118</f>
        <v>0.4</v>
      </c>
      <c r="T119" s="117">
        <f>DKUMKM!L118</f>
        <v>0.356</v>
      </c>
      <c r="U119" s="117">
        <f>DISDIK!L118</f>
        <v>0.356</v>
      </c>
      <c r="V119" s="117">
        <f>DKK!L118</f>
        <v>0.4</v>
      </c>
      <c r="W119" s="117">
        <f>DPU!L118</f>
        <v>0.1226666667</v>
      </c>
      <c r="X119" s="117">
        <f>DISPERKIM!L118</f>
        <v>0.356</v>
      </c>
      <c r="Y119" s="117">
        <f>BPBD!L118</f>
        <v>0.4</v>
      </c>
      <c r="Z119" s="117">
        <f>SATPOL!L118</f>
        <v>0.4</v>
      </c>
      <c r="AA119" s="117">
        <f>DINSOS!L118</f>
        <v>0.2666666667</v>
      </c>
      <c r="AB119" s="117">
        <f>DP3AKB!L118</f>
        <v>0.2786666667</v>
      </c>
      <c r="AC119" s="117">
        <f>DPPR!L118</f>
        <v>0.312</v>
      </c>
      <c r="AD119" s="117">
        <f>DLH!L118</f>
        <v>0.356</v>
      </c>
      <c r="AE119" s="117">
        <f>DISHUB!L118</f>
        <v>0.356</v>
      </c>
      <c r="AF119" s="117">
        <f>PERPUS!L118</f>
        <v>0.3666666667</v>
      </c>
      <c r="AG119" s="117">
        <f>DPOP!L118</f>
        <v>0.4</v>
      </c>
      <c r="AH119" s="117">
        <f>'DP3'!L118</f>
        <v>0.356</v>
      </c>
      <c r="AI119" s="117">
        <f>DISDAG!L118</f>
        <v>0.2666666667</v>
      </c>
      <c r="AJ119" s="117">
        <f>BPKD!L118</f>
        <v>0.356</v>
      </c>
      <c r="AK119" s="117">
        <f>BPPDRD!L118</f>
        <v>0.2666666667</v>
      </c>
      <c r="AL119" s="117">
        <f>KESBANG!L118</f>
        <v>0.2773333333</v>
      </c>
      <c r="AM119" s="117">
        <f>SETWAN!L118</f>
        <v>0.1546666667</v>
      </c>
      <c r="AN119" s="117">
        <f>KEC.BARAT!L118</f>
        <v>0.356</v>
      </c>
      <c r="AO119" s="117">
        <f>BALTENG!L118</f>
        <v>0.4</v>
      </c>
      <c r="AP119" s="117">
        <f>BALKOT!L118</f>
        <v>0.356</v>
      </c>
      <c r="AQ119" s="117">
        <f>BALUT!L118</f>
        <v>0.4</v>
      </c>
      <c r="AR119" s="117">
        <f>BALSEL!L118</f>
        <v>0.4</v>
      </c>
      <c r="AS119" s="117">
        <f>BALTIM!L118</f>
        <v>0.356</v>
      </c>
    </row>
    <row r="120">
      <c r="A120" s="113"/>
      <c r="B120" s="114"/>
      <c r="C120" s="114"/>
      <c r="D120" s="114"/>
      <c r="E120" s="114" t="s">
        <v>186</v>
      </c>
      <c r="F120" s="266" t="s">
        <v>750</v>
      </c>
      <c r="G120" s="117"/>
      <c r="H120" s="407"/>
      <c r="I120" s="117">
        <f t="shared" ref="I120:I122" si="22">AVERAGE(J120:AS120)</f>
        <v>0.9236111111</v>
      </c>
      <c r="J120" s="324">
        <f>ITKOT!L119</f>
        <v>0.75</v>
      </c>
      <c r="K120" s="117">
        <f>SETDA!L119</f>
        <v>1</v>
      </c>
      <c r="L120" s="117">
        <f>CAPIL!L119</f>
        <v>1</v>
      </c>
      <c r="M120" s="117">
        <f>DPMPT!L119</f>
        <v>1</v>
      </c>
      <c r="N120" s="117">
        <f>BAPPEDA!L119</f>
        <v>1</v>
      </c>
      <c r="O120" s="117">
        <f>NAKER!L119</f>
        <v>1</v>
      </c>
      <c r="P120" s="117">
        <f>BKPSDM!L119</f>
        <v>1</v>
      </c>
      <c r="Q120" s="117">
        <f>KOMINFO!L119</f>
        <v>0.5</v>
      </c>
      <c r="R120" s="117">
        <f>RSUD!L119</f>
        <v>1</v>
      </c>
      <c r="S120" s="117">
        <f>RSIA!L119</f>
        <v>1</v>
      </c>
      <c r="T120" s="117">
        <f>DKUMKM!L119</f>
        <v>1</v>
      </c>
      <c r="U120" s="117">
        <f>DISDIK!L119</f>
        <v>1</v>
      </c>
      <c r="V120" s="117">
        <f>DKK!L119</f>
        <v>1</v>
      </c>
      <c r="W120" s="117">
        <f>DPU!L119</f>
        <v>0.25</v>
      </c>
      <c r="X120" s="117">
        <f>DISPERKIM!L119</f>
        <v>1</v>
      </c>
      <c r="Y120" s="117">
        <f>BPBD!L119</f>
        <v>1</v>
      </c>
      <c r="Z120" s="117">
        <f>SATPOL!L119</f>
        <v>1</v>
      </c>
      <c r="AA120" s="117">
        <f>DINSOS!L119</f>
        <v>1</v>
      </c>
      <c r="AB120" s="117">
        <f>DP3AKB!L119</f>
        <v>0.75</v>
      </c>
      <c r="AC120" s="117">
        <f>DPPR!L119</f>
        <v>1</v>
      </c>
      <c r="AD120" s="117">
        <f>DLH!L119</f>
        <v>1</v>
      </c>
      <c r="AE120" s="117">
        <f>DISHUB!L119</f>
        <v>1</v>
      </c>
      <c r="AF120" s="117">
        <f>PERPUS!L119</f>
        <v>0.75</v>
      </c>
      <c r="AG120" s="117">
        <f>DPOP!L119</f>
        <v>1</v>
      </c>
      <c r="AH120" s="117">
        <f>'DP3'!L119</f>
        <v>1</v>
      </c>
      <c r="AI120" s="117">
        <f>DISDAG!L119</f>
        <v>1</v>
      </c>
      <c r="AJ120" s="117">
        <f>BPKD!L119</f>
        <v>1</v>
      </c>
      <c r="AK120" s="117">
        <f>BPPDRD!L119</f>
        <v>1</v>
      </c>
      <c r="AL120" s="117">
        <f>KESBANG!L119</f>
        <v>0.75</v>
      </c>
      <c r="AM120" s="117">
        <f>SETWAN!L119</f>
        <v>0.5</v>
      </c>
      <c r="AN120" s="117">
        <f>KEC.BARAT!L119</f>
        <v>1</v>
      </c>
      <c r="AO120" s="117">
        <f>BALTENG!L119</f>
        <v>1</v>
      </c>
      <c r="AP120" s="117">
        <f>BALKOT!L119</f>
        <v>1</v>
      </c>
      <c r="AQ120" s="117">
        <f>BALUT!L119</f>
        <v>1</v>
      </c>
      <c r="AR120" s="117">
        <f>BALSEL!L119</f>
        <v>1</v>
      </c>
      <c r="AS120" s="117">
        <f>BALTIM!L119</f>
        <v>1</v>
      </c>
    </row>
    <row r="121">
      <c r="A121" s="113"/>
      <c r="B121" s="114"/>
      <c r="C121" s="114"/>
      <c r="D121" s="114"/>
      <c r="E121" s="114" t="s">
        <v>193</v>
      </c>
      <c r="F121" s="266" t="s">
        <v>754</v>
      </c>
      <c r="G121" s="117"/>
      <c r="H121" s="407"/>
      <c r="I121" s="117">
        <f t="shared" si="22"/>
        <v>0.9077777778</v>
      </c>
      <c r="J121" s="324">
        <f>ITKOT!L120</f>
        <v>0.67</v>
      </c>
      <c r="K121" s="117">
        <f>SETDA!L120</f>
        <v>1</v>
      </c>
      <c r="L121" s="117">
        <f>CAPIL!L120</f>
        <v>1</v>
      </c>
      <c r="M121" s="117">
        <f>DPMPT!L120</f>
        <v>1</v>
      </c>
      <c r="N121" s="117">
        <f>BAPPEDA!L120</f>
        <v>1</v>
      </c>
      <c r="O121" s="117">
        <f>NAKER!L120</f>
        <v>1</v>
      </c>
      <c r="P121" s="117">
        <f>BKPSDM!L120</f>
        <v>1</v>
      </c>
      <c r="Q121" s="117">
        <f>KOMINFO!L120</f>
        <v>1</v>
      </c>
      <c r="R121" s="117">
        <f>RSUD!L120</f>
        <v>1</v>
      </c>
      <c r="S121" s="117">
        <f>RSIA!L120</f>
        <v>1</v>
      </c>
      <c r="T121" s="117">
        <f>DKUMKM!L120</f>
        <v>1</v>
      </c>
      <c r="U121" s="117">
        <f>DISDIK!L120</f>
        <v>1</v>
      </c>
      <c r="V121" s="117">
        <f>DKK!L120</f>
        <v>1</v>
      </c>
      <c r="W121" s="117">
        <f>DPU!L120</f>
        <v>0.67</v>
      </c>
      <c r="X121" s="117">
        <f>DISPERKIM!L120</f>
        <v>1</v>
      </c>
      <c r="Y121" s="117">
        <f>BPBD!L120</f>
        <v>1</v>
      </c>
      <c r="Z121" s="117">
        <f>SATPOL!L120</f>
        <v>1</v>
      </c>
      <c r="AA121" s="117">
        <f>DINSOS!L120</f>
        <v>0.67</v>
      </c>
      <c r="AB121" s="117">
        <f>DP3AKB!L120</f>
        <v>0.67</v>
      </c>
      <c r="AC121" s="117">
        <f>DPPR!L120</f>
        <v>0.67</v>
      </c>
      <c r="AD121" s="117">
        <f>DLH!L120</f>
        <v>1</v>
      </c>
      <c r="AE121" s="117">
        <f>DISHUB!L120</f>
        <v>1</v>
      </c>
      <c r="AF121" s="117">
        <f>PERPUS!L120</f>
        <v>1</v>
      </c>
      <c r="AG121" s="117">
        <f>DPOP!L120</f>
        <v>1</v>
      </c>
      <c r="AH121" s="117">
        <f>'DP3'!L120</f>
        <v>1</v>
      </c>
      <c r="AI121" s="117">
        <f>DISDAG!L120</f>
        <v>1</v>
      </c>
      <c r="AJ121" s="117">
        <f>BPKD!L120</f>
        <v>0.67</v>
      </c>
      <c r="AK121" s="117">
        <f>BPPDRD!L120</f>
        <v>1</v>
      </c>
      <c r="AL121" s="117">
        <f>KESBANG!L120</f>
        <v>0.33</v>
      </c>
      <c r="AM121" s="117">
        <f>SETWAN!L120</f>
        <v>0.33</v>
      </c>
      <c r="AN121" s="117">
        <f>KEC.BARAT!L120</f>
        <v>1</v>
      </c>
      <c r="AO121" s="117">
        <f>BALTENG!L120</f>
        <v>1</v>
      </c>
      <c r="AP121" s="117">
        <f>BALKOT!L120</f>
        <v>1</v>
      </c>
      <c r="AQ121" s="117">
        <f>BALUT!L120</f>
        <v>1</v>
      </c>
      <c r="AR121" s="117">
        <f>BALSEL!L120</f>
        <v>1</v>
      </c>
      <c r="AS121" s="117">
        <f>BALTIM!L120</f>
        <v>1</v>
      </c>
    </row>
    <row r="122">
      <c r="A122" s="113"/>
      <c r="B122" s="114"/>
      <c r="C122" s="114"/>
      <c r="D122" s="114"/>
      <c r="E122" s="114" t="s">
        <v>199</v>
      </c>
      <c r="F122" s="266" t="s">
        <v>758</v>
      </c>
      <c r="G122" s="117"/>
      <c r="H122" s="407"/>
      <c r="I122" s="117">
        <f t="shared" si="22"/>
        <v>0.7325</v>
      </c>
      <c r="J122" s="324">
        <f>ITKOT!L121</f>
        <v>0</v>
      </c>
      <c r="K122" s="117">
        <f>SETDA!L121</f>
        <v>0.67</v>
      </c>
      <c r="L122" s="117">
        <f>CAPIL!L121</f>
        <v>1</v>
      </c>
      <c r="M122" s="117">
        <f>DPMPT!L121</f>
        <v>1</v>
      </c>
      <c r="N122" s="117">
        <f>BAPPEDA!L121</f>
        <v>0.67</v>
      </c>
      <c r="O122" s="117">
        <f>NAKER!L121</f>
        <v>1</v>
      </c>
      <c r="P122" s="117">
        <f>BKPSDM!L121</f>
        <v>1</v>
      </c>
      <c r="Q122" s="117">
        <f>KOMINFO!L121</f>
        <v>1</v>
      </c>
      <c r="R122" s="117">
        <f>RSUD!L121</f>
        <v>1</v>
      </c>
      <c r="S122" s="117">
        <f>RSIA!L121</f>
        <v>1</v>
      </c>
      <c r="T122" s="117">
        <f>DKUMKM!L121</f>
        <v>0.67</v>
      </c>
      <c r="U122" s="117">
        <f>DISDIK!L121</f>
        <v>0.67</v>
      </c>
      <c r="V122" s="117">
        <f>DKK!L121</f>
        <v>1</v>
      </c>
      <c r="W122" s="117">
        <f>DPU!L121</f>
        <v>0</v>
      </c>
      <c r="X122" s="117">
        <f>DISPERKIM!L121</f>
        <v>0.67</v>
      </c>
      <c r="Y122" s="117">
        <f>BPBD!L121</f>
        <v>1</v>
      </c>
      <c r="Z122" s="117">
        <f>SATPOL!L121</f>
        <v>1</v>
      </c>
      <c r="AA122" s="117">
        <f>DINSOS!L121</f>
        <v>0.33</v>
      </c>
      <c r="AB122" s="117">
        <f>DP3AKB!L121</f>
        <v>0.67</v>
      </c>
      <c r="AC122" s="117">
        <f>DPPR!L121</f>
        <v>0.67</v>
      </c>
      <c r="AD122" s="117">
        <f>DLH!L121</f>
        <v>0.67</v>
      </c>
      <c r="AE122" s="117">
        <f>DISHUB!L121</f>
        <v>0.67</v>
      </c>
      <c r="AF122" s="117">
        <f>PERPUS!L121</f>
        <v>1</v>
      </c>
      <c r="AG122" s="117">
        <f>DPOP!L121</f>
        <v>1</v>
      </c>
      <c r="AH122" s="117">
        <f>'DP3'!L121</f>
        <v>0.67</v>
      </c>
      <c r="AI122" s="117">
        <f>DISDAG!L121</f>
        <v>0</v>
      </c>
      <c r="AJ122" s="117">
        <f>BPKD!L121</f>
        <v>1</v>
      </c>
      <c r="AK122" s="117">
        <f>BPPDRD!L121</f>
        <v>0</v>
      </c>
      <c r="AL122" s="117">
        <f>KESBANG!L121</f>
        <v>1</v>
      </c>
      <c r="AM122" s="117">
        <f>SETWAN!L121</f>
        <v>0.33</v>
      </c>
      <c r="AN122" s="117">
        <f>KEC.BARAT!L121</f>
        <v>0.67</v>
      </c>
      <c r="AO122" s="117">
        <f>BALTENG!L121</f>
        <v>1</v>
      </c>
      <c r="AP122" s="117">
        <f>BALKOT!L121</f>
        <v>0.67</v>
      </c>
      <c r="AQ122" s="117">
        <f>BALUT!L121</f>
        <v>1</v>
      </c>
      <c r="AR122" s="117">
        <f>BALSEL!L121</f>
        <v>1</v>
      </c>
      <c r="AS122" s="117">
        <f>BALTIM!L121</f>
        <v>0.67</v>
      </c>
    </row>
    <row r="123">
      <c r="A123" s="257"/>
      <c r="B123" s="241"/>
      <c r="C123" s="241"/>
      <c r="D123" s="241" t="s">
        <v>12</v>
      </c>
      <c r="E123" s="32" t="s">
        <v>55</v>
      </c>
      <c r="F123" s="4"/>
      <c r="G123" s="242">
        <v>0.4</v>
      </c>
      <c r="H123" s="407"/>
      <c r="I123" s="242">
        <f>AVERAGE(I124:I129)*G123</f>
        <v>0.2685740741</v>
      </c>
      <c r="J123" s="329">
        <f>ITKOT!L122</f>
        <v>0.08866666667</v>
      </c>
      <c r="K123" s="242">
        <f>SETDA!L122</f>
        <v>0.2666666667</v>
      </c>
      <c r="L123" s="242">
        <f>CAPIL!L122</f>
        <v>0.3553333333</v>
      </c>
      <c r="M123" s="242">
        <f>DPMPT!L122</f>
        <v>0.4</v>
      </c>
      <c r="N123" s="242">
        <f>BAPPEDA!L122</f>
        <v>0.2</v>
      </c>
      <c r="O123" s="242">
        <f>NAKER!L122</f>
        <v>0.2453333333</v>
      </c>
      <c r="P123" s="242">
        <f>BKPSDM!L122</f>
        <v>0.2893333333</v>
      </c>
      <c r="Q123" s="242">
        <f>KOMINFO!L122</f>
        <v>0.178</v>
      </c>
      <c r="R123" s="242">
        <f>RSUD!L122</f>
        <v>0.4</v>
      </c>
      <c r="S123" s="117">
        <f>RSIA!L122</f>
        <v>0.4</v>
      </c>
      <c r="T123" s="117">
        <f>DKUMKM!L122</f>
        <v>0.334</v>
      </c>
      <c r="U123" s="117">
        <f>DISDIK!L122</f>
        <v>0.222</v>
      </c>
      <c r="V123" s="117">
        <f>DKK!L122</f>
        <v>0.3333333333</v>
      </c>
      <c r="W123" s="117">
        <f>DPU!L122</f>
        <v>0.1553333333</v>
      </c>
      <c r="X123" s="117">
        <f>DISPERKIM!L122</f>
        <v>0.1773333333</v>
      </c>
      <c r="Y123" s="117">
        <f>BPBD!L122</f>
        <v>0.2886666667</v>
      </c>
      <c r="Z123" s="117">
        <f>SATPOL!L122</f>
        <v>0.244</v>
      </c>
      <c r="AA123" s="117">
        <f>DINSOS!L122</f>
        <v>0.222</v>
      </c>
      <c r="AB123" s="117">
        <f>DP3AKB!L122</f>
        <v>0.2</v>
      </c>
      <c r="AC123" s="117">
        <f>DPPR!L122</f>
        <v>0.2666666667</v>
      </c>
      <c r="AD123" s="117">
        <f>DLH!L122</f>
        <v>0.2446666667</v>
      </c>
      <c r="AE123" s="117">
        <f>DISHUB!L122</f>
        <v>0.378</v>
      </c>
      <c r="AF123" s="117">
        <f>PERPUS!L122</f>
        <v>0.2666666667</v>
      </c>
      <c r="AG123" s="117">
        <f>DPOP!L122</f>
        <v>0.3333333333</v>
      </c>
      <c r="AH123" s="117">
        <f>'DP3'!L122</f>
        <v>0.1333333333</v>
      </c>
      <c r="AI123" s="117">
        <f>DISDAG!L122</f>
        <v>0.222</v>
      </c>
      <c r="AJ123" s="117">
        <f>BPKD!L122</f>
        <v>0.4</v>
      </c>
      <c r="AK123" s="117">
        <f>BPPDRD!L122</f>
        <v>0.3333333333</v>
      </c>
      <c r="AL123" s="117">
        <f>KESBANG!L122</f>
        <v>0.2006666667</v>
      </c>
      <c r="AM123" s="117">
        <f>SETWAN!L122</f>
        <v>0.1113333333</v>
      </c>
      <c r="AN123" s="117">
        <f>KEC.BARAT!L122</f>
        <v>0.2446666667</v>
      </c>
      <c r="AO123" s="117">
        <f>BALTENG!L122</f>
        <v>0.2446666667</v>
      </c>
      <c r="AP123" s="117">
        <f>BALKOT!L122</f>
        <v>0.3333333333</v>
      </c>
      <c r="AQ123" s="117">
        <f>BALUT!L122</f>
        <v>0.3553333333</v>
      </c>
      <c r="AR123" s="117">
        <f>BALSEL!L122</f>
        <v>0.3553333333</v>
      </c>
      <c r="AS123" s="117">
        <f>BALTIM!L122</f>
        <v>0.2453333333</v>
      </c>
    </row>
    <row r="124">
      <c r="A124" s="113"/>
      <c r="B124" s="114"/>
      <c r="C124" s="114"/>
      <c r="D124" s="114"/>
      <c r="E124" s="114" t="s">
        <v>186</v>
      </c>
      <c r="F124" s="266" t="s">
        <v>762</v>
      </c>
      <c r="G124" s="117"/>
      <c r="H124" s="407"/>
      <c r="I124" s="117">
        <f t="shared" ref="I124:I129" si="23">AVERAGE(J124:AS124)</f>
        <v>0.8244444444</v>
      </c>
      <c r="J124" s="324">
        <f>ITKOT!L123</f>
        <v>0</v>
      </c>
      <c r="K124" s="117">
        <f>SETDA!L123</f>
        <v>1</v>
      </c>
      <c r="L124" s="117">
        <f>CAPIL!L123</f>
        <v>1</v>
      </c>
      <c r="M124" s="117">
        <f>DPMPT!L123</f>
        <v>1</v>
      </c>
      <c r="N124" s="117">
        <f>BAPPEDA!L123</f>
        <v>1</v>
      </c>
      <c r="O124" s="117">
        <f>NAKER!L123</f>
        <v>1</v>
      </c>
      <c r="P124" s="117">
        <f>BKPSDM!L123</f>
        <v>1</v>
      </c>
      <c r="Q124" s="117">
        <f>KOMINFO!L123</f>
        <v>1</v>
      </c>
      <c r="R124" s="117">
        <f>RSUD!L123</f>
        <v>1</v>
      </c>
      <c r="S124" s="117">
        <f>RSIA!L123</f>
        <v>1</v>
      </c>
      <c r="T124" s="117">
        <f>DKUMKM!L123</f>
        <v>1</v>
      </c>
      <c r="U124" s="117">
        <f>DISDIK!L123</f>
        <v>0</v>
      </c>
      <c r="V124" s="117">
        <f>DKK!L123</f>
        <v>1</v>
      </c>
      <c r="W124" s="117">
        <f>DPU!L123</f>
        <v>0.33</v>
      </c>
      <c r="X124" s="117">
        <f>DISPERKIM!L123</f>
        <v>0.33</v>
      </c>
      <c r="Y124" s="117">
        <f>BPBD!L123</f>
        <v>1</v>
      </c>
      <c r="Z124" s="117">
        <f>SATPOL!L123</f>
        <v>1</v>
      </c>
      <c r="AA124" s="117">
        <f>DINSOS!L123</f>
        <v>1</v>
      </c>
      <c r="AB124" s="117">
        <f>DP3AKB!L123</f>
        <v>1</v>
      </c>
      <c r="AC124" s="117">
        <f>DPPR!L123</f>
        <v>0.67</v>
      </c>
      <c r="AD124" s="117">
        <f>DLH!L123</f>
        <v>1</v>
      </c>
      <c r="AE124" s="117">
        <f>DISHUB!L123</f>
        <v>1</v>
      </c>
      <c r="AF124" s="117">
        <f>PERPUS!L123</f>
        <v>1</v>
      </c>
      <c r="AG124" s="117">
        <f>DPOP!L123</f>
        <v>0.67</v>
      </c>
      <c r="AH124" s="117">
        <f>'DP3'!L123</f>
        <v>0.67</v>
      </c>
      <c r="AI124" s="117">
        <f>DISDAG!L123</f>
        <v>1</v>
      </c>
      <c r="AJ124" s="117">
        <f>BPKD!L123</f>
        <v>1</v>
      </c>
      <c r="AK124" s="117">
        <f>BPPDRD!L123</f>
        <v>1</v>
      </c>
      <c r="AL124" s="117">
        <f>KESBANG!L123</f>
        <v>0.67</v>
      </c>
      <c r="AM124" s="117">
        <f>SETWAN!L123</f>
        <v>0</v>
      </c>
      <c r="AN124" s="117">
        <f>KEC.BARAT!L123</f>
        <v>0.67</v>
      </c>
      <c r="AO124" s="117">
        <f>BALTENG!L123</f>
        <v>1</v>
      </c>
      <c r="AP124" s="117">
        <f>BALKOT!L123</f>
        <v>1</v>
      </c>
      <c r="AQ124" s="117">
        <f>BALUT!L123</f>
        <v>1</v>
      </c>
      <c r="AR124" s="117">
        <f>BALSEL!L123</f>
        <v>1</v>
      </c>
      <c r="AS124" s="117">
        <f>BALTIM!L123</f>
        <v>0.67</v>
      </c>
    </row>
    <row r="125">
      <c r="A125" s="113"/>
      <c r="B125" s="114"/>
      <c r="C125" s="114"/>
      <c r="D125" s="114"/>
      <c r="E125" s="114" t="s">
        <v>193</v>
      </c>
      <c r="F125" s="266" t="s">
        <v>766</v>
      </c>
      <c r="G125" s="117"/>
      <c r="H125" s="407"/>
      <c r="I125" s="117">
        <f t="shared" si="23"/>
        <v>0.8805555556</v>
      </c>
      <c r="J125" s="324">
        <f>ITKOT!L124</f>
        <v>0.67</v>
      </c>
      <c r="K125" s="117">
        <f>SETDA!L124</f>
        <v>0.67</v>
      </c>
      <c r="L125" s="117">
        <f>CAPIL!L124</f>
        <v>1</v>
      </c>
      <c r="M125" s="117">
        <f>DPMPT!L124</f>
        <v>1</v>
      </c>
      <c r="N125" s="117">
        <f>BAPPEDA!L124</f>
        <v>0.67</v>
      </c>
      <c r="O125" s="117">
        <f>NAKER!L124</f>
        <v>0.67</v>
      </c>
      <c r="P125" s="117">
        <f>BKPSDM!L124</f>
        <v>1</v>
      </c>
      <c r="Q125" s="117">
        <f>KOMINFO!L124</f>
        <v>1</v>
      </c>
      <c r="R125" s="117">
        <f>RSUD!L124</f>
        <v>1</v>
      </c>
      <c r="S125" s="117">
        <f>RSIA!L124</f>
        <v>1</v>
      </c>
      <c r="T125" s="117">
        <f>DKUMKM!L124</f>
        <v>0.67</v>
      </c>
      <c r="U125" s="117">
        <f>DISDIK!L124</f>
        <v>1</v>
      </c>
      <c r="V125" s="117">
        <f>DKK!L124</f>
        <v>1</v>
      </c>
      <c r="W125" s="117">
        <f>DPU!L124</f>
        <v>1</v>
      </c>
      <c r="X125" s="117">
        <f>DISPERKIM!L124</f>
        <v>0.67</v>
      </c>
      <c r="Y125" s="117">
        <f>BPBD!L124</f>
        <v>1</v>
      </c>
      <c r="Z125" s="117">
        <f>SATPOL!L124</f>
        <v>1</v>
      </c>
      <c r="AA125" s="117">
        <f>DINSOS!L124</f>
        <v>1</v>
      </c>
      <c r="AB125" s="117">
        <f>DP3AKB!L124</f>
        <v>0.67</v>
      </c>
      <c r="AC125" s="117">
        <f>DPPR!L124</f>
        <v>1</v>
      </c>
      <c r="AD125" s="117">
        <f>DLH!L124</f>
        <v>1</v>
      </c>
      <c r="AE125" s="117">
        <f>DISHUB!L124</f>
        <v>1</v>
      </c>
      <c r="AF125" s="117">
        <f>PERPUS!L124</f>
        <v>1</v>
      </c>
      <c r="AG125" s="117">
        <f>DPOP!L124</f>
        <v>1</v>
      </c>
      <c r="AH125" s="117">
        <f>'DP3'!L124</f>
        <v>0.67</v>
      </c>
      <c r="AI125" s="117">
        <f>DISDAG!L124</f>
        <v>1</v>
      </c>
      <c r="AJ125" s="117">
        <f>BPKD!L124</f>
        <v>1</v>
      </c>
      <c r="AK125" s="117">
        <f>BPPDRD!L124</f>
        <v>1</v>
      </c>
      <c r="AL125" s="117">
        <f>KESBANG!L124</f>
        <v>0.67</v>
      </c>
      <c r="AM125" s="117">
        <f>SETWAN!L124</f>
        <v>0.67</v>
      </c>
      <c r="AN125" s="117">
        <f>KEC.BARAT!L124</f>
        <v>1</v>
      </c>
      <c r="AO125" s="117">
        <f>BALTENG!L124</f>
        <v>0.67</v>
      </c>
      <c r="AP125" s="117">
        <f>BALKOT!L124</f>
        <v>1</v>
      </c>
      <c r="AQ125" s="117">
        <f>BALUT!L124</f>
        <v>1</v>
      </c>
      <c r="AR125" s="117">
        <f>BALSEL!L124</f>
        <v>1</v>
      </c>
      <c r="AS125" s="117">
        <f>BALTIM!L124</f>
        <v>0.33</v>
      </c>
    </row>
    <row r="126">
      <c r="A126" s="113"/>
      <c r="B126" s="114"/>
      <c r="C126" s="114"/>
      <c r="D126" s="114"/>
      <c r="E126" s="114" t="s">
        <v>199</v>
      </c>
      <c r="F126" s="266" t="s">
        <v>770</v>
      </c>
      <c r="G126" s="117"/>
      <c r="H126" s="407"/>
      <c r="I126" s="117">
        <f t="shared" si="23"/>
        <v>0.5561111111</v>
      </c>
      <c r="J126" s="324">
        <f>ITKOT!L125</f>
        <v>0</v>
      </c>
      <c r="K126" s="117">
        <f>SETDA!L125</f>
        <v>1</v>
      </c>
      <c r="L126" s="117">
        <f>CAPIL!L125</f>
        <v>1</v>
      </c>
      <c r="M126" s="117">
        <f>DPMPT!L125</f>
        <v>1</v>
      </c>
      <c r="N126" s="117">
        <f>BAPPEDA!L125</f>
        <v>0</v>
      </c>
      <c r="O126" s="117">
        <f>NAKER!L125</f>
        <v>0.67</v>
      </c>
      <c r="P126" s="117">
        <f>BKPSDM!L125</f>
        <v>1</v>
      </c>
      <c r="Q126" s="117">
        <f>KOMINFO!L125</f>
        <v>0</v>
      </c>
      <c r="R126" s="117">
        <f>RSUD!L125</f>
        <v>1</v>
      </c>
      <c r="S126" s="117">
        <f>RSIA!L125</f>
        <v>1</v>
      </c>
      <c r="T126" s="117">
        <f>DKUMKM!L125</f>
        <v>1</v>
      </c>
      <c r="U126" s="117">
        <f>DISDIK!L125</f>
        <v>0.67</v>
      </c>
      <c r="V126" s="117">
        <f>DKK!L125</f>
        <v>1</v>
      </c>
      <c r="W126" s="117">
        <f>DPU!L125</f>
        <v>0</v>
      </c>
      <c r="X126" s="117">
        <f>DISPERKIM!L125</f>
        <v>0.67</v>
      </c>
      <c r="Y126" s="117">
        <f>BPBD!L125</f>
        <v>0.33</v>
      </c>
      <c r="Z126" s="117">
        <f>SATPOL!L125</f>
        <v>1</v>
      </c>
      <c r="AA126" s="117">
        <f>DINSOS!L125</f>
        <v>0</v>
      </c>
      <c r="AB126" s="117">
        <f>DP3AKB!L125</f>
        <v>0</v>
      </c>
      <c r="AC126" s="117">
        <f>DPPR!L125</f>
        <v>1</v>
      </c>
      <c r="AD126" s="117">
        <f>DLH!L125</f>
        <v>0</v>
      </c>
      <c r="AE126" s="117">
        <f>DISHUB!L125</f>
        <v>0.67</v>
      </c>
      <c r="AF126" s="117">
        <f>PERPUS!L125</f>
        <v>0</v>
      </c>
      <c r="AG126" s="117">
        <f>DPOP!L125</f>
        <v>1</v>
      </c>
      <c r="AH126" s="117">
        <f>'DP3'!L125</f>
        <v>0</v>
      </c>
      <c r="AI126" s="117">
        <f>DISDAG!L125</f>
        <v>0</v>
      </c>
      <c r="AJ126" s="117">
        <f>BPKD!L125</f>
        <v>1</v>
      </c>
      <c r="AK126" s="117">
        <f>BPPDRD!L125</f>
        <v>0</v>
      </c>
      <c r="AL126" s="117">
        <f>KESBANG!L125</f>
        <v>0</v>
      </c>
      <c r="AM126" s="117">
        <f>SETWAN!L125</f>
        <v>0.67</v>
      </c>
      <c r="AN126" s="117">
        <f>KEC.BARAT!L125</f>
        <v>0.67</v>
      </c>
      <c r="AO126" s="117">
        <f>BALTENG!L125</f>
        <v>0</v>
      </c>
      <c r="AP126" s="117">
        <f>BALKOT!L125</f>
        <v>1</v>
      </c>
      <c r="AQ126" s="117">
        <f>BALUT!L125</f>
        <v>1</v>
      </c>
      <c r="AR126" s="117">
        <f>BALSEL!L125</f>
        <v>1</v>
      </c>
      <c r="AS126" s="117">
        <f>BALTIM!L125</f>
        <v>0.67</v>
      </c>
    </row>
    <row r="127">
      <c r="A127" s="113"/>
      <c r="B127" s="114"/>
      <c r="C127" s="114"/>
      <c r="D127" s="114"/>
      <c r="E127" s="114" t="s">
        <v>219</v>
      </c>
      <c r="F127" s="266" t="s">
        <v>774</v>
      </c>
      <c r="G127" s="117"/>
      <c r="H127" s="407"/>
      <c r="I127" s="117">
        <f t="shared" si="23"/>
        <v>0.3980555556</v>
      </c>
      <c r="J127" s="324">
        <f>ITKOT!L126</f>
        <v>0</v>
      </c>
      <c r="K127" s="117">
        <f>SETDA!L126</f>
        <v>0</v>
      </c>
      <c r="L127" s="117">
        <f>CAPIL!L126</f>
        <v>1</v>
      </c>
      <c r="M127" s="117">
        <f>DPMPT!L126</f>
        <v>1</v>
      </c>
      <c r="N127" s="117">
        <f>BAPPEDA!L126</f>
        <v>0</v>
      </c>
      <c r="O127" s="117">
        <f>NAKER!L126</f>
        <v>0</v>
      </c>
      <c r="P127" s="117">
        <f>BKPSDM!L126</f>
        <v>0</v>
      </c>
      <c r="Q127" s="117">
        <f>KOMINFO!L126</f>
        <v>0</v>
      </c>
      <c r="R127" s="117">
        <f>RSUD!L126</f>
        <v>1</v>
      </c>
      <c r="S127" s="117">
        <f>RSIA!L126</f>
        <v>1</v>
      </c>
      <c r="T127" s="117">
        <f>DKUMKM!L126</f>
        <v>1</v>
      </c>
      <c r="U127" s="117">
        <f>DISDIK!L126</f>
        <v>0.33</v>
      </c>
      <c r="V127" s="117">
        <f>DKK!L126</f>
        <v>0</v>
      </c>
      <c r="W127" s="117">
        <f>DPU!L126</f>
        <v>0</v>
      </c>
      <c r="X127" s="117">
        <f>DISPERKIM!L126</f>
        <v>0.33</v>
      </c>
      <c r="Y127" s="117">
        <f>BPBD!L126</f>
        <v>0</v>
      </c>
      <c r="Z127" s="117">
        <f>SATPOL!L126</f>
        <v>0</v>
      </c>
      <c r="AA127" s="117">
        <f>DINSOS!L126</f>
        <v>0</v>
      </c>
      <c r="AB127" s="117">
        <f>DP3AKB!L126</f>
        <v>0</v>
      </c>
      <c r="AC127" s="117">
        <f>DPPR!L126</f>
        <v>0</v>
      </c>
      <c r="AD127" s="117">
        <f>DLH!L126</f>
        <v>0</v>
      </c>
      <c r="AE127" s="117">
        <f>DISHUB!L126</f>
        <v>1</v>
      </c>
      <c r="AF127" s="117">
        <f>PERPUS!L126</f>
        <v>1</v>
      </c>
      <c r="AG127" s="117">
        <f>DPOP!L126</f>
        <v>1</v>
      </c>
      <c r="AH127" s="117">
        <f>'DP3'!L126</f>
        <v>0</v>
      </c>
      <c r="AI127" s="117">
        <f>DISDAG!L126</f>
        <v>0</v>
      </c>
      <c r="AJ127" s="117">
        <f>BPKD!L126</f>
        <v>1</v>
      </c>
      <c r="AK127" s="117">
        <f>BPPDRD!L126</f>
        <v>1</v>
      </c>
      <c r="AL127" s="117">
        <f>KESBANG!L126</f>
        <v>0</v>
      </c>
      <c r="AM127" s="117">
        <f>SETWAN!L126</f>
        <v>0.33</v>
      </c>
      <c r="AN127" s="117">
        <f>KEC.BARAT!L126</f>
        <v>0</v>
      </c>
      <c r="AO127" s="117">
        <f>BALTENG!L126</f>
        <v>0</v>
      </c>
      <c r="AP127" s="117">
        <f>BALKOT!L126</f>
        <v>0.67</v>
      </c>
      <c r="AQ127" s="117">
        <f>BALUT!L126</f>
        <v>1</v>
      </c>
      <c r="AR127" s="117">
        <f>BALSEL!L126</f>
        <v>1</v>
      </c>
      <c r="AS127" s="117">
        <f>BALTIM!L126</f>
        <v>0.67</v>
      </c>
    </row>
    <row r="128">
      <c r="A128" s="113"/>
      <c r="B128" s="114"/>
      <c r="C128" s="114"/>
      <c r="D128" s="114"/>
      <c r="E128" s="114" t="s">
        <v>224</v>
      </c>
      <c r="F128" s="266" t="s">
        <v>778</v>
      </c>
      <c r="G128" s="117"/>
      <c r="H128" s="407"/>
      <c r="I128" s="117">
        <f t="shared" si="23"/>
        <v>0.815</v>
      </c>
      <c r="J128" s="324">
        <f>ITKOT!L127</f>
        <v>0.33</v>
      </c>
      <c r="K128" s="117">
        <f>SETDA!L127</f>
        <v>1</v>
      </c>
      <c r="L128" s="117">
        <f>CAPIL!L127</f>
        <v>1</v>
      </c>
      <c r="M128" s="117">
        <f>DPMPT!L127</f>
        <v>1</v>
      </c>
      <c r="N128" s="117">
        <f>BAPPEDA!L127</f>
        <v>1</v>
      </c>
      <c r="O128" s="117">
        <f>NAKER!L127</f>
        <v>0.67</v>
      </c>
      <c r="P128" s="117">
        <f>BKPSDM!L127</f>
        <v>0.67</v>
      </c>
      <c r="Q128" s="117">
        <f>KOMINFO!L127</f>
        <v>0.67</v>
      </c>
      <c r="R128" s="117">
        <f>RSUD!L127</f>
        <v>1</v>
      </c>
      <c r="S128" s="117">
        <f>RSIA!L127</f>
        <v>1</v>
      </c>
      <c r="T128" s="117">
        <f>DKUMKM!L127</f>
        <v>0.67</v>
      </c>
      <c r="U128" s="117">
        <f>DISDIK!L127</f>
        <v>1</v>
      </c>
      <c r="V128" s="117">
        <f>DKK!L127</f>
        <v>1</v>
      </c>
      <c r="W128" s="117">
        <f>DPU!L127</f>
        <v>1</v>
      </c>
      <c r="X128" s="117">
        <f>DISPERKIM!L127</f>
        <v>0.33</v>
      </c>
      <c r="Y128" s="117">
        <f>BPBD!L127</f>
        <v>1</v>
      </c>
      <c r="Z128" s="117">
        <f>SATPOL!L127</f>
        <v>0.33</v>
      </c>
      <c r="AA128" s="117">
        <f>DINSOS!L127</f>
        <v>1</v>
      </c>
      <c r="AB128" s="117">
        <f>DP3AKB!L127</f>
        <v>1</v>
      </c>
      <c r="AC128" s="117">
        <f>DPPR!L127</f>
        <v>1</v>
      </c>
      <c r="AD128" s="117">
        <f>DLH!L127</f>
        <v>1</v>
      </c>
      <c r="AE128" s="117">
        <f>DISHUB!L127</f>
        <v>1</v>
      </c>
      <c r="AF128" s="117">
        <f>PERPUS!L127</f>
        <v>0</v>
      </c>
      <c r="AG128" s="117">
        <f>DPOP!L127</f>
        <v>1</v>
      </c>
      <c r="AH128" s="117">
        <f>'DP3'!L127</f>
        <v>0.33</v>
      </c>
      <c r="AI128" s="117">
        <f>DISDAG!L127</f>
        <v>1</v>
      </c>
      <c r="AJ128" s="117">
        <f>BPKD!L127</f>
        <v>1</v>
      </c>
      <c r="AK128" s="117">
        <f>BPPDRD!L127</f>
        <v>1</v>
      </c>
      <c r="AL128" s="117">
        <f>KESBANG!L127</f>
        <v>0.67</v>
      </c>
      <c r="AM128" s="117">
        <f>SETWAN!L127</f>
        <v>0</v>
      </c>
      <c r="AN128" s="117">
        <f>KEC.BARAT!L127</f>
        <v>1</v>
      </c>
      <c r="AO128" s="117">
        <f>BALTENG!L127</f>
        <v>1</v>
      </c>
      <c r="AP128" s="117">
        <f>BALKOT!L127</f>
        <v>1</v>
      </c>
      <c r="AQ128" s="117">
        <f>BALUT!L127</f>
        <v>1</v>
      </c>
      <c r="AR128" s="117">
        <f>BALSEL!L127</f>
        <v>1</v>
      </c>
      <c r="AS128" s="117">
        <f>BALTIM!L127</f>
        <v>0.67</v>
      </c>
    </row>
    <row r="129">
      <c r="A129" s="113"/>
      <c r="B129" s="114"/>
      <c r="C129" s="114"/>
      <c r="D129" s="114"/>
      <c r="E129" s="114" t="s">
        <v>249</v>
      </c>
      <c r="F129" s="266" t="s">
        <v>782</v>
      </c>
      <c r="G129" s="117"/>
      <c r="H129" s="407"/>
      <c r="I129" s="117">
        <f t="shared" si="23"/>
        <v>0.5544444444</v>
      </c>
      <c r="J129" s="324">
        <f>ITKOT!L128</f>
        <v>0.33</v>
      </c>
      <c r="K129" s="117">
        <f>SETDA!L128</f>
        <v>0.33</v>
      </c>
      <c r="L129" s="117">
        <f>CAPIL!L128</f>
        <v>0.33</v>
      </c>
      <c r="M129" s="117">
        <f>DPMPT!L128</f>
        <v>1</v>
      </c>
      <c r="N129" s="117">
        <f>BAPPEDA!L128</f>
        <v>0.33</v>
      </c>
      <c r="O129" s="117">
        <f>NAKER!L128</f>
        <v>0.67</v>
      </c>
      <c r="P129" s="117">
        <f>BKPSDM!L128</f>
        <v>0.67</v>
      </c>
      <c r="Q129" s="117">
        <f>KOMINFO!L128</f>
        <v>0</v>
      </c>
      <c r="R129" s="117">
        <f>RSUD!L128</f>
        <v>1</v>
      </c>
      <c r="S129" s="117">
        <f>RSIA!L128</f>
        <v>1</v>
      </c>
      <c r="T129" s="117">
        <f>DKUMKM!L128</f>
        <v>0.67</v>
      </c>
      <c r="U129" s="117">
        <f>DISDIK!L128</f>
        <v>0.33</v>
      </c>
      <c r="V129" s="117">
        <f>DKK!L128</f>
        <v>1</v>
      </c>
      <c r="W129" s="117">
        <f>DPU!L128</f>
        <v>0</v>
      </c>
      <c r="X129" s="117">
        <f>DISPERKIM!L128</f>
        <v>0.33</v>
      </c>
      <c r="Y129" s="117">
        <f>BPBD!L128</f>
        <v>1</v>
      </c>
      <c r="Z129" s="117">
        <f>SATPOL!L128</f>
        <v>0.33</v>
      </c>
      <c r="AA129" s="117">
        <f>DINSOS!L128</f>
        <v>0.33</v>
      </c>
      <c r="AB129" s="117">
        <f>DP3AKB!L128</f>
        <v>0.33</v>
      </c>
      <c r="AC129" s="117">
        <f>DPPR!L128</f>
        <v>0.33</v>
      </c>
      <c r="AD129" s="117">
        <f>DLH!L128</f>
        <v>0.67</v>
      </c>
      <c r="AE129" s="117">
        <f>DISHUB!L128</f>
        <v>1</v>
      </c>
      <c r="AF129" s="117">
        <f>PERPUS!L128</f>
        <v>1</v>
      </c>
      <c r="AG129" s="117">
        <f>DPOP!L128</f>
        <v>0.33</v>
      </c>
      <c r="AH129" s="117">
        <f>'DP3'!L128</f>
        <v>0.33</v>
      </c>
      <c r="AI129" s="117">
        <f>DISDAG!L128</f>
        <v>0.33</v>
      </c>
      <c r="AJ129" s="117">
        <f>BPKD!L128</f>
        <v>1</v>
      </c>
      <c r="AK129" s="117">
        <f>BPPDRD!L128</f>
        <v>1</v>
      </c>
      <c r="AL129" s="117">
        <f>KESBANG!L128</f>
        <v>1</v>
      </c>
      <c r="AM129" s="117">
        <f>SETWAN!L128</f>
        <v>0</v>
      </c>
      <c r="AN129" s="117">
        <f>KEC.BARAT!L128</f>
        <v>0.33</v>
      </c>
      <c r="AO129" s="117">
        <f>BALTENG!L128</f>
        <v>1</v>
      </c>
      <c r="AP129" s="117">
        <f>BALKOT!L128</f>
        <v>0.33</v>
      </c>
      <c r="AQ129" s="117">
        <f>BALUT!L128</f>
        <v>0.33</v>
      </c>
      <c r="AR129" s="117">
        <f>BALSEL!L128</f>
        <v>0.33</v>
      </c>
      <c r="AS129" s="117">
        <f>BALTIM!L128</f>
        <v>0.67</v>
      </c>
    </row>
    <row r="130">
      <c r="A130" s="257"/>
      <c r="B130" s="241"/>
      <c r="C130" s="241"/>
      <c r="D130" s="241" t="s">
        <v>14</v>
      </c>
      <c r="E130" s="32" t="s">
        <v>56</v>
      </c>
      <c r="F130" s="4"/>
      <c r="G130" s="242">
        <v>0.6</v>
      </c>
      <c r="H130" s="407"/>
      <c r="I130" s="242">
        <f>AVERAGE(I131:I134)*G130</f>
        <v>0.553125</v>
      </c>
      <c r="J130" s="329">
        <f>ITKOT!L129</f>
        <v>0.5505</v>
      </c>
      <c r="K130" s="242">
        <f>SETDA!L129</f>
        <v>0.6</v>
      </c>
      <c r="L130" s="242">
        <f>CAPIL!L129</f>
        <v>0.6</v>
      </c>
      <c r="M130" s="242">
        <f>DPMPT!L129</f>
        <v>0.6</v>
      </c>
      <c r="N130" s="242">
        <f>BAPPEDA!L129</f>
        <v>0.6</v>
      </c>
      <c r="O130" s="242">
        <f>NAKER!L129</f>
        <v>0.6</v>
      </c>
      <c r="P130" s="242">
        <f>BKPSDM!L129</f>
        <v>0.6</v>
      </c>
      <c r="Q130" s="242">
        <f>KOMINFO!L129</f>
        <v>0.6</v>
      </c>
      <c r="R130" s="242">
        <f>RSUD!L129</f>
        <v>0.6</v>
      </c>
      <c r="S130" s="117">
        <f>RSIA!L129</f>
        <v>0.6</v>
      </c>
      <c r="T130" s="117">
        <f>DKUMKM!L129</f>
        <v>0.6</v>
      </c>
      <c r="U130" s="117">
        <f>DISDIK!L129</f>
        <v>0.6</v>
      </c>
      <c r="V130" s="117">
        <f>DKK!L129</f>
        <v>0.4995</v>
      </c>
      <c r="W130" s="117">
        <f>DPU!L129</f>
        <v>0.6</v>
      </c>
      <c r="X130" s="117">
        <f>DISPERKIM!L129</f>
        <v>0.525</v>
      </c>
      <c r="Y130" s="117">
        <f>BPBD!L129</f>
        <v>0.6</v>
      </c>
      <c r="Z130" s="117">
        <f>SATPOL!L129</f>
        <v>0.5625</v>
      </c>
      <c r="AA130" s="117">
        <f>DINSOS!L129</f>
        <v>0.6</v>
      </c>
      <c r="AB130" s="117">
        <f>DP3AKB!L129</f>
        <v>0.6</v>
      </c>
      <c r="AC130" s="117">
        <f>DPPR!L129</f>
        <v>0.4755</v>
      </c>
      <c r="AD130" s="117">
        <f>DLH!L129</f>
        <v>0.6</v>
      </c>
      <c r="AE130" s="117">
        <f>DISHUB!L129</f>
        <v>0.6</v>
      </c>
      <c r="AF130" s="117">
        <f>PERPUS!L129</f>
        <v>0.45</v>
      </c>
      <c r="AG130" s="117">
        <f>DPOP!L129</f>
        <v>0.6</v>
      </c>
      <c r="AH130" s="117">
        <f>'DP3'!L129</f>
        <v>0.2745</v>
      </c>
      <c r="AI130" s="117">
        <f>DISDAG!L129</f>
        <v>0.6</v>
      </c>
      <c r="AJ130" s="117">
        <f>BPKD!L129</f>
        <v>0.6</v>
      </c>
      <c r="AK130" s="117">
        <f>BPPDRD!L129</f>
        <v>0.6</v>
      </c>
      <c r="AL130" s="117">
        <f>KESBANG!L129</f>
        <v>0.6</v>
      </c>
      <c r="AM130" s="117">
        <f>SETWAN!L129</f>
        <v>0.324</v>
      </c>
      <c r="AN130" s="117">
        <f>KEC.BARAT!L129</f>
        <v>0.3</v>
      </c>
      <c r="AO130" s="117">
        <f>BALTENG!L129</f>
        <v>0.6</v>
      </c>
      <c r="AP130" s="117">
        <f>BALKOT!L129</f>
        <v>0.6</v>
      </c>
      <c r="AQ130" s="117">
        <f>BALUT!L129</f>
        <v>0.6</v>
      </c>
      <c r="AR130" s="117">
        <f>BALSEL!L129</f>
        <v>0.6</v>
      </c>
      <c r="AS130" s="117">
        <f>BALTIM!L129</f>
        <v>0.351</v>
      </c>
    </row>
    <row r="131">
      <c r="A131" s="113"/>
      <c r="B131" s="114"/>
      <c r="C131" s="114"/>
      <c r="D131" s="114"/>
      <c r="E131" s="114" t="s">
        <v>186</v>
      </c>
      <c r="F131" s="266" t="s">
        <v>786</v>
      </c>
      <c r="G131" s="117"/>
      <c r="H131" s="407"/>
      <c r="I131" s="117">
        <f t="shared" ref="I131:I134" si="24">AVERAGE(J131:AS131)</f>
        <v>0.9513888889</v>
      </c>
      <c r="J131" s="324">
        <f>ITKOT!L130</f>
        <v>1</v>
      </c>
      <c r="K131" s="117">
        <f>SETDA!L130</f>
        <v>1</v>
      </c>
      <c r="L131" s="117">
        <f>CAPIL!L130</f>
        <v>1</v>
      </c>
      <c r="M131" s="117">
        <f>DPMPT!L130</f>
        <v>1</v>
      </c>
      <c r="N131" s="117">
        <f>BAPPEDA!L130</f>
        <v>1</v>
      </c>
      <c r="O131" s="117">
        <f>NAKER!L130</f>
        <v>1</v>
      </c>
      <c r="P131" s="117">
        <f>BKPSDM!L130</f>
        <v>1</v>
      </c>
      <c r="Q131" s="117">
        <f>KOMINFO!L130</f>
        <v>1</v>
      </c>
      <c r="R131" s="117">
        <f>RSUD!L130</f>
        <v>1</v>
      </c>
      <c r="S131" s="117">
        <f>RSIA!L130</f>
        <v>1</v>
      </c>
      <c r="T131" s="117">
        <f>DKUMKM!L130</f>
        <v>1</v>
      </c>
      <c r="U131" s="117">
        <f>DISDIK!L130</f>
        <v>1</v>
      </c>
      <c r="V131" s="117">
        <f>DKK!L130</f>
        <v>1</v>
      </c>
      <c r="W131" s="117">
        <f>DPU!L130</f>
        <v>1</v>
      </c>
      <c r="X131" s="117">
        <f>DISPERKIM!L130</f>
        <v>1</v>
      </c>
      <c r="Y131" s="117">
        <f>BPBD!L130</f>
        <v>1</v>
      </c>
      <c r="Z131" s="117">
        <f>SATPOL!L130</f>
        <v>0.75</v>
      </c>
      <c r="AA131" s="117">
        <f>DINSOS!L130</f>
        <v>1</v>
      </c>
      <c r="AB131" s="117">
        <f>DP3AKB!L130</f>
        <v>1</v>
      </c>
      <c r="AC131" s="117">
        <f>DPPR!L130</f>
        <v>1</v>
      </c>
      <c r="AD131" s="117">
        <f>DLH!L130</f>
        <v>1</v>
      </c>
      <c r="AE131" s="117">
        <f>DISHUB!L130</f>
        <v>1</v>
      </c>
      <c r="AF131" s="117">
        <f>PERPUS!L130</f>
        <v>1</v>
      </c>
      <c r="AG131" s="117">
        <f>DPOP!L130</f>
        <v>1</v>
      </c>
      <c r="AH131" s="117">
        <f>'DP3'!L130</f>
        <v>0.5</v>
      </c>
      <c r="AI131" s="117">
        <f>DISDAG!L130</f>
        <v>1</v>
      </c>
      <c r="AJ131" s="117">
        <f>BPKD!L130</f>
        <v>1</v>
      </c>
      <c r="AK131" s="117">
        <f>BPPDRD!L130</f>
        <v>1</v>
      </c>
      <c r="AL131" s="117">
        <f>KESBANG!L130</f>
        <v>1</v>
      </c>
      <c r="AM131" s="117">
        <f>SETWAN!L130</f>
        <v>1</v>
      </c>
      <c r="AN131" s="117">
        <f>KEC.BARAT!L130</f>
        <v>0.5</v>
      </c>
      <c r="AO131" s="117">
        <f>BALTENG!L130</f>
        <v>1</v>
      </c>
      <c r="AP131" s="117">
        <f>BALKOT!L130</f>
        <v>1</v>
      </c>
      <c r="AQ131" s="117">
        <f>BALUT!L130</f>
        <v>1</v>
      </c>
      <c r="AR131" s="117">
        <f>BALSEL!L130</f>
        <v>1</v>
      </c>
      <c r="AS131" s="117">
        <f>BALTIM!L130</f>
        <v>0.5</v>
      </c>
    </row>
    <row r="132">
      <c r="A132" s="113"/>
      <c r="B132" s="114"/>
      <c r="C132" s="114"/>
      <c r="D132" s="114"/>
      <c r="E132" s="114" t="s">
        <v>193</v>
      </c>
      <c r="F132" s="266" t="s">
        <v>790</v>
      </c>
      <c r="G132" s="117"/>
      <c r="H132" s="407"/>
      <c r="I132" s="117">
        <f t="shared" si="24"/>
        <v>0.8888888889</v>
      </c>
      <c r="J132" s="324">
        <f>ITKOT!L131</f>
        <v>0.67</v>
      </c>
      <c r="K132" s="117">
        <f>SETDA!L131</f>
        <v>1</v>
      </c>
      <c r="L132" s="117">
        <f>CAPIL!L131</f>
        <v>1</v>
      </c>
      <c r="M132" s="117">
        <f>DPMPT!L131</f>
        <v>1</v>
      </c>
      <c r="N132" s="117">
        <f>BAPPEDA!L131</f>
        <v>1</v>
      </c>
      <c r="O132" s="117">
        <f>NAKER!L131</f>
        <v>1</v>
      </c>
      <c r="P132" s="117">
        <f>BKPSDM!L131</f>
        <v>1</v>
      </c>
      <c r="Q132" s="117">
        <f>KOMINFO!L131</f>
        <v>1</v>
      </c>
      <c r="R132" s="117">
        <f>RSUD!L131</f>
        <v>1</v>
      </c>
      <c r="S132" s="117">
        <f>RSIA!L131</f>
        <v>1</v>
      </c>
      <c r="T132" s="117">
        <f>DKUMKM!L131</f>
        <v>1</v>
      </c>
      <c r="U132" s="117">
        <f>DISDIK!L131</f>
        <v>1</v>
      </c>
      <c r="V132" s="117">
        <f>DKK!L131</f>
        <v>0.33</v>
      </c>
      <c r="W132" s="117">
        <f>DPU!L131</f>
        <v>1</v>
      </c>
      <c r="X132" s="117">
        <f>DISPERKIM!L131</f>
        <v>1</v>
      </c>
      <c r="Y132" s="117">
        <f>BPBD!L131</f>
        <v>1</v>
      </c>
      <c r="Z132" s="117">
        <f>SATPOL!L131</f>
        <v>1</v>
      </c>
      <c r="AA132" s="117">
        <f>DINSOS!L131</f>
        <v>1</v>
      </c>
      <c r="AB132" s="117">
        <f>DP3AKB!L131</f>
        <v>1</v>
      </c>
      <c r="AC132" s="117">
        <f>DPPR!L131</f>
        <v>0.67</v>
      </c>
      <c r="AD132" s="117">
        <f>DLH!L131</f>
        <v>1</v>
      </c>
      <c r="AE132" s="117">
        <f>DISHUB!L131</f>
        <v>1</v>
      </c>
      <c r="AF132" s="117">
        <f>PERPUS!L131</f>
        <v>1</v>
      </c>
      <c r="AG132" s="117">
        <f>DPOP!L131</f>
        <v>1</v>
      </c>
      <c r="AH132" s="117">
        <f>'DP3'!L131</f>
        <v>0.33</v>
      </c>
      <c r="AI132" s="117">
        <f>DISDAG!L131</f>
        <v>1</v>
      </c>
      <c r="AJ132" s="117">
        <f>BPKD!L131</f>
        <v>1</v>
      </c>
      <c r="AK132" s="117">
        <f>BPPDRD!L131</f>
        <v>1</v>
      </c>
      <c r="AL132" s="117">
        <f>KESBANG!L131</f>
        <v>1</v>
      </c>
      <c r="AM132" s="117">
        <f>SETWAN!L131</f>
        <v>0.33</v>
      </c>
      <c r="AN132" s="117">
        <f>KEC.BARAT!L131</f>
        <v>0</v>
      </c>
      <c r="AO132" s="117">
        <f>BALTENG!L131</f>
        <v>1</v>
      </c>
      <c r="AP132" s="117">
        <f>BALKOT!L131</f>
        <v>1</v>
      </c>
      <c r="AQ132" s="117">
        <f>BALUT!L131</f>
        <v>1</v>
      </c>
      <c r="AR132" s="117">
        <f>BALSEL!L131</f>
        <v>1</v>
      </c>
      <c r="AS132" s="117">
        <f>BALTIM!L131</f>
        <v>0.67</v>
      </c>
    </row>
    <row r="133">
      <c r="A133" s="113"/>
      <c r="B133" s="114"/>
      <c r="C133" s="114"/>
      <c r="D133" s="114"/>
      <c r="E133" s="114" t="s">
        <v>199</v>
      </c>
      <c r="F133" s="266" t="s">
        <v>794</v>
      </c>
      <c r="G133" s="117"/>
      <c r="H133" s="407"/>
      <c r="I133" s="117">
        <f t="shared" si="24"/>
        <v>0.9722222222</v>
      </c>
      <c r="J133" s="324">
        <f>ITKOT!L132</f>
        <v>1</v>
      </c>
      <c r="K133" s="117">
        <f>SETDA!L132</f>
        <v>1</v>
      </c>
      <c r="L133" s="117">
        <f>CAPIL!L132</f>
        <v>1</v>
      </c>
      <c r="M133" s="117">
        <f>DPMPT!L132</f>
        <v>1</v>
      </c>
      <c r="N133" s="117">
        <f>BAPPEDA!L132</f>
        <v>1</v>
      </c>
      <c r="O133" s="117">
        <f>NAKER!L132</f>
        <v>1</v>
      </c>
      <c r="P133" s="117">
        <f>BKPSDM!L132</f>
        <v>1</v>
      </c>
      <c r="Q133" s="117">
        <f>KOMINFO!L132</f>
        <v>1</v>
      </c>
      <c r="R133" s="117">
        <f>RSUD!L132</f>
        <v>1</v>
      </c>
      <c r="S133" s="117">
        <f>RSIA!L132</f>
        <v>1</v>
      </c>
      <c r="T133" s="117">
        <f>DKUMKM!L132</f>
        <v>1</v>
      </c>
      <c r="U133" s="117">
        <f>DISDIK!L132</f>
        <v>1</v>
      </c>
      <c r="V133" s="117">
        <f>DKK!L132</f>
        <v>1</v>
      </c>
      <c r="W133" s="117">
        <f>DPU!L132</f>
        <v>1</v>
      </c>
      <c r="X133" s="117">
        <f>DISPERKIM!L132</f>
        <v>1</v>
      </c>
      <c r="Y133" s="117">
        <f>BPBD!L132</f>
        <v>1</v>
      </c>
      <c r="Z133" s="117">
        <f>SATPOL!L132</f>
        <v>1</v>
      </c>
      <c r="AA133" s="117">
        <f>DINSOS!L132</f>
        <v>1</v>
      </c>
      <c r="AB133" s="117">
        <f>DP3AKB!L132</f>
        <v>1</v>
      </c>
      <c r="AC133" s="117">
        <f>DPPR!L132</f>
        <v>1</v>
      </c>
      <c r="AD133" s="117">
        <f>DLH!L132</f>
        <v>1</v>
      </c>
      <c r="AE133" s="117">
        <f>DISHUB!L132</f>
        <v>1</v>
      </c>
      <c r="AF133" s="117">
        <f>PERPUS!L132</f>
        <v>1</v>
      </c>
      <c r="AG133" s="117">
        <f>DPOP!L132</f>
        <v>1</v>
      </c>
      <c r="AH133" s="117">
        <f>'DP3'!L132</f>
        <v>1</v>
      </c>
      <c r="AI133" s="117">
        <f>DISDAG!L132</f>
        <v>1</v>
      </c>
      <c r="AJ133" s="117">
        <f>BPKD!L132</f>
        <v>1</v>
      </c>
      <c r="AK133" s="117">
        <f>BPPDRD!L132</f>
        <v>1</v>
      </c>
      <c r="AL133" s="117">
        <f>KESBANG!L132</f>
        <v>1</v>
      </c>
      <c r="AM133" s="117">
        <f>SETWAN!L132</f>
        <v>0.33</v>
      </c>
      <c r="AN133" s="117">
        <f>KEC.BARAT!L132</f>
        <v>1</v>
      </c>
      <c r="AO133" s="117">
        <f>BALTENG!L132</f>
        <v>1</v>
      </c>
      <c r="AP133" s="117">
        <f>BALKOT!L132</f>
        <v>1</v>
      </c>
      <c r="AQ133" s="117">
        <f>BALUT!L132</f>
        <v>1</v>
      </c>
      <c r="AR133" s="117">
        <f>BALSEL!L132</f>
        <v>1</v>
      </c>
      <c r="AS133" s="117">
        <f>BALTIM!L132</f>
        <v>0.67</v>
      </c>
    </row>
    <row r="134">
      <c r="A134" s="113"/>
      <c r="B134" s="114"/>
      <c r="C134" s="114"/>
      <c r="D134" s="114"/>
      <c r="E134" s="114" t="s">
        <v>219</v>
      </c>
      <c r="F134" s="266" t="s">
        <v>798</v>
      </c>
      <c r="G134" s="117"/>
      <c r="H134" s="407"/>
      <c r="I134" s="117">
        <f t="shared" si="24"/>
        <v>0.875</v>
      </c>
      <c r="J134" s="324">
        <f>ITKOT!L133</f>
        <v>1</v>
      </c>
      <c r="K134" s="117">
        <f>SETDA!L133</f>
        <v>1</v>
      </c>
      <c r="L134" s="117">
        <f>CAPIL!L133</f>
        <v>1</v>
      </c>
      <c r="M134" s="117">
        <f>DPMPT!L133</f>
        <v>1</v>
      </c>
      <c r="N134" s="117">
        <f>BAPPEDA!L133</f>
        <v>1</v>
      </c>
      <c r="O134" s="117">
        <f>NAKER!L133</f>
        <v>1</v>
      </c>
      <c r="P134" s="117">
        <f>BKPSDM!L133</f>
        <v>1</v>
      </c>
      <c r="Q134" s="117">
        <f>KOMINFO!L133</f>
        <v>1</v>
      </c>
      <c r="R134" s="117">
        <f>RSUD!L133</f>
        <v>1</v>
      </c>
      <c r="S134" s="117">
        <f>RSIA!L133</f>
        <v>1</v>
      </c>
      <c r="T134" s="117">
        <f>DKUMKM!L133</f>
        <v>1</v>
      </c>
      <c r="U134" s="117">
        <f>DISDIK!L133</f>
        <v>1</v>
      </c>
      <c r="V134" s="117">
        <f>DKK!L133</f>
        <v>1</v>
      </c>
      <c r="W134" s="117">
        <f>DPU!L133</f>
        <v>1</v>
      </c>
      <c r="X134" s="117">
        <f>DISPERKIM!L133</f>
        <v>0.5</v>
      </c>
      <c r="Y134" s="117">
        <f>BPBD!L133</f>
        <v>1</v>
      </c>
      <c r="Z134" s="117">
        <f>SATPOL!L133</f>
        <v>1</v>
      </c>
      <c r="AA134" s="117">
        <f>DINSOS!L133</f>
        <v>1</v>
      </c>
      <c r="AB134" s="117">
        <f>DP3AKB!L133</f>
        <v>1</v>
      </c>
      <c r="AC134" s="117">
        <f>DPPR!L133</f>
        <v>0.5</v>
      </c>
      <c r="AD134" s="117">
        <f>DLH!L133</f>
        <v>1</v>
      </c>
      <c r="AE134" s="117">
        <f>DISHUB!L133</f>
        <v>1</v>
      </c>
      <c r="AF134" s="117">
        <f>PERPUS!L133</f>
        <v>0</v>
      </c>
      <c r="AG134" s="117">
        <f>DPOP!L133</f>
        <v>1</v>
      </c>
      <c r="AH134" s="117">
        <f>'DP3'!L133</f>
        <v>0</v>
      </c>
      <c r="AI134" s="117">
        <f>DISDAG!L133</f>
        <v>1</v>
      </c>
      <c r="AJ134" s="117">
        <f>BPKD!L133</f>
        <v>1</v>
      </c>
      <c r="AK134" s="117">
        <f>BPPDRD!L133</f>
        <v>1</v>
      </c>
      <c r="AL134" s="117">
        <f>KESBANG!L133</f>
        <v>1</v>
      </c>
      <c r="AM134" s="117">
        <f>SETWAN!L133</f>
        <v>0.5</v>
      </c>
      <c r="AN134" s="117">
        <f>KEC.BARAT!L133</f>
        <v>0.5</v>
      </c>
      <c r="AO134" s="117">
        <f>BALTENG!L133</f>
        <v>1</v>
      </c>
      <c r="AP134" s="117">
        <f>BALKOT!L133</f>
        <v>1</v>
      </c>
      <c r="AQ134" s="117">
        <f>BALUT!L133</f>
        <v>1</v>
      </c>
      <c r="AR134" s="117">
        <f>BALSEL!L133</f>
        <v>1</v>
      </c>
      <c r="AS134" s="117">
        <f>BALTIM!L133</f>
        <v>0.5</v>
      </c>
    </row>
    <row r="135">
      <c r="A135" s="257"/>
      <c r="B135" s="241"/>
      <c r="C135" s="241"/>
      <c r="D135" s="241" t="s">
        <v>16</v>
      </c>
      <c r="E135" s="32" t="s">
        <v>57</v>
      </c>
      <c r="F135" s="4"/>
      <c r="G135" s="242">
        <v>0.7</v>
      </c>
      <c r="H135" s="407"/>
      <c r="I135" s="242">
        <f>AVERAGE(I136:I138)*G135</f>
        <v>0.4888333333</v>
      </c>
      <c r="J135" s="329">
        <f>ITKOT!L134</f>
        <v>0.623</v>
      </c>
      <c r="K135" s="242">
        <f>SETDA!L134</f>
        <v>0.525</v>
      </c>
      <c r="L135" s="242">
        <f>CAPIL!L134</f>
        <v>0.7</v>
      </c>
      <c r="M135" s="242">
        <f>DPMPT!L134</f>
        <v>0.7</v>
      </c>
      <c r="N135" s="242">
        <f>BAPPEDA!L134</f>
        <v>0.5833333333</v>
      </c>
      <c r="O135" s="242">
        <f>NAKER!L134</f>
        <v>0.525</v>
      </c>
      <c r="P135" s="242">
        <f>BKPSDM!L134</f>
        <v>0.3686666667</v>
      </c>
      <c r="Q135" s="242">
        <f>KOMINFO!L134</f>
        <v>0.525</v>
      </c>
      <c r="R135" s="242">
        <f>RSUD!L134</f>
        <v>0.7</v>
      </c>
      <c r="S135" s="117">
        <f>RSIA!L134</f>
        <v>0.7</v>
      </c>
      <c r="T135" s="117">
        <f>DKUMKM!L134</f>
        <v>0.7</v>
      </c>
      <c r="U135" s="117">
        <f>DISDIK!L134</f>
        <v>0.3686666667</v>
      </c>
      <c r="V135" s="117">
        <f>DKK!L134</f>
        <v>0.6416666667</v>
      </c>
      <c r="W135" s="117">
        <f>DPU!L134</f>
        <v>0.525</v>
      </c>
      <c r="X135" s="117">
        <f>DISPERKIM!L134</f>
        <v>0.5833333333</v>
      </c>
      <c r="Y135" s="117">
        <f>BPBD!L134</f>
        <v>0.525</v>
      </c>
      <c r="Z135" s="117">
        <f>SATPOL!L134</f>
        <v>0</v>
      </c>
      <c r="AA135" s="117">
        <f>DINSOS!L134</f>
        <v>0.05833333333</v>
      </c>
      <c r="AB135" s="117">
        <f>DP3AKB!L134</f>
        <v>0.2916666667</v>
      </c>
      <c r="AC135" s="117">
        <f>DPPR!L134</f>
        <v>0.5063333333</v>
      </c>
      <c r="AD135" s="117">
        <f>DLH!L134</f>
        <v>0.2916666667</v>
      </c>
      <c r="AE135" s="117">
        <f>DISHUB!L134</f>
        <v>0.525</v>
      </c>
      <c r="AF135" s="117">
        <f>PERPUS!L134</f>
        <v>0.2916666667</v>
      </c>
      <c r="AG135" s="117">
        <f>DPOP!L134</f>
        <v>0.525</v>
      </c>
      <c r="AH135" s="117">
        <f>'DP3'!L134</f>
        <v>0.3313333333</v>
      </c>
      <c r="AI135" s="117">
        <f>DISDAG!L134</f>
        <v>0.525</v>
      </c>
      <c r="AJ135" s="117">
        <f>BPKD!L134</f>
        <v>0.7</v>
      </c>
      <c r="AK135" s="117">
        <f>BPPDRD!L134</f>
        <v>0.35</v>
      </c>
      <c r="AL135" s="117">
        <f>KESBANG!L134</f>
        <v>0.7</v>
      </c>
      <c r="AM135" s="117">
        <f>SETWAN!L134</f>
        <v>0.175</v>
      </c>
      <c r="AN135" s="117">
        <f>KEC.BARAT!L134</f>
        <v>0.427</v>
      </c>
      <c r="AO135" s="117">
        <f>BALTENG!L134</f>
        <v>0.5833333333</v>
      </c>
      <c r="AP135" s="117">
        <f>BALKOT!L134</f>
        <v>0.525</v>
      </c>
      <c r="AQ135" s="117">
        <f>BALUT!L134</f>
        <v>0.525</v>
      </c>
      <c r="AR135" s="117">
        <f>BALSEL!L134</f>
        <v>0.525</v>
      </c>
      <c r="AS135" s="117">
        <f>BALTIM!L134</f>
        <v>0.448</v>
      </c>
    </row>
    <row r="136">
      <c r="A136" s="113"/>
      <c r="B136" s="114"/>
      <c r="C136" s="114"/>
      <c r="D136" s="114"/>
      <c r="E136" s="114" t="s">
        <v>186</v>
      </c>
      <c r="F136" s="266" t="s">
        <v>802</v>
      </c>
      <c r="G136" s="117"/>
      <c r="H136" s="407"/>
      <c r="I136" s="117">
        <f t="shared" ref="I136:I138" si="25">AVERAGE(J136:AS136)</f>
        <v>0.4930555556</v>
      </c>
      <c r="J136" s="324">
        <f>ITKOT!L135</f>
        <v>1</v>
      </c>
      <c r="K136" s="117">
        <f>SETDA!L135</f>
        <v>0.25</v>
      </c>
      <c r="L136" s="117">
        <f>CAPIL!L135</f>
        <v>1</v>
      </c>
      <c r="M136" s="117">
        <f>DPMPT!L135</f>
        <v>1</v>
      </c>
      <c r="N136" s="117">
        <f>BAPPEDA!L135</f>
        <v>0.5</v>
      </c>
      <c r="O136" s="117">
        <f>NAKER!L135</f>
        <v>0.25</v>
      </c>
      <c r="P136" s="117">
        <f>BKPSDM!L135</f>
        <v>0.25</v>
      </c>
      <c r="Q136" s="117">
        <f>KOMINFO!L135</f>
        <v>0.25</v>
      </c>
      <c r="R136" s="117">
        <f>RSUD!L135</f>
        <v>1</v>
      </c>
      <c r="S136" s="117">
        <f>RSIA!L135</f>
        <v>1</v>
      </c>
      <c r="T136" s="117">
        <f>DKUMKM!L135</f>
        <v>1</v>
      </c>
      <c r="U136" s="117">
        <f>DISDIK!L135</f>
        <v>0.25</v>
      </c>
      <c r="V136" s="117">
        <f>DKK!L135</f>
        <v>0.75</v>
      </c>
      <c r="W136" s="117">
        <f>DPU!L135</f>
        <v>0.25</v>
      </c>
      <c r="X136" s="117">
        <f>DISPERKIM!L135</f>
        <v>0.5</v>
      </c>
      <c r="Y136" s="117">
        <f>BPBD!L135</f>
        <v>0.25</v>
      </c>
      <c r="Z136" s="117">
        <f>SATPOL!L135</f>
        <v>0</v>
      </c>
      <c r="AA136" s="117">
        <f>DINSOS!L135</f>
        <v>0.25</v>
      </c>
      <c r="AB136" s="117">
        <f>DP3AKB!L135</f>
        <v>0.25</v>
      </c>
      <c r="AC136" s="117">
        <f>DPPR!L135</f>
        <v>0.5</v>
      </c>
      <c r="AD136" s="117">
        <f>DLH!L135</f>
        <v>0.25</v>
      </c>
      <c r="AE136" s="117">
        <f>DISHUB!L135</f>
        <v>0.25</v>
      </c>
      <c r="AF136" s="117">
        <f>PERPUS!L135</f>
        <v>0.25</v>
      </c>
      <c r="AG136" s="117">
        <f>DPOP!L135</f>
        <v>0.25</v>
      </c>
      <c r="AH136" s="117">
        <f>'DP3'!L135</f>
        <v>0.25</v>
      </c>
      <c r="AI136" s="117">
        <f>DISDAG!L135</f>
        <v>0.25</v>
      </c>
      <c r="AJ136" s="117">
        <f>BPKD!L135</f>
        <v>1</v>
      </c>
      <c r="AK136" s="117">
        <f>BPPDRD!L135</f>
        <v>1</v>
      </c>
      <c r="AL136" s="117">
        <f>KESBANG!L135</f>
        <v>1</v>
      </c>
      <c r="AM136" s="117">
        <f>SETWAN!L135</f>
        <v>0.25</v>
      </c>
      <c r="AN136" s="117">
        <f>KEC.BARAT!L135</f>
        <v>0.5</v>
      </c>
      <c r="AO136" s="117">
        <f>BALTENG!L135</f>
        <v>0.5</v>
      </c>
      <c r="AP136" s="117">
        <f>BALKOT!L135</f>
        <v>0.25</v>
      </c>
      <c r="AQ136" s="117">
        <f>BALUT!L135</f>
        <v>0.25</v>
      </c>
      <c r="AR136" s="117">
        <f>BALSEL!L135</f>
        <v>0.25</v>
      </c>
      <c r="AS136" s="117">
        <f>BALTIM!L135</f>
        <v>0.75</v>
      </c>
    </row>
    <row r="137">
      <c r="A137" s="113"/>
      <c r="B137" s="114"/>
      <c r="C137" s="114"/>
      <c r="D137" s="114"/>
      <c r="E137" s="114" t="s">
        <v>193</v>
      </c>
      <c r="F137" s="266" t="s">
        <v>807</v>
      </c>
      <c r="G137" s="117"/>
      <c r="H137" s="407"/>
      <c r="I137" s="117">
        <f t="shared" si="25"/>
        <v>0.8611111111</v>
      </c>
      <c r="J137" s="324">
        <f>ITKOT!L136</f>
        <v>1</v>
      </c>
      <c r="K137" s="117">
        <f>SETDA!L136</f>
        <v>1</v>
      </c>
      <c r="L137" s="117">
        <f>CAPIL!L136</f>
        <v>1</v>
      </c>
      <c r="M137" s="117">
        <f>DPMPT!L136</f>
        <v>1</v>
      </c>
      <c r="N137" s="117">
        <f>BAPPEDA!L136</f>
        <v>1</v>
      </c>
      <c r="O137" s="117">
        <f>NAKER!L136</f>
        <v>1</v>
      </c>
      <c r="P137" s="117">
        <f>BKPSDM!L136</f>
        <v>1</v>
      </c>
      <c r="Q137" s="117">
        <f>KOMINFO!L136</f>
        <v>1</v>
      </c>
      <c r="R137" s="117">
        <f>RSUD!L136</f>
        <v>1</v>
      </c>
      <c r="S137" s="117">
        <f>RSIA!L136</f>
        <v>1</v>
      </c>
      <c r="T137" s="117">
        <f>DKUMKM!L136</f>
        <v>1</v>
      </c>
      <c r="U137" s="117">
        <f>DISDIK!L136</f>
        <v>1</v>
      </c>
      <c r="V137" s="117">
        <f>DKK!L136</f>
        <v>1</v>
      </c>
      <c r="W137" s="117">
        <f>DPU!L136</f>
        <v>1</v>
      </c>
      <c r="X137" s="117">
        <f>DISPERKIM!L136</f>
        <v>1</v>
      </c>
      <c r="Y137" s="117">
        <f>BPBD!L136</f>
        <v>1</v>
      </c>
      <c r="Z137" s="117">
        <f>SATPOL!L136</f>
        <v>0</v>
      </c>
      <c r="AA137" s="117">
        <f>DINSOS!L136</f>
        <v>0</v>
      </c>
      <c r="AB137" s="117">
        <f>DP3AKB!L136</f>
        <v>1</v>
      </c>
      <c r="AC137" s="117">
        <f>DPPR!L136</f>
        <v>1</v>
      </c>
      <c r="AD137" s="117">
        <f>DLH!L136</f>
        <v>0</v>
      </c>
      <c r="AE137" s="117">
        <f>DISHUB!L136</f>
        <v>1</v>
      </c>
      <c r="AF137" s="117">
        <f>PERPUS!L136</f>
        <v>1</v>
      </c>
      <c r="AG137" s="117">
        <f>DPOP!L136</f>
        <v>1</v>
      </c>
      <c r="AH137" s="117">
        <f>'DP3'!L136</f>
        <v>0.5</v>
      </c>
      <c r="AI137" s="117">
        <f>DISDAG!L136</f>
        <v>1</v>
      </c>
      <c r="AJ137" s="117">
        <f>BPKD!L136</f>
        <v>1</v>
      </c>
      <c r="AK137" s="117">
        <f>BPPDRD!L136</f>
        <v>0.5</v>
      </c>
      <c r="AL137" s="117">
        <f>KESBANG!L136</f>
        <v>1</v>
      </c>
      <c r="AM137" s="117">
        <f>SETWAN!L136</f>
        <v>0.5</v>
      </c>
      <c r="AN137" s="117">
        <f>KEC.BARAT!L136</f>
        <v>1</v>
      </c>
      <c r="AO137" s="117">
        <f>BALTENG!L136</f>
        <v>1</v>
      </c>
      <c r="AP137" s="117">
        <f>BALKOT!L136</f>
        <v>1</v>
      </c>
      <c r="AQ137" s="117">
        <f>BALUT!L136</f>
        <v>1</v>
      </c>
      <c r="AR137" s="117">
        <f>BALSEL!L136</f>
        <v>1</v>
      </c>
      <c r="AS137" s="117">
        <f>BALTIM!L136</f>
        <v>0.5</v>
      </c>
    </row>
    <row r="138">
      <c r="A138" s="113"/>
      <c r="B138" s="114"/>
      <c r="C138" s="114"/>
      <c r="D138" s="114"/>
      <c r="E138" s="114" t="s">
        <v>199</v>
      </c>
      <c r="F138" s="266" t="s">
        <v>811</v>
      </c>
      <c r="G138" s="117"/>
      <c r="H138" s="407"/>
      <c r="I138" s="117">
        <f t="shared" si="25"/>
        <v>0.7408333333</v>
      </c>
      <c r="J138" s="324">
        <f>ITKOT!L137</f>
        <v>0.67</v>
      </c>
      <c r="K138" s="117">
        <f>SETDA!L137</f>
        <v>1</v>
      </c>
      <c r="L138" s="117">
        <f>CAPIL!L137</f>
        <v>1</v>
      </c>
      <c r="M138" s="117">
        <f>DPMPT!L137</f>
        <v>1</v>
      </c>
      <c r="N138" s="117">
        <f>BAPPEDA!L137</f>
        <v>1</v>
      </c>
      <c r="O138" s="117">
        <f>NAKER!L137</f>
        <v>1</v>
      </c>
      <c r="P138" s="117">
        <f>BKPSDM!L137</f>
        <v>0.33</v>
      </c>
      <c r="Q138" s="117">
        <f>KOMINFO!L137</f>
        <v>1</v>
      </c>
      <c r="R138" s="117">
        <f>RSUD!L137</f>
        <v>1</v>
      </c>
      <c r="S138" s="117">
        <f>RSIA!L137</f>
        <v>1</v>
      </c>
      <c r="T138" s="117">
        <f>DKUMKM!L137</f>
        <v>1</v>
      </c>
      <c r="U138" s="117">
        <f>DISDIK!L137</f>
        <v>0.33</v>
      </c>
      <c r="V138" s="117">
        <f>DKK!L137</f>
        <v>1</v>
      </c>
      <c r="W138" s="117">
        <f>DPU!L137</f>
        <v>1</v>
      </c>
      <c r="X138" s="117">
        <f>DISPERKIM!L137</f>
        <v>1</v>
      </c>
      <c r="Y138" s="117">
        <f>BPBD!L137</f>
        <v>1</v>
      </c>
      <c r="Z138" s="117">
        <f>SATPOL!L137</f>
        <v>0</v>
      </c>
      <c r="AA138" s="117">
        <f>DINSOS!L137</f>
        <v>0</v>
      </c>
      <c r="AB138" s="117">
        <f>DP3AKB!L137</f>
        <v>0</v>
      </c>
      <c r="AC138" s="117">
        <f>DPPR!L137</f>
        <v>0.67</v>
      </c>
      <c r="AD138" s="117">
        <f>DLH!L137</f>
        <v>1</v>
      </c>
      <c r="AE138" s="117">
        <f>DISHUB!L137</f>
        <v>1</v>
      </c>
      <c r="AF138" s="117">
        <f>PERPUS!L137</f>
        <v>0</v>
      </c>
      <c r="AG138" s="117">
        <f>DPOP!L137</f>
        <v>1</v>
      </c>
      <c r="AH138" s="117">
        <f>'DP3'!L137</f>
        <v>0.67</v>
      </c>
      <c r="AI138" s="117">
        <f>DISDAG!L137</f>
        <v>1</v>
      </c>
      <c r="AJ138" s="117">
        <f>BPKD!L137</f>
        <v>1</v>
      </c>
      <c r="AK138" s="117">
        <f>BPPDRD!L137</f>
        <v>0</v>
      </c>
      <c r="AL138" s="117">
        <f>KESBANG!L137</f>
        <v>1</v>
      </c>
      <c r="AM138" s="117">
        <f>SETWAN!L137</f>
        <v>0</v>
      </c>
      <c r="AN138" s="117">
        <f>KEC.BARAT!L137</f>
        <v>0.33</v>
      </c>
      <c r="AO138" s="117">
        <f>BALTENG!L137</f>
        <v>1</v>
      </c>
      <c r="AP138" s="117">
        <f>BALKOT!L137</f>
        <v>1</v>
      </c>
      <c r="AQ138" s="117">
        <f>BALUT!L137</f>
        <v>1</v>
      </c>
      <c r="AR138" s="117">
        <f>BALSEL!L137</f>
        <v>1</v>
      </c>
      <c r="AS138" s="117">
        <f>BALTIM!L137</f>
        <v>0.67</v>
      </c>
    </row>
    <row r="139">
      <c r="A139" s="257"/>
      <c r="B139" s="241"/>
      <c r="C139" s="241"/>
      <c r="D139" s="241" t="s">
        <v>34</v>
      </c>
      <c r="E139" s="32" t="s">
        <v>58</v>
      </c>
      <c r="F139" s="4"/>
      <c r="G139" s="242">
        <v>0.4</v>
      </c>
      <c r="H139" s="407"/>
      <c r="I139" s="242">
        <f>AVERAGE(I140:I141)*G139</f>
        <v>0.363</v>
      </c>
      <c r="J139" s="329">
        <f>ITKOT!L138</f>
        <v>0.3</v>
      </c>
      <c r="K139" s="242">
        <f>SETDA!L138</f>
        <v>0.4</v>
      </c>
      <c r="L139" s="242">
        <f>CAPIL!L138</f>
        <v>0.4</v>
      </c>
      <c r="M139" s="242">
        <f>DPMPT!L138</f>
        <v>0.4</v>
      </c>
      <c r="N139" s="242">
        <f>BAPPEDA!L138</f>
        <v>0.4</v>
      </c>
      <c r="O139" s="242">
        <f>NAKER!L138</f>
        <v>0.4</v>
      </c>
      <c r="P139" s="242">
        <f>BKPSDM!L138</f>
        <v>0.4</v>
      </c>
      <c r="Q139" s="242">
        <f>KOMINFO!L138</f>
        <v>0.4</v>
      </c>
      <c r="R139" s="242">
        <f>RSUD!L138</f>
        <v>0.4</v>
      </c>
      <c r="S139" s="117">
        <f>RSIA!L138</f>
        <v>0.4</v>
      </c>
      <c r="T139" s="117">
        <f>DKUMKM!L138</f>
        <v>0.334</v>
      </c>
      <c r="U139" s="117">
        <f>DISDIK!L138</f>
        <v>0.334</v>
      </c>
      <c r="V139" s="117">
        <f>DKK!L138</f>
        <v>0.4</v>
      </c>
      <c r="W139" s="117">
        <f>DPU!L138</f>
        <v>0.334</v>
      </c>
      <c r="X139" s="117">
        <f>DISPERKIM!L138</f>
        <v>0.266</v>
      </c>
      <c r="Y139" s="117">
        <f>BPBD!L138</f>
        <v>0.4</v>
      </c>
      <c r="Z139" s="117">
        <f>SATPOL!L138</f>
        <v>0.4</v>
      </c>
      <c r="AA139" s="117">
        <f>DINSOS!L138</f>
        <v>0.4</v>
      </c>
      <c r="AB139" s="117">
        <f>DP3AKB!L138</f>
        <v>0.4</v>
      </c>
      <c r="AC139" s="117">
        <f>DPPR!L138</f>
        <v>0.334</v>
      </c>
      <c r="AD139" s="117">
        <f>DLH!L138</f>
        <v>0.266</v>
      </c>
      <c r="AE139" s="117">
        <f>DISHUB!L138</f>
        <v>0.4</v>
      </c>
      <c r="AF139" s="117">
        <f>PERPUS!L138</f>
        <v>0.4</v>
      </c>
      <c r="AG139" s="117">
        <f>DPOP!L138</f>
        <v>0.4</v>
      </c>
      <c r="AH139" s="117">
        <f>'DP3'!L138</f>
        <v>0.266</v>
      </c>
      <c r="AI139" s="117">
        <f>DISDAG!L138</f>
        <v>0.4</v>
      </c>
      <c r="AJ139" s="117">
        <f>BPKD!L138</f>
        <v>0.334</v>
      </c>
      <c r="AK139" s="117">
        <f>BPPDRD!L138</f>
        <v>0.4</v>
      </c>
      <c r="AL139" s="117">
        <f>KESBANG!L138</f>
        <v>0.4</v>
      </c>
      <c r="AM139" s="117">
        <f>SETWAN!L138</f>
        <v>0.166</v>
      </c>
      <c r="AN139" s="117">
        <f>KEC.BARAT!L138</f>
        <v>0.4</v>
      </c>
      <c r="AO139" s="117">
        <f>BALTENG!L138</f>
        <v>0.4</v>
      </c>
      <c r="AP139" s="117">
        <f>BALKOT!L138</f>
        <v>0.4</v>
      </c>
      <c r="AQ139" s="117">
        <f>BALUT!L138</f>
        <v>0.4</v>
      </c>
      <c r="AR139" s="117">
        <f>BALSEL!L138</f>
        <v>0.3</v>
      </c>
      <c r="AS139" s="117">
        <f>BALTIM!L138</f>
        <v>0.234</v>
      </c>
    </row>
    <row r="140">
      <c r="A140" s="113"/>
      <c r="B140" s="114"/>
      <c r="C140" s="325"/>
      <c r="D140" s="325"/>
      <c r="E140" s="114" t="s">
        <v>186</v>
      </c>
      <c r="F140" s="326" t="s">
        <v>815</v>
      </c>
      <c r="G140" s="117"/>
      <c r="H140" s="407"/>
      <c r="I140" s="117">
        <f t="shared" ref="I140:I141" si="26">AVERAGE(J140:AS140)</f>
        <v>0.8705555556</v>
      </c>
      <c r="J140" s="324">
        <f>ITKOT!L139</f>
        <v>1</v>
      </c>
      <c r="K140" s="117">
        <f>SETDA!L139</f>
        <v>1</v>
      </c>
      <c r="L140" s="117">
        <f>CAPIL!L139</f>
        <v>1</v>
      </c>
      <c r="M140" s="117">
        <f>DPMPT!L139</f>
        <v>1</v>
      </c>
      <c r="N140" s="117">
        <f>BAPPEDA!L139</f>
        <v>1</v>
      </c>
      <c r="O140" s="117">
        <f>NAKER!L139</f>
        <v>1</v>
      </c>
      <c r="P140" s="117">
        <f>BKPSDM!L139</f>
        <v>1</v>
      </c>
      <c r="Q140" s="117">
        <f>KOMINFO!L139</f>
        <v>1</v>
      </c>
      <c r="R140" s="117">
        <f>RSUD!L139</f>
        <v>1</v>
      </c>
      <c r="S140" s="117">
        <f>RSIA!L139</f>
        <v>1</v>
      </c>
      <c r="T140" s="117">
        <f>DKUMKM!L139</f>
        <v>0.67</v>
      </c>
      <c r="U140" s="117">
        <f>DISDIK!L139</f>
        <v>0.67</v>
      </c>
      <c r="V140" s="117">
        <f>DKK!L139</f>
        <v>1</v>
      </c>
      <c r="W140" s="117">
        <f>DPU!L139</f>
        <v>0.67</v>
      </c>
      <c r="X140" s="117">
        <f>DISPERKIM!L139</f>
        <v>0.33</v>
      </c>
      <c r="Y140" s="117">
        <f>BPBD!L139</f>
        <v>1</v>
      </c>
      <c r="Z140" s="117">
        <f>SATPOL!L139</f>
        <v>1</v>
      </c>
      <c r="AA140" s="117">
        <f>DINSOS!L139</f>
        <v>1</v>
      </c>
      <c r="AB140" s="117">
        <f>DP3AKB!L139</f>
        <v>1</v>
      </c>
      <c r="AC140" s="117">
        <f>DPPR!L139</f>
        <v>0.67</v>
      </c>
      <c r="AD140" s="117">
        <f>DLH!L139</f>
        <v>0.33</v>
      </c>
      <c r="AE140" s="117">
        <f>DISHUB!L139</f>
        <v>1</v>
      </c>
      <c r="AF140" s="117">
        <f>PERPUS!L139</f>
        <v>1</v>
      </c>
      <c r="AG140" s="117">
        <f>DPOP!L139</f>
        <v>1</v>
      </c>
      <c r="AH140" s="117">
        <f>'DP3'!L139</f>
        <v>0.33</v>
      </c>
      <c r="AI140" s="117">
        <f>DISDAG!L139</f>
        <v>1</v>
      </c>
      <c r="AJ140" s="117">
        <f>BPKD!L139</f>
        <v>0.67</v>
      </c>
      <c r="AK140" s="117">
        <f>BPPDRD!L139</f>
        <v>1</v>
      </c>
      <c r="AL140" s="117">
        <f>KESBANG!L139</f>
        <v>1</v>
      </c>
      <c r="AM140" s="117">
        <f>SETWAN!L139</f>
        <v>0.33</v>
      </c>
      <c r="AN140" s="117">
        <f>KEC.BARAT!L139</f>
        <v>1</v>
      </c>
      <c r="AO140" s="117">
        <f>BALTENG!L139</f>
        <v>1</v>
      </c>
      <c r="AP140" s="117">
        <f>BALKOT!L139</f>
        <v>1</v>
      </c>
      <c r="AQ140" s="117">
        <f>BALUT!L139</f>
        <v>1</v>
      </c>
      <c r="AR140" s="117">
        <f>BALSEL!L139</f>
        <v>1</v>
      </c>
      <c r="AS140" s="117">
        <f>BALTIM!L139</f>
        <v>0.67</v>
      </c>
    </row>
    <row r="141">
      <c r="A141" s="113"/>
      <c r="B141" s="114"/>
      <c r="C141" s="325"/>
      <c r="D141" s="325"/>
      <c r="E141" s="114" t="s">
        <v>193</v>
      </c>
      <c r="F141" s="326" t="s">
        <v>819</v>
      </c>
      <c r="G141" s="117"/>
      <c r="H141" s="407"/>
      <c r="I141" s="117">
        <f t="shared" si="26"/>
        <v>0.9444444444</v>
      </c>
      <c r="J141" s="324">
        <f>ITKOT!L140</f>
        <v>0.5</v>
      </c>
      <c r="K141" s="117">
        <f>SETDA!L140</f>
        <v>1</v>
      </c>
      <c r="L141" s="117">
        <f>CAPIL!L140</f>
        <v>1</v>
      </c>
      <c r="M141" s="117">
        <f>DPMPT!L140</f>
        <v>1</v>
      </c>
      <c r="N141" s="117">
        <f>BAPPEDA!L140</f>
        <v>1</v>
      </c>
      <c r="O141" s="117">
        <f>NAKER!L140</f>
        <v>1</v>
      </c>
      <c r="P141" s="117">
        <f>BKPSDM!L140</f>
        <v>1</v>
      </c>
      <c r="Q141" s="117">
        <f>KOMINFO!L140</f>
        <v>1</v>
      </c>
      <c r="R141" s="117">
        <f>RSUD!L140</f>
        <v>1</v>
      </c>
      <c r="S141" s="117">
        <f>RSIA!L140</f>
        <v>1</v>
      </c>
      <c r="T141" s="117">
        <f>DKUMKM!L140</f>
        <v>1</v>
      </c>
      <c r="U141" s="117">
        <f>DISDIK!L140</f>
        <v>1</v>
      </c>
      <c r="V141" s="117">
        <f>DKK!L140</f>
        <v>1</v>
      </c>
      <c r="W141" s="117">
        <f>DPU!L140</f>
        <v>1</v>
      </c>
      <c r="X141" s="117">
        <f>DISPERKIM!L140</f>
        <v>1</v>
      </c>
      <c r="Y141" s="117">
        <f>BPBD!L140</f>
        <v>1</v>
      </c>
      <c r="Z141" s="117">
        <f>SATPOL!L140</f>
        <v>1</v>
      </c>
      <c r="AA141" s="117">
        <f>DINSOS!L140</f>
        <v>1</v>
      </c>
      <c r="AB141" s="117">
        <f>DP3AKB!L140</f>
        <v>1</v>
      </c>
      <c r="AC141" s="117">
        <f>DPPR!L140</f>
        <v>1</v>
      </c>
      <c r="AD141" s="117">
        <f>DLH!L140</f>
        <v>1</v>
      </c>
      <c r="AE141" s="117">
        <f>DISHUB!L140</f>
        <v>1</v>
      </c>
      <c r="AF141" s="117">
        <f>PERPUS!L140</f>
        <v>1</v>
      </c>
      <c r="AG141" s="117">
        <f>DPOP!L140</f>
        <v>1</v>
      </c>
      <c r="AH141" s="117">
        <f>'DP3'!L140</f>
        <v>1</v>
      </c>
      <c r="AI141" s="117">
        <f>DISDAG!L140</f>
        <v>1</v>
      </c>
      <c r="AJ141" s="117">
        <f>BPKD!L140</f>
        <v>1</v>
      </c>
      <c r="AK141" s="117">
        <f>BPPDRD!L140</f>
        <v>1</v>
      </c>
      <c r="AL141" s="117">
        <f>KESBANG!L140</f>
        <v>1</v>
      </c>
      <c r="AM141" s="117">
        <f>SETWAN!L140</f>
        <v>0.5</v>
      </c>
      <c r="AN141" s="117">
        <f>KEC.BARAT!L140</f>
        <v>1</v>
      </c>
      <c r="AO141" s="117">
        <f>BALTENG!L140</f>
        <v>1</v>
      </c>
      <c r="AP141" s="117">
        <f>BALKOT!L140</f>
        <v>1</v>
      </c>
      <c r="AQ141" s="117">
        <f>BALUT!L140</f>
        <v>1</v>
      </c>
      <c r="AR141" s="117">
        <f>BALSEL!L140</f>
        <v>0.5</v>
      </c>
      <c r="AS141" s="117">
        <f>BALTIM!L140</f>
        <v>0.5</v>
      </c>
    </row>
    <row r="142">
      <c r="A142" s="108"/>
      <c r="B142" s="108" t="s">
        <v>59</v>
      </c>
      <c r="C142" s="109" t="s">
        <v>1201</v>
      </c>
      <c r="D142" s="3"/>
      <c r="E142" s="3"/>
      <c r="F142" s="62"/>
      <c r="G142" s="110">
        <f>SUM(G143,G155,G161,G164,G174,G184,G205,G224)</f>
        <v>21.7</v>
      </c>
      <c r="H142" s="414">
        <f>I142/G142</f>
        <v>0.8423411617</v>
      </c>
      <c r="I142" s="415">
        <f>SUM(I143,I155,I161,I164,I174,I184,I205,I224)</f>
        <v>18.27880321</v>
      </c>
      <c r="J142" s="416">
        <f>ITKOT!L141</f>
        <v>19.48225108</v>
      </c>
      <c r="K142" s="415">
        <f>SETDA!L141</f>
        <v>19.72446241</v>
      </c>
      <c r="L142" s="415">
        <f>CAPIL!L141</f>
        <v>21.13268542</v>
      </c>
      <c r="M142" s="415">
        <f>DPMPT!L141</f>
        <v>21.2</v>
      </c>
      <c r="N142" s="415">
        <f>BAPPEDA!L141</f>
        <v>20.74673648</v>
      </c>
      <c r="O142" s="415">
        <f>NAKER!L141</f>
        <v>19.35484848</v>
      </c>
      <c r="P142" s="415">
        <f>BKPSDM!L141</f>
        <v>20.6468495</v>
      </c>
      <c r="Q142" s="415">
        <f>KOMINFO!L141</f>
        <v>21.02423069</v>
      </c>
      <c r="R142" s="415">
        <f>RSUD!L141</f>
        <v>20.86666667</v>
      </c>
      <c r="S142" s="417">
        <f>RSIA!L141</f>
        <v>17.17222222</v>
      </c>
      <c r="T142" s="417">
        <f>DKUMKM!L141</f>
        <v>16.13893939</v>
      </c>
      <c r="U142" s="417">
        <f>DISDIK!L141</f>
        <v>16.53074889</v>
      </c>
      <c r="V142" s="417">
        <f>DKK!L141</f>
        <v>17.77110879</v>
      </c>
      <c r="W142" s="417">
        <f>DPU!L141</f>
        <v>15.94267693</v>
      </c>
      <c r="X142" s="417">
        <f>DISPERKIM!L141</f>
        <v>18.91348509</v>
      </c>
      <c r="Y142" s="417">
        <f>BPBD!L141</f>
        <v>17.65424748</v>
      </c>
      <c r="Z142" s="417">
        <f>SATPOL!L141</f>
        <v>17.16407996</v>
      </c>
      <c r="AA142" s="417">
        <f>DINSOS!L141</f>
        <v>17.67610696</v>
      </c>
      <c r="AB142" s="417">
        <f>DP3AKB!L141</f>
        <v>19.95</v>
      </c>
      <c r="AC142" s="417">
        <f>DPPR!L141</f>
        <v>16.96154799</v>
      </c>
      <c r="AD142" s="417">
        <f>DLH!L141</f>
        <v>19.31830138</v>
      </c>
      <c r="AE142" s="417">
        <f>DISHUB!L141</f>
        <v>19.79997852</v>
      </c>
      <c r="AF142" s="417">
        <f>PERPUS!L141</f>
        <v>19.03349115</v>
      </c>
      <c r="AG142" s="417">
        <f>DPOP!L141</f>
        <v>21.45238095</v>
      </c>
      <c r="AH142" s="417">
        <f>'DP3'!L141</f>
        <v>15.87201169</v>
      </c>
      <c r="AI142" s="417">
        <f>DISDAG!L141</f>
        <v>20.16846847</v>
      </c>
      <c r="AJ142" s="417">
        <f>BPKD!L141</f>
        <v>18.953125</v>
      </c>
      <c r="AK142" s="417">
        <f>BPPDRD!L141</f>
        <v>19.2075</v>
      </c>
      <c r="AL142" s="417">
        <f>KESBANG!L141</f>
        <v>19.87215012</v>
      </c>
      <c r="AM142" s="417">
        <f>SETWAN!L141</f>
        <v>15.44916667</v>
      </c>
      <c r="AN142" s="417">
        <f>KEC.BARAT!L141</f>
        <v>15.99227008</v>
      </c>
      <c r="AO142" s="417">
        <f>BALTENG!L141</f>
        <v>17.79652051</v>
      </c>
      <c r="AP142" s="417">
        <f>BALKOT!L141</f>
        <v>18.54662436</v>
      </c>
      <c r="AQ142" s="417">
        <f>BALUT!L141</f>
        <v>16.65182275</v>
      </c>
      <c r="AR142" s="417">
        <f>BALSEL!L141</f>
        <v>16.84294028</v>
      </c>
      <c r="AS142" s="417">
        <f>BALTIM!L141</f>
        <v>15.54169055</v>
      </c>
    </row>
    <row r="143">
      <c r="A143" s="138"/>
      <c r="B143" s="139"/>
      <c r="C143" s="337">
        <v>1.0</v>
      </c>
      <c r="D143" s="141" t="s">
        <v>9</v>
      </c>
      <c r="E143" s="3"/>
      <c r="F143" s="4"/>
      <c r="G143" s="37">
        <f>SUM(G144:G153)</f>
        <v>3</v>
      </c>
      <c r="I143" s="37">
        <f>SUM(I144,I151,I153)</f>
        <v>2.696388889</v>
      </c>
      <c r="J143" s="409">
        <f>ITKOT!L142</f>
        <v>2.625</v>
      </c>
      <c r="K143" s="37">
        <f>SETDA!L142</f>
        <v>3</v>
      </c>
      <c r="L143" s="37">
        <f>CAPIL!L142</f>
        <v>3</v>
      </c>
      <c r="M143" s="37">
        <f>DPMPT!L142</f>
        <v>3</v>
      </c>
      <c r="N143" s="37">
        <f>BAPPEDA!L142</f>
        <v>3</v>
      </c>
      <c r="O143" s="37">
        <f>NAKER!L142</f>
        <v>2.75</v>
      </c>
      <c r="P143" s="37">
        <f>BKPSDM!L142</f>
        <v>3</v>
      </c>
      <c r="Q143" s="37">
        <f>KOMINFO!L142</f>
        <v>3</v>
      </c>
      <c r="R143" s="37">
        <f>RSUD!L142</f>
        <v>3</v>
      </c>
      <c r="S143" s="117">
        <f>RSIA!L142</f>
        <v>3</v>
      </c>
      <c r="T143" s="117">
        <f>DKUMKM!L142</f>
        <v>2</v>
      </c>
      <c r="U143" s="117">
        <f>DISDIK!L142</f>
        <v>2.85</v>
      </c>
      <c r="V143" s="117">
        <f>DKK!L142</f>
        <v>3</v>
      </c>
      <c r="W143" s="117">
        <f>DPU!L142</f>
        <v>2.625</v>
      </c>
      <c r="X143" s="117">
        <f>DISPERKIM!L142</f>
        <v>3</v>
      </c>
      <c r="Y143" s="117">
        <f>BPBD!L142</f>
        <v>3</v>
      </c>
      <c r="Z143" s="117">
        <f>SATPOL!L142</f>
        <v>2.4375</v>
      </c>
      <c r="AA143" s="117">
        <f>DINSOS!L142</f>
        <v>3</v>
      </c>
      <c r="AB143" s="117">
        <f>DP3AKB!L142</f>
        <v>3</v>
      </c>
      <c r="AC143" s="117">
        <f>DPPR!L142</f>
        <v>1.46</v>
      </c>
      <c r="AD143" s="117">
        <f>DLH!L142</f>
        <v>3</v>
      </c>
      <c r="AE143" s="117">
        <f>DISHUB!L142</f>
        <v>3</v>
      </c>
      <c r="AF143" s="117">
        <f>PERPUS!L142</f>
        <v>2.835</v>
      </c>
      <c r="AG143" s="117">
        <f>DPOP!L142</f>
        <v>3</v>
      </c>
      <c r="AH143" s="117">
        <f>'DP3'!L142</f>
        <v>1.085</v>
      </c>
      <c r="AI143" s="117">
        <f>DISDAG!L142</f>
        <v>3</v>
      </c>
      <c r="AJ143" s="117">
        <f>BPKD!L142</f>
        <v>2.25</v>
      </c>
      <c r="AK143" s="117">
        <f>BPPDRD!L142</f>
        <v>3</v>
      </c>
      <c r="AL143" s="117">
        <f>KESBANG!L142</f>
        <v>2.625</v>
      </c>
      <c r="AM143" s="117">
        <f>SETWAN!L142</f>
        <v>1.7725</v>
      </c>
      <c r="AN143" s="117">
        <f>KEC.BARAT!L142</f>
        <v>2.5</v>
      </c>
      <c r="AO143" s="117">
        <f>BALTENG!L142</f>
        <v>3</v>
      </c>
      <c r="AP143" s="117">
        <f>BALKOT!L142</f>
        <v>2.75</v>
      </c>
      <c r="AQ143" s="117">
        <f>BALUT!L142</f>
        <v>2.335</v>
      </c>
      <c r="AR143" s="117">
        <f>BALSEL!L142</f>
        <v>2.585</v>
      </c>
      <c r="AS143" s="117">
        <f>BALTIM!L142</f>
        <v>2.585</v>
      </c>
    </row>
    <row r="144">
      <c r="A144" s="257"/>
      <c r="B144" s="241"/>
      <c r="C144" s="241"/>
      <c r="D144" s="241" t="s">
        <v>10</v>
      </c>
      <c r="E144" s="28" t="s">
        <v>74</v>
      </c>
      <c r="F144" s="4"/>
      <c r="G144" s="242">
        <v>1.5</v>
      </c>
      <c r="H144" s="405"/>
      <c r="I144" s="242">
        <f>AVERAGE(I145:I150)*G144</f>
        <v>1.311805556</v>
      </c>
      <c r="J144" s="329">
        <f>ITKOT!L143</f>
        <v>1.125</v>
      </c>
      <c r="K144" s="242">
        <f>SETDA!L143</f>
        <v>1.5</v>
      </c>
      <c r="L144" s="242">
        <f>CAPIL!L143</f>
        <v>1.5</v>
      </c>
      <c r="M144" s="242">
        <f>DPMPT!L143</f>
        <v>1.5</v>
      </c>
      <c r="N144" s="242">
        <f>BAPPEDA!L143</f>
        <v>1.5</v>
      </c>
      <c r="O144" s="242">
        <f>NAKER!L143</f>
        <v>1.25</v>
      </c>
      <c r="P144" s="242">
        <f>BKPSDM!L143</f>
        <v>1.5</v>
      </c>
      <c r="Q144" s="242">
        <f>KOMINFO!L143</f>
        <v>1.5</v>
      </c>
      <c r="R144" s="242">
        <f>RSUD!L143</f>
        <v>1.5</v>
      </c>
      <c r="S144" s="117">
        <f>RSIA!L143</f>
        <v>1.5</v>
      </c>
      <c r="T144" s="117">
        <f>DKUMKM!L143</f>
        <v>1.25</v>
      </c>
      <c r="U144" s="117">
        <f>DISDIK!L143</f>
        <v>1.35</v>
      </c>
      <c r="V144" s="117">
        <f>DKK!L143</f>
        <v>1.5</v>
      </c>
      <c r="W144" s="117">
        <f>DPU!L143</f>
        <v>1.125</v>
      </c>
      <c r="X144" s="117">
        <f>DISPERKIM!L143</f>
        <v>1.5</v>
      </c>
      <c r="Y144" s="117">
        <f>BPBD!L143</f>
        <v>1.5</v>
      </c>
      <c r="Z144" s="117">
        <f>SATPOL!L143</f>
        <v>0.9375</v>
      </c>
      <c r="AA144" s="117">
        <f>DINSOS!L143</f>
        <v>1.5</v>
      </c>
      <c r="AB144" s="117">
        <f>DP3AKB!L143</f>
        <v>1.5</v>
      </c>
      <c r="AC144" s="117">
        <f>DPPR!L143</f>
        <v>0.375</v>
      </c>
      <c r="AD144" s="117">
        <f>DLH!L143</f>
        <v>1.5</v>
      </c>
      <c r="AE144" s="117">
        <f>DISHUB!L143</f>
        <v>1.5</v>
      </c>
      <c r="AF144" s="117">
        <f>PERPUS!L143</f>
        <v>1.5</v>
      </c>
      <c r="AG144" s="117">
        <f>DPOP!L143</f>
        <v>1.5</v>
      </c>
      <c r="AH144" s="117">
        <f>'DP3'!L143</f>
        <v>0</v>
      </c>
      <c r="AI144" s="117">
        <f>DISDAG!L143</f>
        <v>1.5</v>
      </c>
      <c r="AJ144" s="117">
        <f>BPKD!L143</f>
        <v>0.75</v>
      </c>
      <c r="AK144" s="117">
        <f>BPPDRD!L143</f>
        <v>1.5</v>
      </c>
      <c r="AL144" s="117">
        <f>KESBANG!L143</f>
        <v>1.125</v>
      </c>
      <c r="AM144" s="117">
        <f>SETWAN!L143</f>
        <v>0.9375</v>
      </c>
      <c r="AN144" s="117">
        <f>KEC.BARAT!L143</f>
        <v>1.5</v>
      </c>
      <c r="AO144" s="117">
        <f>BALTENG!L143</f>
        <v>1.5</v>
      </c>
      <c r="AP144" s="117">
        <f>BALKOT!L143</f>
        <v>1.5</v>
      </c>
      <c r="AQ144" s="117">
        <f>BALUT!L143</f>
        <v>1</v>
      </c>
      <c r="AR144" s="117">
        <f>BALSEL!L143</f>
        <v>1.5</v>
      </c>
      <c r="AS144" s="117">
        <f>BALTIM!L143</f>
        <v>1.5</v>
      </c>
    </row>
    <row r="145">
      <c r="A145" s="113"/>
      <c r="B145" s="114"/>
      <c r="C145" s="114"/>
      <c r="D145" s="114"/>
      <c r="E145" s="246" t="s">
        <v>186</v>
      </c>
      <c r="F145" s="125" t="s">
        <v>859</v>
      </c>
      <c r="G145" s="117" t="s">
        <v>176</v>
      </c>
      <c r="H145" s="407"/>
      <c r="I145" s="117">
        <f>AVERAGE(J145:AS145)</f>
        <v>0.8694444444</v>
      </c>
      <c r="J145" s="324">
        <f>ITKOT!L144</f>
        <v>0.5</v>
      </c>
      <c r="K145" s="117">
        <f>SETDA!L144</f>
        <v>1</v>
      </c>
      <c r="L145" s="117">
        <f>CAPIL!L144</f>
        <v>1</v>
      </c>
      <c r="M145" s="117">
        <f>DPMPT!L144</f>
        <v>1</v>
      </c>
      <c r="N145" s="117">
        <f>BAPPEDA!L144</f>
        <v>1</v>
      </c>
      <c r="O145" s="117">
        <f>NAKER!L144</f>
        <v>1</v>
      </c>
      <c r="P145" s="117">
        <f>BKPSDM!L144</f>
        <v>1</v>
      </c>
      <c r="Q145" s="117">
        <f>KOMINFO!L144</f>
        <v>1</v>
      </c>
      <c r="R145" s="117">
        <f>RSUD!L144</f>
        <v>1</v>
      </c>
      <c r="S145" s="117">
        <f>RSIA!L144</f>
        <v>1</v>
      </c>
      <c r="T145" s="117">
        <f>DKUMKM!L144</f>
        <v>0.6666666667</v>
      </c>
      <c r="U145" s="117">
        <f>DISDIK!L144</f>
        <v>0.8</v>
      </c>
      <c r="V145" s="117">
        <f>DKK!L144</f>
        <v>1</v>
      </c>
      <c r="W145" s="117">
        <f>DPU!L144</f>
        <v>0.5</v>
      </c>
      <c r="X145" s="117">
        <f>DISPERKIM!L144</f>
        <v>1</v>
      </c>
      <c r="Y145" s="117">
        <f>BPBD!L144</f>
        <v>1</v>
      </c>
      <c r="Z145" s="117">
        <f>SATPOL!L144</f>
        <v>0.25</v>
      </c>
      <c r="AA145" s="117">
        <f>DINSOS!L144</f>
        <v>1</v>
      </c>
      <c r="AB145" s="117">
        <f>DP3AKB!L144</f>
        <v>1</v>
      </c>
      <c r="AC145" s="117">
        <f>DPPR!L144</f>
        <v>0.5</v>
      </c>
      <c r="AD145" s="117">
        <f>DLH!L144</f>
        <v>1</v>
      </c>
      <c r="AE145" s="117">
        <f>DISHUB!L144</f>
        <v>1</v>
      </c>
      <c r="AF145" s="117">
        <f>PERPUS!L144</f>
        <v>1</v>
      </c>
      <c r="AG145" s="117">
        <f>DPOP!L144</f>
        <v>1</v>
      </c>
      <c r="AH145" s="117">
        <f>'DP3'!L144</f>
        <v>0</v>
      </c>
      <c r="AI145" s="117">
        <f>DISDAG!L144</f>
        <v>1</v>
      </c>
      <c r="AJ145" s="117">
        <f>BPKD!L144</f>
        <v>1</v>
      </c>
      <c r="AK145" s="117">
        <f>BPPDRD!L144</f>
        <v>1</v>
      </c>
      <c r="AL145" s="117">
        <f>KESBANG!L144</f>
        <v>1</v>
      </c>
      <c r="AM145" s="117">
        <f>SETWAN!L144</f>
        <v>0.75</v>
      </c>
      <c r="AN145" s="117">
        <f>KEC.BARAT!L144</f>
        <v>1</v>
      </c>
      <c r="AO145" s="117">
        <f>BALTENG!L144</f>
        <v>1</v>
      </c>
      <c r="AP145" s="117">
        <f>BALKOT!L144</f>
        <v>1</v>
      </c>
      <c r="AQ145" s="117">
        <f>BALUT!L144</f>
        <v>0.3333333333</v>
      </c>
      <c r="AR145" s="117">
        <f>BALSEL!L144</f>
        <v>1</v>
      </c>
      <c r="AS145" s="117">
        <f>BALTIM!L144</f>
        <v>1</v>
      </c>
    </row>
    <row r="146">
      <c r="A146" s="113"/>
      <c r="B146" s="114"/>
      <c r="C146" s="114"/>
      <c r="D146" s="114"/>
      <c r="E146" s="246" t="s">
        <v>176</v>
      </c>
      <c r="F146" s="341" t="s">
        <v>864</v>
      </c>
      <c r="G146" s="117" t="s">
        <v>176</v>
      </c>
      <c r="H146" s="407"/>
      <c r="I146" s="117"/>
      <c r="J146" s="324" t="str">
        <f>ITKOT!L145</f>
        <v/>
      </c>
      <c r="K146" s="117" t="str">
        <f>SETDA!L145</f>
        <v/>
      </c>
      <c r="L146" s="117" t="str">
        <f>CAPIL!L145</f>
        <v/>
      </c>
      <c r="M146" s="117" t="str">
        <f>DPMPT!L145</f>
        <v/>
      </c>
      <c r="N146" s="117" t="str">
        <f>BAPPEDA!L145</f>
        <v/>
      </c>
      <c r="O146" s="117" t="str">
        <f>NAKER!L145</f>
        <v/>
      </c>
      <c r="P146" s="117" t="str">
        <f>BKPSDM!L145</f>
        <v/>
      </c>
      <c r="Q146" s="117" t="str">
        <f>KOMINFO!L145</f>
        <v/>
      </c>
      <c r="R146" s="117" t="str">
        <f>RSUD!L145</f>
        <v/>
      </c>
      <c r="S146" s="117" t="str">
        <f>RSIA!L145</f>
        <v/>
      </c>
      <c r="T146" s="117" t="str">
        <f>DKUMKM!L145</f>
        <v/>
      </c>
      <c r="U146" s="117" t="str">
        <f>DISDIK!L145</f>
        <v/>
      </c>
      <c r="V146" s="117" t="str">
        <f>DKK!L145</f>
        <v/>
      </c>
      <c r="W146" s="117" t="str">
        <f>DPU!L145</f>
        <v/>
      </c>
      <c r="X146" s="117" t="str">
        <f>DISPERKIM!L145</f>
        <v/>
      </c>
      <c r="Y146" s="117" t="str">
        <f>BPBD!L145</f>
        <v/>
      </c>
      <c r="Z146" s="117" t="str">
        <f>SATPOL!L145</f>
        <v/>
      </c>
      <c r="AA146" s="117" t="str">
        <f>DINSOS!L145</f>
        <v/>
      </c>
      <c r="AB146" s="117" t="str">
        <f>DP3AKB!L145</f>
        <v/>
      </c>
      <c r="AC146" s="117" t="str">
        <f>DPPR!L145</f>
        <v/>
      </c>
      <c r="AD146" s="117" t="str">
        <f>DLH!L145</f>
        <v/>
      </c>
      <c r="AE146" s="117" t="str">
        <f>DISHUB!L145</f>
        <v/>
      </c>
      <c r="AF146" s="117" t="str">
        <f>PERPUS!L145</f>
        <v/>
      </c>
      <c r="AG146" s="117" t="str">
        <f>DPOP!L145</f>
        <v/>
      </c>
      <c r="AH146" s="117" t="str">
        <f>'DP3'!L145</f>
        <v/>
      </c>
      <c r="AI146" s="117" t="str">
        <f>DISDAG!L145</f>
        <v/>
      </c>
      <c r="AJ146" s="117" t="str">
        <f>BPKD!L145</f>
        <v/>
      </c>
      <c r="AK146" s="117" t="str">
        <f>BPPDRD!L145</f>
        <v/>
      </c>
      <c r="AL146" s="117" t="str">
        <f>KESBANG!L145</f>
        <v/>
      </c>
      <c r="AM146" s="117" t="str">
        <f>SETWAN!L145</f>
        <v/>
      </c>
      <c r="AN146" s="117" t="str">
        <f>KEC.BARAT!L145</f>
        <v/>
      </c>
      <c r="AO146" s="117" t="str">
        <f>BALTENG!L145</f>
        <v/>
      </c>
      <c r="AP146" s="117" t="str">
        <f>BALKOT!L145</f>
        <v/>
      </c>
      <c r="AQ146" s="117" t="str">
        <f>BALUT!L145</f>
        <v/>
      </c>
      <c r="AR146" s="117" t="str">
        <f>BALSEL!L145</f>
        <v/>
      </c>
      <c r="AS146" s="117" t="str">
        <f>BALTIM!L145</f>
        <v/>
      </c>
    </row>
    <row r="147">
      <c r="A147" s="113"/>
      <c r="B147" s="114"/>
      <c r="C147" s="114"/>
      <c r="D147" s="114"/>
      <c r="E147" s="246" t="s">
        <v>176</v>
      </c>
      <c r="F147" s="341" t="s">
        <v>866</v>
      </c>
      <c r="G147" s="117" t="s">
        <v>176</v>
      </c>
      <c r="H147" s="407"/>
      <c r="I147" s="117"/>
      <c r="J147" s="324" t="str">
        <f>ITKOT!L146</f>
        <v/>
      </c>
      <c r="K147" s="117" t="str">
        <f>SETDA!L146</f>
        <v/>
      </c>
      <c r="L147" s="117" t="str">
        <f>CAPIL!L146</f>
        <v/>
      </c>
      <c r="M147" s="117" t="str">
        <f>DPMPT!L146</f>
        <v/>
      </c>
      <c r="N147" s="117" t="str">
        <f>BAPPEDA!L146</f>
        <v/>
      </c>
      <c r="O147" s="117" t="str">
        <f>NAKER!L146</f>
        <v/>
      </c>
      <c r="P147" s="117" t="str">
        <f>BKPSDM!L146</f>
        <v/>
      </c>
      <c r="Q147" s="117" t="str">
        <f>KOMINFO!L146</f>
        <v/>
      </c>
      <c r="R147" s="117" t="str">
        <f>RSUD!L146</f>
        <v/>
      </c>
      <c r="S147" s="117" t="str">
        <f>RSIA!L146</f>
        <v/>
      </c>
      <c r="T147" s="117" t="str">
        <f>DKUMKM!L146</f>
        <v/>
      </c>
      <c r="U147" s="117" t="str">
        <f>DISDIK!L146</f>
        <v/>
      </c>
      <c r="V147" s="117" t="str">
        <f>DKK!L146</f>
        <v/>
      </c>
      <c r="W147" s="117" t="str">
        <f>DPU!L146</f>
        <v/>
      </c>
      <c r="X147" s="117" t="str">
        <f>DISPERKIM!L146</f>
        <v/>
      </c>
      <c r="Y147" s="117" t="str">
        <f>BPBD!L146</f>
        <v/>
      </c>
      <c r="Z147" s="117" t="str">
        <f>SATPOL!L146</f>
        <v/>
      </c>
      <c r="AA147" s="117" t="str">
        <f>DINSOS!L146</f>
        <v/>
      </c>
      <c r="AB147" s="117" t="str">
        <f>DP3AKB!L146</f>
        <v/>
      </c>
      <c r="AC147" s="117" t="str">
        <f>DPPR!L146</f>
        <v/>
      </c>
      <c r="AD147" s="117" t="str">
        <f>DLH!L146</f>
        <v/>
      </c>
      <c r="AE147" s="117" t="str">
        <f>DISHUB!L146</f>
        <v/>
      </c>
      <c r="AF147" s="117" t="str">
        <f>PERPUS!L146</f>
        <v/>
      </c>
      <c r="AG147" s="117" t="str">
        <f>DPOP!L146</f>
        <v/>
      </c>
      <c r="AH147" s="117" t="str">
        <f>'DP3'!L146</f>
        <v/>
      </c>
      <c r="AI147" s="117" t="str">
        <f>DISDAG!L146</f>
        <v/>
      </c>
      <c r="AJ147" s="117" t="str">
        <f>BPKD!L146</f>
        <v/>
      </c>
      <c r="AK147" s="117" t="str">
        <f>BPPDRD!L146</f>
        <v/>
      </c>
      <c r="AL147" s="117" t="str">
        <f>KESBANG!L146</f>
        <v/>
      </c>
      <c r="AM147" s="117" t="str">
        <f>SETWAN!L146</f>
        <v/>
      </c>
      <c r="AN147" s="117" t="str">
        <f>KEC.BARAT!L146</f>
        <v/>
      </c>
      <c r="AO147" s="117" t="str">
        <f>BALTENG!L146</f>
        <v/>
      </c>
      <c r="AP147" s="117" t="str">
        <f>BALKOT!L146</f>
        <v/>
      </c>
      <c r="AQ147" s="117" t="str">
        <f>BALUT!L146</f>
        <v/>
      </c>
      <c r="AR147" s="117" t="str">
        <f>BALSEL!L146</f>
        <v/>
      </c>
      <c r="AS147" s="117" t="str">
        <f>BALTIM!L146</f>
        <v/>
      </c>
    </row>
    <row r="148">
      <c r="A148" s="113"/>
      <c r="B148" s="114"/>
      <c r="C148" s="114"/>
      <c r="D148" s="114"/>
      <c r="E148" s="246" t="s">
        <v>193</v>
      </c>
      <c r="F148" s="125" t="s">
        <v>867</v>
      </c>
      <c r="G148" s="117"/>
      <c r="H148" s="407"/>
      <c r="I148" s="117">
        <f>AVERAGE(J148:AS148)</f>
        <v>0.8796296296</v>
      </c>
      <c r="J148" s="324">
        <f>ITKOT!L147</f>
        <v>1</v>
      </c>
      <c r="K148" s="117">
        <f>SETDA!L147</f>
        <v>1</v>
      </c>
      <c r="L148" s="117">
        <f>CAPIL!L147</f>
        <v>1</v>
      </c>
      <c r="M148" s="117">
        <f>DPMPT!L147</f>
        <v>1</v>
      </c>
      <c r="N148" s="117">
        <f>BAPPEDA!L147</f>
        <v>1</v>
      </c>
      <c r="O148" s="117">
        <f>NAKER!L147</f>
        <v>0.6666666667</v>
      </c>
      <c r="P148" s="117">
        <f>BKPSDM!L147</f>
        <v>1</v>
      </c>
      <c r="Q148" s="117">
        <f>KOMINFO!L147</f>
        <v>1</v>
      </c>
      <c r="R148" s="117">
        <f>RSUD!L147</f>
        <v>1</v>
      </c>
      <c r="S148" s="117">
        <f>RSIA!L147</f>
        <v>1</v>
      </c>
      <c r="T148" s="117">
        <f>DKUMKM!L147</f>
        <v>1</v>
      </c>
      <c r="U148" s="117">
        <f>DISDIK!L147</f>
        <v>1</v>
      </c>
      <c r="V148" s="117">
        <f>DKK!L147</f>
        <v>1</v>
      </c>
      <c r="W148" s="117">
        <f>DPU!L147</f>
        <v>1</v>
      </c>
      <c r="X148" s="117">
        <f>DISPERKIM!L147</f>
        <v>1</v>
      </c>
      <c r="Y148" s="117">
        <f>BPBD!L147</f>
        <v>1</v>
      </c>
      <c r="Z148" s="117">
        <f>SATPOL!L147</f>
        <v>1</v>
      </c>
      <c r="AA148" s="117">
        <f>DINSOS!L147</f>
        <v>1</v>
      </c>
      <c r="AB148" s="117">
        <f>DP3AKB!L147</f>
        <v>1</v>
      </c>
      <c r="AC148" s="117">
        <f>DPPR!L147</f>
        <v>0</v>
      </c>
      <c r="AD148" s="117">
        <f>DLH!L147</f>
        <v>1</v>
      </c>
      <c r="AE148" s="117">
        <f>DISHUB!L147</f>
        <v>1</v>
      </c>
      <c r="AF148" s="117">
        <f>PERPUS!L147</f>
        <v>1</v>
      </c>
      <c r="AG148" s="117">
        <f>DPOP!L147</f>
        <v>1</v>
      </c>
      <c r="AH148" s="117">
        <f>'DP3'!L147</f>
        <v>0</v>
      </c>
      <c r="AI148" s="117">
        <f>DISDAG!L147</f>
        <v>1</v>
      </c>
      <c r="AJ148" s="117">
        <f>BPKD!L147</f>
        <v>0</v>
      </c>
      <c r="AK148" s="117">
        <f>BPPDRD!L147</f>
        <v>1</v>
      </c>
      <c r="AL148" s="117">
        <f>KESBANG!L147</f>
        <v>0.5</v>
      </c>
      <c r="AM148" s="117">
        <f>SETWAN!L147</f>
        <v>0.5</v>
      </c>
      <c r="AN148" s="117">
        <f>KEC.BARAT!L147</f>
        <v>1</v>
      </c>
      <c r="AO148" s="117">
        <f>BALTENG!L147</f>
        <v>1</v>
      </c>
      <c r="AP148" s="117">
        <f>BALKOT!L147</f>
        <v>1</v>
      </c>
      <c r="AQ148" s="117">
        <f>BALUT!L147</f>
        <v>1</v>
      </c>
      <c r="AR148" s="117">
        <f>BALSEL!L147</f>
        <v>1</v>
      </c>
      <c r="AS148" s="117">
        <f>BALTIM!L147</f>
        <v>1</v>
      </c>
    </row>
    <row r="149">
      <c r="A149" s="113"/>
      <c r="B149" s="114"/>
      <c r="C149" s="114"/>
      <c r="D149" s="114"/>
      <c r="E149" s="246"/>
      <c r="F149" s="341" t="s">
        <v>866</v>
      </c>
      <c r="G149" s="117"/>
      <c r="H149" s="407"/>
      <c r="I149" s="117"/>
      <c r="J149" s="324" t="str">
        <f>ITKOT!L148</f>
        <v/>
      </c>
      <c r="K149" s="117" t="str">
        <f>SETDA!L148</f>
        <v/>
      </c>
      <c r="L149" s="117" t="str">
        <f>CAPIL!L148</f>
        <v/>
      </c>
      <c r="M149" s="117" t="str">
        <f>DPMPT!L148</f>
        <v/>
      </c>
      <c r="N149" s="117" t="str">
        <f>BAPPEDA!L148</f>
        <v/>
      </c>
      <c r="O149" s="117" t="str">
        <f>NAKER!L148</f>
        <v/>
      </c>
      <c r="P149" s="117" t="str">
        <f>BKPSDM!L148</f>
        <v/>
      </c>
      <c r="Q149" s="117" t="str">
        <f>KOMINFO!L148</f>
        <v/>
      </c>
      <c r="R149" s="117" t="str">
        <f>RSUD!L148</f>
        <v/>
      </c>
      <c r="S149" s="117" t="str">
        <f>RSIA!L148</f>
        <v/>
      </c>
      <c r="T149" s="117" t="str">
        <f>DKUMKM!L148</f>
        <v/>
      </c>
      <c r="U149" s="117" t="str">
        <f>DISDIK!L148</f>
        <v/>
      </c>
      <c r="V149" s="117" t="str">
        <f>DKK!L148</f>
        <v/>
      </c>
      <c r="W149" s="117" t="str">
        <f>DPU!L148</f>
        <v/>
      </c>
      <c r="X149" s="117" t="str">
        <f>DISPERKIM!L148</f>
        <v/>
      </c>
      <c r="Y149" s="117" t="str">
        <f>BPBD!L148</f>
        <v/>
      </c>
      <c r="Z149" s="117" t="str">
        <f>SATPOL!L148</f>
        <v/>
      </c>
      <c r="AA149" s="117" t="str">
        <f>DINSOS!L148</f>
        <v/>
      </c>
      <c r="AB149" s="117" t="str">
        <f>DP3AKB!L148</f>
        <v/>
      </c>
      <c r="AC149" s="117" t="str">
        <f>DPPR!L148</f>
        <v/>
      </c>
      <c r="AD149" s="117" t="str">
        <f>DLH!L148</f>
        <v/>
      </c>
      <c r="AE149" s="117" t="str">
        <f>DISHUB!L148</f>
        <v/>
      </c>
      <c r="AF149" s="117" t="str">
        <f>PERPUS!L148</f>
        <v/>
      </c>
      <c r="AG149" s="117" t="str">
        <f>DPOP!L148</f>
        <v/>
      </c>
      <c r="AH149" s="117" t="str">
        <f>'DP3'!L148</f>
        <v/>
      </c>
      <c r="AI149" s="117" t="str">
        <f>DISDAG!L148</f>
        <v/>
      </c>
      <c r="AJ149" s="117" t="str">
        <f>BPKD!L148</f>
        <v/>
      </c>
      <c r="AK149" s="117" t="str">
        <f>BPPDRD!L148</f>
        <v/>
      </c>
      <c r="AL149" s="117" t="str">
        <f>KESBANG!L148</f>
        <v/>
      </c>
      <c r="AM149" s="117" t="str">
        <f>SETWAN!L148</f>
        <v/>
      </c>
      <c r="AN149" s="117" t="str">
        <f>KEC.BARAT!L148</f>
        <v/>
      </c>
      <c r="AO149" s="117" t="str">
        <f>BALTENG!L148</f>
        <v/>
      </c>
      <c r="AP149" s="117" t="str">
        <f>BALKOT!L148</f>
        <v/>
      </c>
      <c r="AQ149" s="117" t="str">
        <f>BALUT!L148</f>
        <v/>
      </c>
      <c r="AR149" s="117" t="str">
        <f>BALSEL!L148</f>
        <v/>
      </c>
      <c r="AS149" s="117" t="str">
        <f>BALTIM!L148</f>
        <v/>
      </c>
    </row>
    <row r="150">
      <c r="A150" s="113"/>
      <c r="B150" s="114"/>
      <c r="C150" s="114"/>
      <c r="D150" s="114"/>
      <c r="E150" s="246"/>
      <c r="F150" s="341" t="s">
        <v>871</v>
      </c>
      <c r="G150" s="117"/>
      <c r="H150" s="407"/>
      <c r="I150" s="117"/>
      <c r="J150" s="324" t="str">
        <f>ITKOT!L149</f>
        <v/>
      </c>
      <c r="K150" s="117" t="str">
        <f>SETDA!L149</f>
        <v/>
      </c>
      <c r="L150" s="117" t="str">
        <f>CAPIL!L149</f>
        <v/>
      </c>
      <c r="M150" s="117" t="str">
        <f>DPMPT!L149</f>
        <v/>
      </c>
      <c r="N150" s="117" t="str">
        <f>BAPPEDA!L149</f>
        <v/>
      </c>
      <c r="O150" s="117" t="str">
        <f>NAKER!L149</f>
        <v/>
      </c>
      <c r="P150" s="117" t="str">
        <f>BKPSDM!L149</f>
        <v/>
      </c>
      <c r="Q150" s="117" t="str">
        <f>KOMINFO!L149</f>
        <v/>
      </c>
      <c r="R150" s="117" t="str">
        <f>RSUD!L149</f>
        <v/>
      </c>
      <c r="S150" s="117" t="str">
        <f>RSIA!L149</f>
        <v/>
      </c>
      <c r="T150" s="117" t="str">
        <f>DKUMKM!L149</f>
        <v/>
      </c>
      <c r="U150" s="117" t="str">
        <f>DISDIK!L149</f>
        <v/>
      </c>
      <c r="V150" s="117" t="str">
        <f>DKK!L149</f>
        <v/>
      </c>
      <c r="W150" s="117" t="str">
        <f>DPU!L149</f>
        <v/>
      </c>
      <c r="X150" s="117" t="str">
        <f>DISPERKIM!L149</f>
        <v/>
      </c>
      <c r="Y150" s="117" t="str">
        <f>BPBD!L149</f>
        <v/>
      </c>
      <c r="Z150" s="117" t="str">
        <f>SATPOL!L149</f>
        <v/>
      </c>
      <c r="AA150" s="117" t="str">
        <f>DINSOS!L149</f>
        <v/>
      </c>
      <c r="AB150" s="117" t="str">
        <f>DP3AKB!L149</f>
        <v/>
      </c>
      <c r="AC150" s="117" t="str">
        <f>DPPR!L149</f>
        <v/>
      </c>
      <c r="AD150" s="117" t="str">
        <f>DLH!L149</f>
        <v/>
      </c>
      <c r="AE150" s="117" t="str">
        <f>DISHUB!L149</f>
        <v/>
      </c>
      <c r="AF150" s="117" t="str">
        <f>PERPUS!L149</f>
        <v/>
      </c>
      <c r="AG150" s="117" t="str">
        <f>DPOP!L149</f>
        <v/>
      </c>
      <c r="AH150" s="117" t="str">
        <f>'DP3'!L149</f>
        <v/>
      </c>
      <c r="AI150" s="117" t="str">
        <f>DISDAG!L149</f>
        <v/>
      </c>
      <c r="AJ150" s="117" t="str">
        <f>BPKD!L149</f>
        <v/>
      </c>
      <c r="AK150" s="117" t="str">
        <f>BPPDRD!L149</f>
        <v/>
      </c>
      <c r="AL150" s="117" t="str">
        <f>KESBANG!L149</f>
        <v/>
      </c>
      <c r="AM150" s="117" t="str">
        <f>SETWAN!L149</f>
        <v/>
      </c>
      <c r="AN150" s="117" t="str">
        <f>KEC.BARAT!L149</f>
        <v/>
      </c>
      <c r="AO150" s="117" t="str">
        <f>BALTENG!L149</f>
        <v/>
      </c>
      <c r="AP150" s="117" t="str">
        <f>BALKOT!L149</f>
        <v/>
      </c>
      <c r="AQ150" s="117" t="str">
        <f>BALUT!L149</f>
        <v/>
      </c>
      <c r="AR150" s="117" t="str">
        <f>BALSEL!L149</f>
        <v/>
      </c>
      <c r="AS150" s="117" t="str">
        <f>BALTIM!L149</f>
        <v/>
      </c>
    </row>
    <row r="151">
      <c r="A151" s="257"/>
      <c r="B151" s="241"/>
      <c r="C151" s="241"/>
      <c r="D151" s="241" t="s">
        <v>12</v>
      </c>
      <c r="E151" s="28" t="s">
        <v>75</v>
      </c>
      <c r="F151" s="4"/>
      <c r="G151" s="242">
        <v>1.0</v>
      </c>
      <c r="H151" s="407"/>
      <c r="I151" s="242">
        <f>AVERAGE(I152)*G151</f>
        <v>0.9166666667</v>
      </c>
      <c r="J151" s="329">
        <f>ITKOT!L150</f>
        <v>1</v>
      </c>
      <c r="K151" s="242">
        <f>SETDA!L150</f>
        <v>1</v>
      </c>
      <c r="L151" s="242">
        <f>CAPIL!L150</f>
        <v>1</v>
      </c>
      <c r="M151" s="242">
        <f>DPMPT!L150</f>
        <v>1</v>
      </c>
      <c r="N151" s="242">
        <f>BAPPEDA!L150</f>
        <v>1</v>
      </c>
      <c r="O151" s="242">
        <f>NAKER!L150</f>
        <v>1</v>
      </c>
      <c r="P151" s="242">
        <f>BKPSDM!L150</f>
        <v>1</v>
      </c>
      <c r="Q151" s="242">
        <f>KOMINFO!L150</f>
        <v>1</v>
      </c>
      <c r="R151" s="242">
        <f>RSUD!L150</f>
        <v>1</v>
      </c>
      <c r="S151" s="117">
        <f>RSIA!L150</f>
        <v>1</v>
      </c>
      <c r="T151" s="117">
        <f>DKUMKM!L150</f>
        <v>0.25</v>
      </c>
      <c r="U151" s="117">
        <f>DISDIK!L150</f>
        <v>1</v>
      </c>
      <c r="V151" s="117">
        <f>DKK!L150</f>
        <v>1</v>
      </c>
      <c r="W151" s="117">
        <f>DPU!L150</f>
        <v>1</v>
      </c>
      <c r="X151" s="117">
        <f>DISPERKIM!L150</f>
        <v>1</v>
      </c>
      <c r="Y151" s="117">
        <f>BPBD!L150</f>
        <v>1</v>
      </c>
      <c r="Z151" s="117">
        <f>SATPOL!L150</f>
        <v>1</v>
      </c>
      <c r="AA151" s="117">
        <f>DINSOS!L150</f>
        <v>1</v>
      </c>
      <c r="AB151" s="117">
        <f>DP3AKB!L150</f>
        <v>1</v>
      </c>
      <c r="AC151" s="117">
        <f>DPPR!L150</f>
        <v>0.75</v>
      </c>
      <c r="AD151" s="117">
        <f>DLH!L150</f>
        <v>1</v>
      </c>
      <c r="AE151" s="117">
        <f>DISHUB!L150</f>
        <v>1</v>
      </c>
      <c r="AF151" s="117">
        <f>PERPUS!L150</f>
        <v>1</v>
      </c>
      <c r="AG151" s="117">
        <f>DPOP!L150</f>
        <v>1</v>
      </c>
      <c r="AH151" s="117">
        <f>'DP3'!L150</f>
        <v>0.75</v>
      </c>
      <c r="AI151" s="117">
        <f>DISDAG!L150</f>
        <v>1</v>
      </c>
      <c r="AJ151" s="117">
        <f>BPKD!L150</f>
        <v>1</v>
      </c>
      <c r="AK151" s="117">
        <f>BPPDRD!L150</f>
        <v>1</v>
      </c>
      <c r="AL151" s="117">
        <f>KESBANG!L150</f>
        <v>1</v>
      </c>
      <c r="AM151" s="117">
        <f>SETWAN!L150</f>
        <v>0.5</v>
      </c>
      <c r="AN151" s="117">
        <f>KEC.BARAT!L150</f>
        <v>0.5</v>
      </c>
      <c r="AO151" s="117">
        <f>BALTENG!L150</f>
        <v>1</v>
      </c>
      <c r="AP151" s="117">
        <f>BALKOT!L150</f>
        <v>0.75</v>
      </c>
      <c r="AQ151" s="117">
        <f>BALUT!L150</f>
        <v>1</v>
      </c>
      <c r="AR151" s="117">
        <f>BALSEL!L150</f>
        <v>0.75</v>
      </c>
      <c r="AS151" s="117">
        <f>BALTIM!L150</f>
        <v>0.75</v>
      </c>
    </row>
    <row r="152">
      <c r="A152" s="113"/>
      <c r="B152" s="114"/>
      <c r="C152" s="114"/>
      <c r="D152" s="114"/>
      <c r="E152" s="361" t="s">
        <v>107</v>
      </c>
      <c r="F152" s="125" t="s">
        <v>1202</v>
      </c>
      <c r="G152" s="117"/>
      <c r="H152" s="407"/>
      <c r="I152" s="117">
        <f>AVERAGE(J152:AS152)</f>
        <v>0.9166666667</v>
      </c>
      <c r="J152" s="324">
        <f>ITKOT!L151</f>
        <v>1</v>
      </c>
      <c r="K152" s="117">
        <f>SETDA!L151</f>
        <v>1</v>
      </c>
      <c r="L152" s="117">
        <f>CAPIL!L151</f>
        <v>1</v>
      </c>
      <c r="M152" s="117">
        <f>DPMPT!L151</f>
        <v>1</v>
      </c>
      <c r="N152" s="117">
        <f>BAPPEDA!L151</f>
        <v>1</v>
      </c>
      <c r="O152" s="117">
        <f>NAKER!L151</f>
        <v>1</v>
      </c>
      <c r="P152" s="117">
        <f>BKPSDM!L151</f>
        <v>1</v>
      </c>
      <c r="Q152" s="117">
        <f>KOMINFO!L151</f>
        <v>1</v>
      </c>
      <c r="R152" s="117">
        <f>RSUD!L151</f>
        <v>1</v>
      </c>
      <c r="S152" s="117">
        <f>RSIA!L151</f>
        <v>1</v>
      </c>
      <c r="T152" s="117">
        <f>DKUMKM!L151</f>
        <v>0.25</v>
      </c>
      <c r="U152" s="117">
        <f>DISDIK!L151</f>
        <v>1</v>
      </c>
      <c r="V152" s="117">
        <f>DKK!L151</f>
        <v>1</v>
      </c>
      <c r="W152" s="117">
        <f>DPU!L151</f>
        <v>1</v>
      </c>
      <c r="X152" s="117">
        <f>DISPERKIM!L151</f>
        <v>1</v>
      </c>
      <c r="Y152" s="117">
        <f>BPBD!L151</f>
        <v>1</v>
      </c>
      <c r="Z152" s="117">
        <f>SATPOL!L151</f>
        <v>1</v>
      </c>
      <c r="AA152" s="117">
        <f>DINSOS!L151</f>
        <v>1</v>
      </c>
      <c r="AB152" s="117">
        <f>DP3AKB!L151</f>
        <v>1</v>
      </c>
      <c r="AC152" s="117">
        <f>DPPR!L151</f>
        <v>0.75</v>
      </c>
      <c r="AD152" s="117">
        <f>DLH!L151</f>
        <v>1</v>
      </c>
      <c r="AE152" s="117">
        <f>DISHUB!L151</f>
        <v>1</v>
      </c>
      <c r="AF152" s="117">
        <f>PERPUS!L151</f>
        <v>1</v>
      </c>
      <c r="AG152" s="117">
        <f>DPOP!L151</f>
        <v>1</v>
      </c>
      <c r="AH152" s="117">
        <f>'DP3'!L151</f>
        <v>0.75</v>
      </c>
      <c r="AI152" s="117">
        <f>DISDAG!L151</f>
        <v>1</v>
      </c>
      <c r="AJ152" s="117">
        <f>BPKD!L151</f>
        <v>1</v>
      </c>
      <c r="AK152" s="117">
        <f>BPPDRD!L151</f>
        <v>1</v>
      </c>
      <c r="AL152" s="117">
        <f>KESBANG!L151</f>
        <v>1</v>
      </c>
      <c r="AM152" s="117">
        <f>SETWAN!L151</f>
        <v>0.5</v>
      </c>
      <c r="AN152" s="117">
        <f>KEC.BARAT!L151</f>
        <v>0.5</v>
      </c>
      <c r="AO152" s="117">
        <f>BALTENG!L151</f>
        <v>1</v>
      </c>
      <c r="AP152" s="117">
        <f>BALKOT!L151</f>
        <v>0.75</v>
      </c>
      <c r="AQ152" s="117">
        <f>BALUT!L151</f>
        <v>1</v>
      </c>
      <c r="AR152" s="117">
        <f>BALSEL!L151</f>
        <v>0.75</v>
      </c>
      <c r="AS152" s="117">
        <f>BALTIM!L151</f>
        <v>0.75</v>
      </c>
    </row>
    <row r="153">
      <c r="A153" s="257"/>
      <c r="B153" s="241"/>
      <c r="C153" s="241"/>
      <c r="D153" s="241" t="s">
        <v>14</v>
      </c>
      <c r="E153" s="28" t="s">
        <v>76</v>
      </c>
      <c r="F153" s="4"/>
      <c r="G153" s="242">
        <v>0.5</v>
      </c>
      <c r="H153" s="407"/>
      <c r="I153" s="242">
        <f>AVERAGE(I154)*G153</f>
        <v>0.4679166667</v>
      </c>
      <c r="J153" s="329">
        <f>ITKOT!L152</f>
        <v>0.5</v>
      </c>
      <c r="K153" s="242">
        <f>SETDA!L152</f>
        <v>0.5</v>
      </c>
      <c r="L153" s="242">
        <f>CAPIL!L152</f>
        <v>0.5</v>
      </c>
      <c r="M153" s="242">
        <f>DPMPT!L152</f>
        <v>0.5</v>
      </c>
      <c r="N153" s="242">
        <f>BAPPEDA!L152</f>
        <v>0.5</v>
      </c>
      <c r="O153" s="242">
        <f>NAKER!L152</f>
        <v>0.5</v>
      </c>
      <c r="P153" s="242">
        <f>BKPSDM!L152</f>
        <v>0.5</v>
      </c>
      <c r="Q153" s="242">
        <f>KOMINFO!L152</f>
        <v>0.5</v>
      </c>
      <c r="R153" s="242">
        <f>RSUD!L152</f>
        <v>0.5</v>
      </c>
      <c r="S153" s="117">
        <f>RSIA!L152</f>
        <v>0.5</v>
      </c>
      <c r="T153" s="117">
        <f>DKUMKM!L152</f>
        <v>0.5</v>
      </c>
      <c r="U153" s="117">
        <f>DISDIK!L152</f>
        <v>0.5</v>
      </c>
      <c r="V153" s="117">
        <f>DKK!L152</f>
        <v>0.5</v>
      </c>
      <c r="W153" s="117">
        <f>DPU!L152</f>
        <v>0.5</v>
      </c>
      <c r="X153" s="117">
        <f>DISPERKIM!L152</f>
        <v>0.5</v>
      </c>
      <c r="Y153" s="117">
        <f>BPBD!L152</f>
        <v>0.5</v>
      </c>
      <c r="Z153" s="117">
        <f>SATPOL!L152</f>
        <v>0.5</v>
      </c>
      <c r="AA153" s="117">
        <f>DINSOS!L152</f>
        <v>0.5</v>
      </c>
      <c r="AB153" s="117">
        <f>DP3AKB!L152</f>
        <v>0.5</v>
      </c>
      <c r="AC153" s="117">
        <f>DPPR!L152</f>
        <v>0.335</v>
      </c>
      <c r="AD153" s="117">
        <f>DLH!L152</f>
        <v>0.5</v>
      </c>
      <c r="AE153" s="117">
        <f>DISHUB!L152</f>
        <v>0.5</v>
      </c>
      <c r="AF153" s="117">
        <f>PERPUS!L152</f>
        <v>0.335</v>
      </c>
      <c r="AG153" s="117">
        <f>DPOP!L152</f>
        <v>0.5</v>
      </c>
      <c r="AH153" s="117">
        <f>'DP3'!L152</f>
        <v>0.335</v>
      </c>
      <c r="AI153" s="117">
        <f>DISDAG!L152</f>
        <v>0.5</v>
      </c>
      <c r="AJ153" s="117">
        <f>BPKD!L152</f>
        <v>0.5</v>
      </c>
      <c r="AK153" s="117">
        <f>BPPDRD!L152</f>
        <v>0.5</v>
      </c>
      <c r="AL153" s="117">
        <f>KESBANG!L152</f>
        <v>0.5</v>
      </c>
      <c r="AM153" s="117">
        <f>SETWAN!L152</f>
        <v>0.335</v>
      </c>
      <c r="AN153" s="117">
        <f>KEC.BARAT!L152</f>
        <v>0.5</v>
      </c>
      <c r="AO153" s="117">
        <f>BALTENG!L152</f>
        <v>0.5</v>
      </c>
      <c r="AP153" s="117">
        <f>BALKOT!L152</f>
        <v>0.5</v>
      </c>
      <c r="AQ153" s="117">
        <f>BALUT!L152</f>
        <v>0.335</v>
      </c>
      <c r="AR153" s="117">
        <f>BALSEL!L152</f>
        <v>0.335</v>
      </c>
      <c r="AS153" s="117">
        <f>BALTIM!L152</f>
        <v>0.335</v>
      </c>
    </row>
    <row r="154">
      <c r="A154" s="113"/>
      <c r="B154" s="114"/>
      <c r="C154" s="114"/>
      <c r="D154" s="246"/>
      <c r="E154" s="328" t="s">
        <v>107</v>
      </c>
      <c r="F154" s="266" t="s">
        <v>887</v>
      </c>
      <c r="G154" s="117"/>
      <c r="H154" s="407"/>
      <c r="I154" s="117">
        <f>AVERAGE(J154:AS154)</f>
        <v>0.9358333333</v>
      </c>
      <c r="J154" s="324">
        <f>ITKOT!L153</f>
        <v>1</v>
      </c>
      <c r="K154" s="117">
        <f>SETDA!L153</f>
        <v>1</v>
      </c>
      <c r="L154" s="117">
        <f>CAPIL!L153</f>
        <v>1</v>
      </c>
      <c r="M154" s="117">
        <f>DPMPT!L153</f>
        <v>1</v>
      </c>
      <c r="N154" s="117">
        <f>BAPPEDA!L153</f>
        <v>1</v>
      </c>
      <c r="O154" s="117">
        <f>NAKER!L153</f>
        <v>1</v>
      </c>
      <c r="P154" s="117">
        <f>BKPSDM!L153</f>
        <v>1</v>
      </c>
      <c r="Q154" s="117">
        <f>KOMINFO!L153</f>
        <v>1</v>
      </c>
      <c r="R154" s="117">
        <f>RSUD!L153</f>
        <v>1</v>
      </c>
      <c r="S154" s="117">
        <f>RSIA!L153</f>
        <v>1</v>
      </c>
      <c r="T154" s="117">
        <f>DKUMKM!L153</f>
        <v>1</v>
      </c>
      <c r="U154" s="117">
        <f>DISDIK!L153</f>
        <v>1</v>
      </c>
      <c r="V154" s="117">
        <f>DKK!L153</f>
        <v>1</v>
      </c>
      <c r="W154" s="117">
        <f>DPU!L153</f>
        <v>1</v>
      </c>
      <c r="X154" s="117">
        <f>DISPERKIM!L153</f>
        <v>1</v>
      </c>
      <c r="Y154" s="117">
        <f>BPBD!L153</f>
        <v>1</v>
      </c>
      <c r="Z154" s="117">
        <f>SATPOL!L153</f>
        <v>1</v>
      </c>
      <c r="AA154" s="117">
        <f>DINSOS!L153</f>
        <v>1</v>
      </c>
      <c r="AB154" s="117">
        <f>DP3AKB!L153</f>
        <v>1</v>
      </c>
      <c r="AC154" s="117">
        <f>DPPR!L153</f>
        <v>0.67</v>
      </c>
      <c r="AD154" s="117">
        <f>DLH!L153</f>
        <v>1</v>
      </c>
      <c r="AE154" s="117">
        <f>DISHUB!L153</f>
        <v>1</v>
      </c>
      <c r="AF154" s="117">
        <f>PERPUS!L153</f>
        <v>0.67</v>
      </c>
      <c r="AG154" s="117">
        <f>DPOP!L153</f>
        <v>1</v>
      </c>
      <c r="AH154" s="117">
        <f>'DP3'!L153</f>
        <v>0.67</v>
      </c>
      <c r="AI154" s="117">
        <f>DISDAG!L153</f>
        <v>1</v>
      </c>
      <c r="AJ154" s="117">
        <f>BPKD!L153</f>
        <v>1</v>
      </c>
      <c r="AK154" s="117">
        <f>BPPDRD!L153</f>
        <v>1</v>
      </c>
      <c r="AL154" s="117">
        <f>KESBANG!L153</f>
        <v>1</v>
      </c>
      <c r="AM154" s="117">
        <f>SETWAN!L153</f>
        <v>0.67</v>
      </c>
      <c r="AN154" s="117">
        <f>KEC.BARAT!L153</f>
        <v>1</v>
      </c>
      <c r="AO154" s="117">
        <f>BALTENG!L153</f>
        <v>1</v>
      </c>
      <c r="AP154" s="117">
        <f>BALKOT!L153</f>
        <v>1</v>
      </c>
      <c r="AQ154" s="117">
        <f>BALUT!L153</f>
        <v>0.67</v>
      </c>
      <c r="AR154" s="117">
        <f>BALSEL!L153</f>
        <v>0.67</v>
      </c>
      <c r="AS154" s="117">
        <f>BALTIM!L153</f>
        <v>0.67</v>
      </c>
    </row>
    <row r="155">
      <c r="A155" s="138"/>
      <c r="B155" s="139"/>
      <c r="C155" s="139">
        <v>2.0</v>
      </c>
      <c r="D155" s="141" t="s">
        <v>18</v>
      </c>
      <c r="E155" s="3"/>
      <c r="F155" s="4"/>
      <c r="G155" s="37">
        <f>SUM(G156:G160)</f>
        <v>2</v>
      </c>
      <c r="H155" s="407"/>
      <c r="I155" s="37">
        <f>SUM(I156)</f>
        <v>1.550925926</v>
      </c>
      <c r="J155" s="409">
        <f>ITKOT!L154</f>
        <v>2</v>
      </c>
      <c r="K155" s="37">
        <f>SETDA!L154</f>
        <v>2</v>
      </c>
      <c r="L155" s="37">
        <f>CAPIL!L154</f>
        <v>2</v>
      </c>
      <c r="M155" s="37">
        <f>DPMPT!L154</f>
        <v>2</v>
      </c>
      <c r="N155" s="37">
        <f>BAPPEDA!L154</f>
        <v>2</v>
      </c>
      <c r="O155" s="37">
        <f>NAKER!L154</f>
        <v>2</v>
      </c>
      <c r="P155" s="37">
        <f>BKPSDM!L154</f>
        <v>2</v>
      </c>
      <c r="Q155" s="37">
        <f>KOMINFO!L154</f>
        <v>2</v>
      </c>
      <c r="R155" s="37">
        <f>RSUD!L154</f>
        <v>2</v>
      </c>
      <c r="S155" s="117">
        <f>RSIA!L154</f>
        <v>0.8333333333</v>
      </c>
      <c r="T155" s="117">
        <f>DKUMKM!L154</f>
        <v>2</v>
      </c>
      <c r="U155" s="117">
        <f>DISDIK!L154</f>
        <v>1.5</v>
      </c>
      <c r="V155" s="117">
        <f>DKK!L154</f>
        <v>2</v>
      </c>
      <c r="W155" s="117">
        <f>DPU!L154</f>
        <v>1</v>
      </c>
      <c r="X155" s="117">
        <f>DISPERKIM!L154</f>
        <v>1.5</v>
      </c>
      <c r="Y155" s="117">
        <f>BPBD!L154</f>
        <v>0</v>
      </c>
      <c r="Z155" s="117">
        <f>SATPOL!L154</f>
        <v>0</v>
      </c>
      <c r="AA155" s="117">
        <f>DINSOS!L154</f>
        <v>2</v>
      </c>
      <c r="AB155" s="117">
        <f>DP3AKB!L154</f>
        <v>1</v>
      </c>
      <c r="AC155" s="117">
        <f>DPPR!L154</f>
        <v>1.5</v>
      </c>
      <c r="AD155" s="117">
        <f>DLH!L154</f>
        <v>2</v>
      </c>
      <c r="AE155" s="117">
        <f>DISHUB!L154</f>
        <v>2</v>
      </c>
      <c r="AF155" s="117">
        <f>PERPUS!L154</f>
        <v>2</v>
      </c>
      <c r="AG155" s="117">
        <f>DPOP!L154</f>
        <v>2</v>
      </c>
      <c r="AH155" s="117">
        <f>'DP3'!L154</f>
        <v>1.5</v>
      </c>
      <c r="AI155" s="117">
        <f>DISDAG!L154</f>
        <v>2</v>
      </c>
      <c r="AJ155" s="117">
        <f>BPKD!L154</f>
        <v>2</v>
      </c>
      <c r="AK155" s="117">
        <f>BPPDRD!L154</f>
        <v>1</v>
      </c>
      <c r="AL155" s="117">
        <f>KESBANG!L154</f>
        <v>2</v>
      </c>
      <c r="AM155" s="117">
        <f>SETWAN!L154</f>
        <v>1.5</v>
      </c>
      <c r="AN155" s="117">
        <f>KEC.BARAT!L154</f>
        <v>0</v>
      </c>
      <c r="AO155" s="117">
        <f>BALTENG!L154</f>
        <v>0</v>
      </c>
      <c r="AP155" s="117">
        <f>BALKOT!L154</f>
        <v>2</v>
      </c>
      <c r="AQ155" s="117">
        <f>BALUT!L154</f>
        <v>1</v>
      </c>
      <c r="AR155" s="117">
        <f>BALSEL!L154</f>
        <v>2</v>
      </c>
      <c r="AS155" s="117">
        <f>BALTIM!L154</f>
        <v>1.5</v>
      </c>
    </row>
    <row r="156">
      <c r="A156" s="257"/>
      <c r="B156" s="241"/>
      <c r="C156" s="241"/>
      <c r="D156" s="331" t="s">
        <v>107</v>
      </c>
      <c r="E156" s="28" t="s">
        <v>77</v>
      </c>
      <c r="F156" s="4"/>
      <c r="G156" s="242">
        <v>2.0</v>
      </c>
      <c r="H156" s="405"/>
      <c r="I156" s="242">
        <f>AVERAGE(I157:I160)*G156</f>
        <v>1.550925926</v>
      </c>
      <c r="J156" s="329">
        <f>ITKOT!L155</f>
        <v>2</v>
      </c>
      <c r="K156" s="242">
        <f>SETDA!L155</f>
        <v>2</v>
      </c>
      <c r="L156" s="242">
        <f>CAPIL!L155</f>
        <v>2</v>
      </c>
      <c r="M156" s="242">
        <f>DPMPT!L155</f>
        <v>2</v>
      </c>
      <c r="N156" s="242">
        <f>BAPPEDA!L155</f>
        <v>2</v>
      </c>
      <c r="O156" s="242">
        <f>NAKER!L155</f>
        <v>2</v>
      </c>
      <c r="P156" s="242">
        <f>BKPSDM!L155</f>
        <v>2</v>
      </c>
      <c r="Q156" s="242">
        <f>KOMINFO!L155</f>
        <v>2</v>
      </c>
      <c r="R156" s="242">
        <f>RSUD!L155</f>
        <v>2</v>
      </c>
      <c r="S156" s="117">
        <f>RSIA!L155</f>
        <v>0.8333333333</v>
      </c>
      <c r="T156" s="117">
        <f>DKUMKM!L155</f>
        <v>2</v>
      </c>
      <c r="U156" s="117">
        <f>DISDIK!L155</f>
        <v>1.5</v>
      </c>
      <c r="V156" s="117">
        <f>DKK!L155</f>
        <v>2</v>
      </c>
      <c r="W156" s="117">
        <f>DPU!L155</f>
        <v>1</v>
      </c>
      <c r="X156" s="117">
        <f>DISPERKIM!L155</f>
        <v>1.5</v>
      </c>
      <c r="Y156" s="117">
        <f>BPBD!L155</f>
        <v>0</v>
      </c>
      <c r="Z156" s="117">
        <f>SATPOL!L155</f>
        <v>0</v>
      </c>
      <c r="AA156" s="117">
        <f>DINSOS!L155</f>
        <v>2</v>
      </c>
      <c r="AB156" s="117">
        <f>DP3AKB!L155</f>
        <v>1</v>
      </c>
      <c r="AC156" s="117">
        <f>DPPR!L155</f>
        <v>1.5</v>
      </c>
      <c r="AD156" s="117">
        <f>DLH!L155</f>
        <v>2</v>
      </c>
      <c r="AE156" s="117">
        <f>DISHUB!L155</f>
        <v>2</v>
      </c>
      <c r="AF156" s="117">
        <f>PERPUS!L155</f>
        <v>2</v>
      </c>
      <c r="AG156" s="117">
        <f>DPOP!L155</f>
        <v>2</v>
      </c>
      <c r="AH156" s="117">
        <f>'DP3'!L155</f>
        <v>1.5</v>
      </c>
      <c r="AI156" s="117">
        <f>DISDAG!L155</f>
        <v>2</v>
      </c>
      <c r="AJ156" s="117">
        <f>BPKD!L155</f>
        <v>2</v>
      </c>
      <c r="AK156" s="117">
        <f>BPPDRD!L155</f>
        <v>1</v>
      </c>
      <c r="AL156" s="117">
        <f>KESBANG!L155</f>
        <v>2</v>
      </c>
      <c r="AM156" s="117">
        <f>SETWAN!L155</f>
        <v>1.5</v>
      </c>
      <c r="AN156" s="117">
        <f>KEC.BARAT!L155</f>
        <v>0</v>
      </c>
      <c r="AO156" s="117">
        <f>BALTENG!L155</f>
        <v>0</v>
      </c>
      <c r="AP156" s="117">
        <f>BALKOT!L155</f>
        <v>2</v>
      </c>
      <c r="AQ156" s="117">
        <f>BALUT!L155</f>
        <v>1</v>
      </c>
      <c r="AR156" s="117">
        <f>BALSEL!L155</f>
        <v>2</v>
      </c>
      <c r="AS156" s="117">
        <f>BALTIM!L155</f>
        <v>1.5</v>
      </c>
    </row>
    <row r="157">
      <c r="A157" s="113"/>
      <c r="B157" s="114"/>
      <c r="C157" s="114"/>
      <c r="D157" s="114"/>
      <c r="E157" s="114" t="s">
        <v>186</v>
      </c>
      <c r="F157" s="266" t="s">
        <v>891</v>
      </c>
      <c r="G157" s="117"/>
      <c r="H157" s="407"/>
      <c r="I157" s="117">
        <f t="shared" ref="I157:I158" si="27">AVERAGE(J157:AS157)</f>
        <v>0.7361111111</v>
      </c>
      <c r="J157" s="324">
        <f>ITKOT!L156</f>
        <v>1</v>
      </c>
      <c r="K157" s="117">
        <f>SETDA!L156</f>
        <v>1</v>
      </c>
      <c r="L157" s="117">
        <f>CAPIL!L156</f>
        <v>1</v>
      </c>
      <c r="M157" s="117">
        <f>DPMPT!L156</f>
        <v>1</v>
      </c>
      <c r="N157" s="117">
        <f>BAPPEDA!L156</f>
        <v>1</v>
      </c>
      <c r="O157" s="117">
        <f>NAKER!L156</f>
        <v>1</v>
      </c>
      <c r="P157" s="117">
        <f>BKPSDM!L156</f>
        <v>1</v>
      </c>
      <c r="Q157" s="117">
        <f>KOMINFO!L156</f>
        <v>1</v>
      </c>
      <c r="R157" s="117">
        <f>RSUD!L156</f>
        <v>1</v>
      </c>
      <c r="S157" s="117">
        <f>RSIA!L156</f>
        <v>0.5</v>
      </c>
      <c r="T157" s="117">
        <f>DKUMKM!L156</f>
        <v>1</v>
      </c>
      <c r="U157" s="117">
        <f>DISDIK!L156</f>
        <v>0.5</v>
      </c>
      <c r="V157" s="117">
        <f>DKK!L156</f>
        <v>1</v>
      </c>
      <c r="W157" s="117">
        <f>DPU!L156</f>
        <v>1</v>
      </c>
      <c r="X157" s="117">
        <f>DISPERKIM!L156</f>
        <v>0.5</v>
      </c>
      <c r="Y157" s="117">
        <f>BPBD!L156</f>
        <v>0</v>
      </c>
      <c r="Z157" s="117">
        <f>SATPOL!L156</f>
        <v>0</v>
      </c>
      <c r="AA157" s="117">
        <f>DINSOS!L156</f>
        <v>1</v>
      </c>
      <c r="AB157" s="117">
        <f>DP3AKB!L156</f>
        <v>0</v>
      </c>
      <c r="AC157" s="117">
        <f>DPPR!L156</f>
        <v>0.5</v>
      </c>
      <c r="AD157" s="117">
        <f>DLH!L156</f>
        <v>1</v>
      </c>
      <c r="AE157" s="117">
        <f>DISHUB!L156</f>
        <v>1</v>
      </c>
      <c r="AF157" s="117">
        <f>PERPUS!L156</f>
        <v>1</v>
      </c>
      <c r="AG157" s="117">
        <f>DPOP!L156</f>
        <v>1</v>
      </c>
      <c r="AH157" s="117">
        <f>'DP3'!L156</f>
        <v>0.5</v>
      </c>
      <c r="AI157" s="117">
        <f>DISDAG!L156</f>
        <v>1</v>
      </c>
      <c r="AJ157" s="117">
        <f>BPKD!L156</f>
        <v>1</v>
      </c>
      <c r="AK157" s="117">
        <f>BPPDRD!L156</f>
        <v>0</v>
      </c>
      <c r="AL157" s="117">
        <f>KESBANG!L156</f>
        <v>1</v>
      </c>
      <c r="AM157" s="117">
        <f>SETWAN!L156</f>
        <v>0.5</v>
      </c>
      <c r="AN157" s="117">
        <f>KEC.BARAT!L156</f>
        <v>0</v>
      </c>
      <c r="AO157" s="117">
        <f>BALTENG!L156</f>
        <v>0</v>
      </c>
      <c r="AP157" s="117">
        <f>BALKOT!L156</f>
        <v>1</v>
      </c>
      <c r="AQ157" s="117">
        <f>BALUT!L156</f>
        <v>1</v>
      </c>
      <c r="AR157" s="117">
        <f>BALSEL!L156</f>
        <v>1</v>
      </c>
      <c r="AS157" s="117">
        <f>BALTIM!L156</f>
        <v>0.5</v>
      </c>
    </row>
    <row r="158">
      <c r="A158" s="113"/>
      <c r="B158" s="114"/>
      <c r="C158" s="114"/>
      <c r="D158" s="114"/>
      <c r="E158" s="114" t="s">
        <v>193</v>
      </c>
      <c r="F158" s="266" t="s">
        <v>1203</v>
      </c>
      <c r="G158" s="117"/>
      <c r="H158" s="407"/>
      <c r="I158" s="117">
        <f t="shared" si="27"/>
        <v>0.8148148148</v>
      </c>
      <c r="J158" s="324">
        <f>ITKOT!L157</f>
        <v>1</v>
      </c>
      <c r="K158" s="117">
        <f>SETDA!L157</f>
        <v>1</v>
      </c>
      <c r="L158" s="117">
        <f>CAPIL!L157</f>
        <v>1</v>
      </c>
      <c r="M158" s="117">
        <f>DPMPT!L157</f>
        <v>1</v>
      </c>
      <c r="N158" s="117">
        <f>BAPPEDA!L157</f>
        <v>1</v>
      </c>
      <c r="O158" s="117">
        <f>NAKER!L157</f>
        <v>1</v>
      </c>
      <c r="P158" s="117">
        <f>BKPSDM!L157</f>
        <v>1</v>
      </c>
      <c r="Q158" s="117">
        <f>KOMINFO!L157</f>
        <v>1</v>
      </c>
      <c r="R158" s="117">
        <f>RSUD!L157</f>
        <v>1</v>
      </c>
      <c r="S158" s="117">
        <f>RSIA!L157</f>
        <v>0.3333333333</v>
      </c>
      <c r="T158" s="117">
        <f>DKUMKM!L157</f>
        <v>1</v>
      </c>
      <c r="U158" s="117">
        <f>DISDIK!L157</f>
        <v>1</v>
      </c>
      <c r="V158" s="117">
        <f>DKK!L157</f>
        <v>1</v>
      </c>
      <c r="W158" s="117">
        <f>DPU!L157</f>
        <v>0</v>
      </c>
      <c r="X158" s="117">
        <f>DISPERKIM!L157</f>
        <v>1</v>
      </c>
      <c r="Y158" s="117">
        <f>BPBD!L157</f>
        <v>0</v>
      </c>
      <c r="Z158" s="117">
        <f>SATPOL!L157</f>
        <v>0</v>
      </c>
      <c r="AA158" s="117">
        <f>DINSOS!L157</f>
        <v>1</v>
      </c>
      <c r="AB158" s="117">
        <f>DP3AKB!L157</f>
        <v>1</v>
      </c>
      <c r="AC158" s="117">
        <f>DPPR!L157</f>
        <v>1</v>
      </c>
      <c r="AD158" s="117">
        <f>DLH!L157</f>
        <v>1</v>
      </c>
      <c r="AE158" s="117">
        <f>DISHUB!L157</f>
        <v>1</v>
      </c>
      <c r="AF158" s="117">
        <f>PERPUS!L157</f>
        <v>1</v>
      </c>
      <c r="AG158" s="117">
        <f>DPOP!L157</f>
        <v>1</v>
      </c>
      <c r="AH158" s="117">
        <f>'DP3'!L157</f>
        <v>1</v>
      </c>
      <c r="AI158" s="117">
        <f>DISDAG!L157</f>
        <v>1</v>
      </c>
      <c r="AJ158" s="117">
        <f>BPKD!L157</f>
        <v>1</v>
      </c>
      <c r="AK158" s="117">
        <f>BPPDRD!L157</f>
        <v>1</v>
      </c>
      <c r="AL158" s="117">
        <f>KESBANG!L157</f>
        <v>1</v>
      </c>
      <c r="AM158" s="117">
        <f>SETWAN!L157</f>
        <v>1</v>
      </c>
      <c r="AN158" s="117">
        <f>KEC.BARAT!L157</f>
        <v>0</v>
      </c>
      <c r="AO158" s="117">
        <f>BALTENG!L157</f>
        <v>0</v>
      </c>
      <c r="AP158" s="117">
        <f>BALKOT!L157</f>
        <v>1</v>
      </c>
      <c r="AQ158" s="117">
        <f>BALUT!L157</f>
        <v>0</v>
      </c>
      <c r="AR158" s="117">
        <f>BALSEL!L157</f>
        <v>1</v>
      </c>
      <c r="AS158" s="117">
        <f>BALTIM!L157</f>
        <v>1</v>
      </c>
    </row>
    <row r="159">
      <c r="A159" s="113"/>
      <c r="B159" s="114"/>
      <c r="C159" s="114"/>
      <c r="D159" s="114"/>
      <c r="E159" s="114" t="s">
        <v>176</v>
      </c>
      <c r="F159" s="346" t="s">
        <v>895</v>
      </c>
      <c r="G159" s="117"/>
      <c r="H159" s="407"/>
      <c r="I159" s="117"/>
      <c r="J159" s="324" t="str">
        <f>ITKOT!L158</f>
        <v/>
      </c>
      <c r="K159" s="117" t="str">
        <f>SETDA!L158</f>
        <v/>
      </c>
      <c r="L159" s="117" t="str">
        <f>CAPIL!L158</f>
        <v/>
      </c>
      <c r="M159" s="117" t="str">
        <f>DPMPT!L158</f>
        <v/>
      </c>
      <c r="N159" s="117" t="str">
        <f>BAPPEDA!L158</f>
        <v/>
      </c>
      <c r="O159" s="117" t="str">
        <f>NAKER!L158</f>
        <v/>
      </c>
      <c r="P159" s="117" t="str">
        <f>BKPSDM!L158</f>
        <v/>
      </c>
      <c r="Q159" s="117" t="str">
        <f>KOMINFO!L158</f>
        <v/>
      </c>
      <c r="R159" s="117" t="str">
        <f>RSUD!L158</f>
        <v/>
      </c>
      <c r="S159" s="117" t="str">
        <f>RSIA!L158</f>
        <v/>
      </c>
      <c r="T159" s="117" t="str">
        <f>DKUMKM!L158</f>
        <v/>
      </c>
      <c r="U159" s="117" t="str">
        <f>DISDIK!L158</f>
        <v/>
      </c>
      <c r="V159" s="117" t="str">
        <f>DKK!L158</f>
        <v/>
      </c>
      <c r="W159" s="117" t="str">
        <f>DPU!L158</f>
        <v/>
      </c>
      <c r="X159" s="117" t="str">
        <f>DISPERKIM!L158</f>
        <v/>
      </c>
      <c r="Y159" s="117" t="str">
        <f>BPBD!L158</f>
        <v/>
      </c>
      <c r="Z159" s="117" t="str">
        <f>SATPOL!L158</f>
        <v/>
      </c>
      <c r="AA159" s="117" t="str">
        <f>DINSOS!L158</f>
        <v/>
      </c>
      <c r="AB159" s="117" t="str">
        <f>DP3AKB!L158</f>
        <v/>
      </c>
      <c r="AC159" s="117" t="str">
        <f>DPPR!L158</f>
        <v/>
      </c>
      <c r="AD159" s="117" t="str">
        <f>DLH!L158</f>
        <v/>
      </c>
      <c r="AE159" s="117" t="str">
        <f>DISHUB!L158</f>
        <v/>
      </c>
      <c r="AF159" s="117" t="str">
        <f>PERPUS!L158</f>
        <v/>
      </c>
      <c r="AG159" s="117" t="str">
        <f>DPOP!L158</f>
        <v/>
      </c>
      <c r="AH159" s="117" t="str">
        <f>'DP3'!L158</f>
        <v/>
      </c>
      <c r="AI159" s="117" t="str">
        <f>DISDAG!L158</f>
        <v/>
      </c>
      <c r="AJ159" s="117" t="str">
        <f>BPKD!L158</f>
        <v/>
      </c>
      <c r="AK159" s="117" t="str">
        <f>BPPDRD!L158</f>
        <v/>
      </c>
      <c r="AL159" s="117" t="str">
        <f>KESBANG!L158</f>
        <v/>
      </c>
      <c r="AM159" s="117" t="str">
        <f>SETWAN!L158</f>
        <v/>
      </c>
      <c r="AN159" s="117" t="str">
        <f>KEC.BARAT!L158</f>
        <v/>
      </c>
      <c r="AO159" s="117" t="str">
        <f>BALTENG!L158</f>
        <v/>
      </c>
      <c r="AP159" s="117" t="str">
        <f>BALKOT!L158</f>
        <v/>
      </c>
      <c r="AQ159" s="117" t="str">
        <f>BALUT!L158</f>
        <v/>
      </c>
      <c r="AR159" s="117" t="str">
        <f>BALSEL!L158</f>
        <v/>
      </c>
      <c r="AS159" s="117" t="str">
        <f>BALTIM!L158</f>
        <v/>
      </c>
    </row>
    <row r="160">
      <c r="A160" s="113"/>
      <c r="B160" s="114"/>
      <c r="C160" s="114"/>
      <c r="D160" s="114"/>
      <c r="E160" s="114" t="s">
        <v>176</v>
      </c>
      <c r="F160" s="346" t="s">
        <v>898</v>
      </c>
      <c r="G160" s="117"/>
      <c r="H160" s="407"/>
      <c r="I160" s="117"/>
      <c r="J160" s="324" t="str">
        <f>ITKOT!L159</f>
        <v/>
      </c>
      <c r="K160" s="117" t="str">
        <f>SETDA!L159</f>
        <v/>
      </c>
      <c r="L160" s="117" t="str">
        <f>CAPIL!L159</f>
        <v/>
      </c>
      <c r="M160" s="117" t="str">
        <f>DPMPT!L159</f>
        <v/>
      </c>
      <c r="N160" s="117" t="str">
        <f>BAPPEDA!L159</f>
        <v/>
      </c>
      <c r="O160" s="117" t="str">
        <f>NAKER!L159</f>
        <v/>
      </c>
      <c r="P160" s="117" t="str">
        <f>BKPSDM!L159</f>
        <v/>
      </c>
      <c r="Q160" s="117" t="str">
        <f>KOMINFO!L159</f>
        <v/>
      </c>
      <c r="R160" s="117" t="str">
        <f>RSUD!L159</f>
        <v/>
      </c>
      <c r="S160" s="117" t="str">
        <f>RSIA!L159</f>
        <v/>
      </c>
      <c r="T160" s="117" t="str">
        <f>DKUMKM!L159</f>
        <v/>
      </c>
      <c r="U160" s="117" t="str">
        <f>DISDIK!L159</f>
        <v/>
      </c>
      <c r="V160" s="117" t="str">
        <f>DKK!L159</f>
        <v/>
      </c>
      <c r="W160" s="117" t="str">
        <f>DPU!L159</f>
        <v/>
      </c>
      <c r="X160" s="117" t="str">
        <f>DISPERKIM!L159</f>
        <v/>
      </c>
      <c r="Y160" s="117" t="str">
        <f>BPBD!L159</f>
        <v/>
      </c>
      <c r="Z160" s="117" t="str">
        <f>SATPOL!L159</f>
        <v/>
      </c>
      <c r="AA160" s="117" t="str">
        <f>DINSOS!L159</f>
        <v/>
      </c>
      <c r="AB160" s="117" t="str">
        <f>DP3AKB!L159</f>
        <v/>
      </c>
      <c r="AC160" s="117" t="str">
        <f>DPPR!L159</f>
        <v/>
      </c>
      <c r="AD160" s="117" t="str">
        <f>DLH!L159</f>
        <v/>
      </c>
      <c r="AE160" s="117" t="str">
        <f>DISHUB!L159</f>
        <v/>
      </c>
      <c r="AF160" s="117" t="str">
        <f>PERPUS!L159</f>
        <v/>
      </c>
      <c r="AG160" s="117" t="str">
        <f>DPOP!L159</f>
        <v/>
      </c>
      <c r="AH160" s="117" t="str">
        <f>'DP3'!L159</f>
        <v/>
      </c>
      <c r="AI160" s="117" t="str">
        <f>DISDAG!L159</f>
        <v/>
      </c>
      <c r="AJ160" s="117" t="str">
        <f>BPKD!L159</f>
        <v/>
      </c>
      <c r="AK160" s="117" t="str">
        <f>BPPDRD!L159</f>
        <v/>
      </c>
      <c r="AL160" s="117" t="str">
        <f>KESBANG!L159</f>
        <v/>
      </c>
      <c r="AM160" s="117" t="str">
        <f>SETWAN!L159</f>
        <v/>
      </c>
      <c r="AN160" s="117" t="str">
        <f>KEC.BARAT!L159</f>
        <v/>
      </c>
      <c r="AO160" s="117" t="str">
        <f>BALTENG!L159</f>
        <v/>
      </c>
      <c r="AP160" s="117" t="str">
        <f>BALKOT!L159</f>
        <v/>
      </c>
      <c r="AQ160" s="117" t="str">
        <f>BALUT!L159</f>
        <v/>
      </c>
      <c r="AR160" s="117" t="str">
        <f>BALSEL!L159</f>
        <v/>
      </c>
      <c r="AS160" s="117" t="str">
        <f>BALTIM!L159</f>
        <v/>
      </c>
    </row>
    <row r="161">
      <c r="A161" s="138"/>
      <c r="B161" s="138"/>
      <c r="C161" s="337">
        <v>3.0</v>
      </c>
      <c r="D161" s="141" t="s">
        <v>21</v>
      </c>
      <c r="E161" s="3"/>
      <c r="F161" s="4"/>
      <c r="G161" s="37">
        <f>SUM(G162:G163)</f>
        <v>1.5</v>
      </c>
      <c r="H161" s="407"/>
      <c r="I161" s="37">
        <f>SUM(I162)</f>
        <v>1.354166667</v>
      </c>
      <c r="J161" s="409">
        <f>ITKOT!L160</f>
        <v>0.75</v>
      </c>
      <c r="K161" s="37">
        <f>SETDA!L160</f>
        <v>1.5</v>
      </c>
      <c r="L161" s="37">
        <f>CAPIL!L160</f>
        <v>1.5</v>
      </c>
      <c r="M161" s="37">
        <f>DPMPT!L160</f>
        <v>1.5</v>
      </c>
      <c r="N161" s="37">
        <f>BAPPEDA!L160</f>
        <v>1.5</v>
      </c>
      <c r="O161" s="37">
        <f>NAKER!L160</f>
        <v>0.75</v>
      </c>
      <c r="P161" s="37">
        <f>BKPSDM!L160</f>
        <v>1.5</v>
      </c>
      <c r="Q161" s="37">
        <f>KOMINFO!L160</f>
        <v>1.5</v>
      </c>
      <c r="R161" s="37">
        <f>RSUD!L160</f>
        <v>1.5</v>
      </c>
      <c r="S161" s="117">
        <f>RSIA!L160</f>
        <v>1.5</v>
      </c>
      <c r="T161" s="117">
        <f>DKUMKM!L160</f>
        <v>0.75</v>
      </c>
      <c r="U161" s="117">
        <f>DISDIK!L160</f>
        <v>0.75</v>
      </c>
      <c r="V161" s="117">
        <f>DKK!L160</f>
        <v>1.5</v>
      </c>
      <c r="W161" s="117">
        <f>DPU!L160</f>
        <v>1.5</v>
      </c>
      <c r="X161" s="117">
        <f>DISPERKIM!L160</f>
        <v>1.5</v>
      </c>
      <c r="Y161" s="117">
        <f>BPBD!L160</f>
        <v>1.5</v>
      </c>
      <c r="Z161" s="117">
        <f>SATPOL!L160</f>
        <v>1.5</v>
      </c>
      <c r="AA161" s="117">
        <f>DINSOS!L160</f>
        <v>1.5</v>
      </c>
      <c r="AB161" s="117">
        <f>DP3AKB!L160</f>
        <v>1.5</v>
      </c>
      <c r="AC161" s="117">
        <f>DPPR!L160</f>
        <v>1.5</v>
      </c>
      <c r="AD161" s="117">
        <f>DLH!L160</f>
        <v>1.5</v>
      </c>
      <c r="AE161" s="117">
        <f>DISHUB!L160</f>
        <v>1.5</v>
      </c>
      <c r="AF161" s="117">
        <f>PERPUS!L160</f>
        <v>1.5</v>
      </c>
      <c r="AG161" s="117">
        <f>DPOP!L160</f>
        <v>1.5</v>
      </c>
      <c r="AH161" s="117">
        <f>'DP3'!L160</f>
        <v>1.5</v>
      </c>
      <c r="AI161" s="117">
        <f>DISDAG!L160</f>
        <v>1.5</v>
      </c>
      <c r="AJ161" s="117">
        <f>BPKD!L160</f>
        <v>1.5</v>
      </c>
      <c r="AK161" s="117">
        <f>BPPDRD!L160</f>
        <v>1.5</v>
      </c>
      <c r="AL161" s="117">
        <f>KESBANG!L160</f>
        <v>1.5</v>
      </c>
      <c r="AM161" s="117">
        <f>SETWAN!L160</f>
        <v>1.5</v>
      </c>
      <c r="AN161" s="117">
        <f>KEC.BARAT!L160</f>
        <v>1.5</v>
      </c>
      <c r="AO161" s="117">
        <f>BALTENG!L160</f>
        <v>1.5</v>
      </c>
      <c r="AP161" s="117">
        <f>BALKOT!L160</f>
        <v>1.5</v>
      </c>
      <c r="AQ161" s="117">
        <f>BALUT!L160</f>
        <v>1.5</v>
      </c>
      <c r="AR161" s="117">
        <f>BALSEL!L160</f>
        <v>0</v>
      </c>
      <c r="AS161" s="117">
        <f>BALTIM!L160</f>
        <v>0.75</v>
      </c>
    </row>
    <row r="162">
      <c r="A162" s="257"/>
      <c r="B162" s="241"/>
      <c r="C162" s="241"/>
      <c r="D162" s="331" t="s">
        <v>107</v>
      </c>
      <c r="E162" s="28" t="s">
        <v>79</v>
      </c>
      <c r="F162" s="4"/>
      <c r="G162" s="242">
        <v>1.5</v>
      </c>
      <c r="H162" s="405"/>
      <c r="I162" s="242">
        <f>AVERAGE(I163)*G162</f>
        <v>1.354166667</v>
      </c>
      <c r="J162" s="329">
        <f>ITKOT!L161</f>
        <v>0.75</v>
      </c>
      <c r="K162" s="242">
        <f>SETDA!L161</f>
        <v>1.5</v>
      </c>
      <c r="L162" s="242">
        <f>CAPIL!L161</f>
        <v>1.5</v>
      </c>
      <c r="M162" s="242">
        <f>DPMPT!L161</f>
        <v>1.5</v>
      </c>
      <c r="N162" s="242">
        <f>BAPPEDA!L161</f>
        <v>1.5</v>
      </c>
      <c r="O162" s="242">
        <f>NAKER!L161</f>
        <v>0.75</v>
      </c>
      <c r="P162" s="242">
        <f>BKPSDM!L161</f>
        <v>1.5</v>
      </c>
      <c r="Q162" s="242">
        <f>KOMINFO!L161</f>
        <v>1.5</v>
      </c>
      <c r="R162" s="242">
        <f>RSUD!L161</f>
        <v>1.5</v>
      </c>
      <c r="S162" s="117">
        <f>RSIA!L161</f>
        <v>1.5</v>
      </c>
      <c r="T162" s="117">
        <f>DKUMKM!L161</f>
        <v>0.75</v>
      </c>
      <c r="U162" s="117">
        <f>DISDIK!L161</f>
        <v>0.75</v>
      </c>
      <c r="V162" s="117">
        <f>DKK!L161</f>
        <v>1.5</v>
      </c>
      <c r="W162" s="117">
        <f>DPU!L161</f>
        <v>1.5</v>
      </c>
      <c r="X162" s="117">
        <f>DISPERKIM!L161</f>
        <v>1.5</v>
      </c>
      <c r="Y162" s="117">
        <f>BPBD!L161</f>
        <v>1.5</v>
      </c>
      <c r="Z162" s="117">
        <f>SATPOL!L161</f>
        <v>1.5</v>
      </c>
      <c r="AA162" s="117">
        <f>DINSOS!L161</f>
        <v>1.5</v>
      </c>
      <c r="AB162" s="117">
        <f>DP3AKB!L161</f>
        <v>1.5</v>
      </c>
      <c r="AC162" s="117">
        <f>DPPR!L161</f>
        <v>1.5</v>
      </c>
      <c r="AD162" s="117">
        <f>DLH!L161</f>
        <v>1.5</v>
      </c>
      <c r="AE162" s="117">
        <f>DISHUB!L161</f>
        <v>1.5</v>
      </c>
      <c r="AF162" s="117">
        <f>PERPUS!L161</f>
        <v>1.5</v>
      </c>
      <c r="AG162" s="117">
        <f>DPOP!L161</f>
        <v>1.5</v>
      </c>
      <c r="AH162" s="117">
        <f>'DP3'!L161</f>
        <v>1.5</v>
      </c>
      <c r="AI162" s="117">
        <f>DISDAG!L161</f>
        <v>1.5</v>
      </c>
      <c r="AJ162" s="117">
        <f>BPKD!L161</f>
        <v>1.5</v>
      </c>
      <c r="AK162" s="117">
        <f>BPPDRD!L161</f>
        <v>1.5</v>
      </c>
      <c r="AL162" s="117">
        <f>KESBANG!L161</f>
        <v>1.5</v>
      </c>
      <c r="AM162" s="117">
        <f>SETWAN!L161</f>
        <v>1.5</v>
      </c>
      <c r="AN162" s="117">
        <f>KEC.BARAT!L161</f>
        <v>1.5</v>
      </c>
      <c r="AO162" s="117">
        <f>BALTENG!L161</f>
        <v>1.5</v>
      </c>
      <c r="AP162" s="117">
        <f>BALKOT!L161</f>
        <v>1.5</v>
      </c>
      <c r="AQ162" s="117">
        <f>BALUT!L161</f>
        <v>1.5</v>
      </c>
      <c r="AR162" s="117">
        <f>BALSEL!L161</f>
        <v>0</v>
      </c>
      <c r="AS162" s="117">
        <f>BALTIM!L161</f>
        <v>0.75</v>
      </c>
    </row>
    <row r="163">
      <c r="A163" s="113"/>
      <c r="B163" s="114"/>
      <c r="C163" s="114"/>
      <c r="D163" s="114"/>
      <c r="E163" s="328" t="s">
        <v>107</v>
      </c>
      <c r="F163" s="266" t="s">
        <v>920</v>
      </c>
      <c r="G163" s="117"/>
      <c r="H163" s="407"/>
      <c r="I163" s="117">
        <f>AVERAGE(J163:AS163)</f>
        <v>0.9027777778</v>
      </c>
      <c r="J163" s="324">
        <f>ITKOT!L162</f>
        <v>0.5</v>
      </c>
      <c r="K163" s="117">
        <f>SETDA!L162</f>
        <v>1</v>
      </c>
      <c r="L163" s="117">
        <f>CAPIL!L162</f>
        <v>1</v>
      </c>
      <c r="M163" s="117">
        <f>DPMPT!L162</f>
        <v>1</v>
      </c>
      <c r="N163" s="117">
        <f>BAPPEDA!L162</f>
        <v>1</v>
      </c>
      <c r="O163" s="117">
        <f>NAKER!L162</f>
        <v>0.5</v>
      </c>
      <c r="P163" s="117">
        <f>BKPSDM!L162</f>
        <v>1</v>
      </c>
      <c r="Q163" s="117">
        <f>KOMINFO!L162</f>
        <v>1</v>
      </c>
      <c r="R163" s="117">
        <f>RSUD!L162</f>
        <v>1</v>
      </c>
      <c r="S163" s="117">
        <f>RSIA!L162</f>
        <v>1</v>
      </c>
      <c r="T163" s="117">
        <f>DKUMKM!L162</f>
        <v>0.5</v>
      </c>
      <c r="U163" s="117">
        <f>DISDIK!L162</f>
        <v>0.5</v>
      </c>
      <c r="V163" s="117">
        <f>DKK!L162</f>
        <v>1</v>
      </c>
      <c r="W163" s="117">
        <f>DPU!L162</f>
        <v>1</v>
      </c>
      <c r="X163" s="117">
        <f>DISPERKIM!L162</f>
        <v>1</v>
      </c>
      <c r="Y163" s="117">
        <f>BPBD!L162</f>
        <v>1</v>
      </c>
      <c r="Z163" s="117">
        <f>SATPOL!L162</f>
        <v>1</v>
      </c>
      <c r="AA163" s="117">
        <f>DINSOS!L162</f>
        <v>1</v>
      </c>
      <c r="AB163" s="117">
        <f>DP3AKB!L162</f>
        <v>1</v>
      </c>
      <c r="AC163" s="117">
        <f>DPPR!L162</f>
        <v>1</v>
      </c>
      <c r="AD163" s="117">
        <f>DLH!L162</f>
        <v>1</v>
      </c>
      <c r="AE163" s="117">
        <f>DISHUB!L162</f>
        <v>1</v>
      </c>
      <c r="AF163" s="117">
        <f>PERPUS!L162</f>
        <v>1</v>
      </c>
      <c r="AG163" s="117">
        <f>DPOP!L162</f>
        <v>1</v>
      </c>
      <c r="AH163" s="117">
        <f>'DP3'!L162</f>
        <v>1</v>
      </c>
      <c r="AI163" s="117">
        <f>DISDAG!L162</f>
        <v>1</v>
      </c>
      <c r="AJ163" s="117">
        <f>BPKD!L162</f>
        <v>1</v>
      </c>
      <c r="AK163" s="117">
        <f>BPPDRD!L162</f>
        <v>1</v>
      </c>
      <c r="AL163" s="117">
        <f>KESBANG!L162</f>
        <v>1</v>
      </c>
      <c r="AM163" s="117">
        <f>SETWAN!L162</f>
        <v>1</v>
      </c>
      <c r="AN163" s="117">
        <f>KEC.BARAT!L162</f>
        <v>1</v>
      </c>
      <c r="AO163" s="117">
        <f>BALTENG!L162</f>
        <v>1</v>
      </c>
      <c r="AP163" s="117">
        <f>BALKOT!L162</f>
        <v>1</v>
      </c>
      <c r="AQ163" s="117">
        <f>BALUT!L162</f>
        <v>1</v>
      </c>
      <c r="AR163" s="117">
        <f>BALSEL!L162</f>
        <v>0</v>
      </c>
      <c r="AS163" s="117">
        <f>BALTIM!L162</f>
        <v>0.5</v>
      </c>
    </row>
    <row r="164">
      <c r="A164" s="138"/>
      <c r="B164" s="138"/>
      <c r="C164" s="139">
        <v>4.0</v>
      </c>
      <c r="D164" s="141" t="s">
        <v>25</v>
      </c>
      <c r="E164" s="3"/>
      <c r="F164" s="4"/>
      <c r="G164" s="37">
        <f>SUM(G165,G167,G170)</f>
        <v>3.75</v>
      </c>
      <c r="H164" s="407"/>
      <c r="I164" s="37">
        <f>SUM(I165,I167,I170)</f>
        <v>3.310138889</v>
      </c>
      <c r="J164" s="409">
        <f>ITKOT!L163</f>
        <v>3.415</v>
      </c>
      <c r="K164" s="37">
        <f>SETDA!L163</f>
        <v>3.583333333</v>
      </c>
      <c r="L164" s="37">
        <f>CAPIL!L163</f>
        <v>3.75</v>
      </c>
      <c r="M164" s="37">
        <f>DPMPT!L163</f>
        <v>3.75</v>
      </c>
      <c r="N164" s="37">
        <f>BAPPEDA!L163</f>
        <v>3.583333333</v>
      </c>
      <c r="O164" s="37">
        <f>NAKER!L163</f>
        <v>3.25</v>
      </c>
      <c r="P164" s="37">
        <f>BKPSDM!L163</f>
        <v>3.75</v>
      </c>
      <c r="Q164" s="37">
        <f>KOMINFO!L163</f>
        <v>3.75</v>
      </c>
      <c r="R164" s="37">
        <f>RSUD!L163</f>
        <v>3.75</v>
      </c>
      <c r="S164" s="117">
        <f>RSIA!L163</f>
        <v>3.75</v>
      </c>
      <c r="T164" s="117">
        <f>DKUMKM!L163</f>
        <v>2.625</v>
      </c>
      <c r="U164" s="117">
        <f>DISDIK!L163</f>
        <v>2.79</v>
      </c>
      <c r="V164" s="117">
        <f>DKK!L163</f>
        <v>3.75</v>
      </c>
      <c r="W164" s="117">
        <f>DPU!L163</f>
        <v>3.75</v>
      </c>
      <c r="X164" s="117">
        <f>DISPERKIM!L163</f>
        <v>2.458333333</v>
      </c>
      <c r="Y164" s="117">
        <f>BPBD!L163</f>
        <v>3.75</v>
      </c>
      <c r="Z164" s="117">
        <f>SATPOL!L163</f>
        <v>3.125</v>
      </c>
      <c r="AA164" s="117">
        <f>DINSOS!L163</f>
        <v>1.458333333</v>
      </c>
      <c r="AB164" s="117">
        <f>DP3AKB!L163</f>
        <v>3.75</v>
      </c>
      <c r="AC164" s="117">
        <f>DPPR!L163</f>
        <v>2.915</v>
      </c>
      <c r="AD164" s="117">
        <f>DLH!L163</f>
        <v>2.9375</v>
      </c>
      <c r="AE164" s="117">
        <f>DISHUB!L163</f>
        <v>3.583333333</v>
      </c>
      <c r="AF164" s="117">
        <f>PERPUS!L163</f>
        <v>3.25</v>
      </c>
      <c r="AG164" s="117">
        <f>DPOP!L163</f>
        <v>3.75</v>
      </c>
      <c r="AH164" s="117">
        <f>'DP3'!L163</f>
        <v>3.25</v>
      </c>
      <c r="AI164" s="117">
        <f>DISDAG!L163</f>
        <v>3.75</v>
      </c>
      <c r="AJ164" s="117">
        <f>BPKD!L163</f>
        <v>3.75</v>
      </c>
      <c r="AK164" s="117">
        <f>BPPDRD!L163</f>
        <v>3.75</v>
      </c>
      <c r="AL164" s="117">
        <f>KESBANG!L163</f>
        <v>3.75</v>
      </c>
      <c r="AM164" s="117">
        <f>SETWAN!L163</f>
        <v>3.251666667</v>
      </c>
      <c r="AN164" s="117">
        <f>KEC.BARAT!L163</f>
        <v>3.25</v>
      </c>
      <c r="AO164" s="117">
        <f>BALTENG!L163</f>
        <v>3.104166667</v>
      </c>
      <c r="AP164" s="117">
        <f>BALKOT!L163</f>
        <v>2.085</v>
      </c>
      <c r="AQ164" s="117">
        <f>BALUT!L163</f>
        <v>3.125</v>
      </c>
      <c r="AR164" s="117">
        <f>BALSEL!L163</f>
        <v>3.25</v>
      </c>
      <c r="AS164" s="117">
        <f>BALTIM!L163</f>
        <v>2.625</v>
      </c>
    </row>
    <row r="165">
      <c r="A165" s="257"/>
      <c r="B165" s="241"/>
      <c r="C165" s="241"/>
      <c r="D165" s="241" t="s">
        <v>10</v>
      </c>
      <c r="E165" s="28" t="s">
        <v>82</v>
      </c>
      <c r="F165" s="4"/>
      <c r="G165" s="242">
        <v>0.5</v>
      </c>
      <c r="H165" s="405"/>
      <c r="I165" s="242">
        <f>AVERAGE(I166)*G165</f>
        <v>0.42125</v>
      </c>
      <c r="J165" s="329">
        <f>ITKOT!L164</f>
        <v>0.165</v>
      </c>
      <c r="K165" s="242">
        <f>SETDA!L164</f>
        <v>0.5</v>
      </c>
      <c r="L165" s="242">
        <f>CAPIL!L164</f>
        <v>0.5</v>
      </c>
      <c r="M165" s="242">
        <f>DPMPT!L164</f>
        <v>0.5</v>
      </c>
      <c r="N165" s="242">
        <f>BAPPEDA!L164</f>
        <v>0.5</v>
      </c>
      <c r="O165" s="242">
        <f>NAKER!L164</f>
        <v>0</v>
      </c>
      <c r="P165" s="242">
        <f>BKPSDM!L164</f>
        <v>0.5</v>
      </c>
      <c r="Q165" s="242">
        <f>KOMINFO!L164</f>
        <v>0.5</v>
      </c>
      <c r="R165" s="242">
        <f>RSUD!L164</f>
        <v>0.5</v>
      </c>
      <c r="S165" s="117">
        <f>RSIA!L164</f>
        <v>0.5</v>
      </c>
      <c r="T165" s="117">
        <f>DKUMKM!L164</f>
        <v>0.5</v>
      </c>
      <c r="U165" s="117">
        <f>DISDIK!L164</f>
        <v>0.165</v>
      </c>
      <c r="V165" s="117">
        <f>DKK!L164</f>
        <v>0.5</v>
      </c>
      <c r="W165" s="117">
        <f>DPU!L164</f>
        <v>0.5</v>
      </c>
      <c r="X165" s="117">
        <f>DISPERKIM!L164</f>
        <v>0.5</v>
      </c>
      <c r="Y165" s="117">
        <f>BPBD!L164</f>
        <v>0.5</v>
      </c>
      <c r="Z165" s="117">
        <f>SATPOL!L164</f>
        <v>0.5</v>
      </c>
      <c r="AA165" s="117">
        <f>DINSOS!L164</f>
        <v>0.5</v>
      </c>
      <c r="AB165" s="117">
        <f>DP3AKB!L164</f>
        <v>0.5</v>
      </c>
      <c r="AC165" s="117">
        <f>DPPR!L164</f>
        <v>0.165</v>
      </c>
      <c r="AD165" s="117">
        <f>DLH!L164</f>
        <v>0.5</v>
      </c>
      <c r="AE165" s="117">
        <f>DISHUB!L164</f>
        <v>0.5</v>
      </c>
      <c r="AF165" s="117">
        <f>PERPUS!L164</f>
        <v>0.5</v>
      </c>
      <c r="AG165" s="117">
        <f>DPOP!L164</f>
        <v>0.5</v>
      </c>
      <c r="AH165" s="117">
        <f>'DP3'!L164</f>
        <v>0.5</v>
      </c>
      <c r="AI165" s="117">
        <f>DISDAG!L164</f>
        <v>0.5</v>
      </c>
      <c r="AJ165" s="117">
        <f>BPKD!L164</f>
        <v>0.5</v>
      </c>
      <c r="AK165" s="117">
        <f>BPPDRD!L164</f>
        <v>0.5</v>
      </c>
      <c r="AL165" s="117">
        <f>KESBANG!L164</f>
        <v>0.5</v>
      </c>
      <c r="AM165" s="117">
        <f>SETWAN!L164</f>
        <v>0.335</v>
      </c>
      <c r="AN165" s="117">
        <f>KEC.BARAT!L164</f>
        <v>0</v>
      </c>
      <c r="AO165" s="117">
        <f>BALTENG!L164</f>
        <v>0.5</v>
      </c>
      <c r="AP165" s="117">
        <f>BALKOT!L164</f>
        <v>0.335</v>
      </c>
      <c r="AQ165" s="117">
        <f>BALUT!L164</f>
        <v>0.5</v>
      </c>
      <c r="AR165" s="117">
        <f>BALSEL!L164</f>
        <v>0</v>
      </c>
      <c r="AS165" s="117">
        <f>BALTIM!L164</f>
        <v>0.5</v>
      </c>
    </row>
    <row r="166">
      <c r="A166" s="113"/>
      <c r="B166" s="114"/>
      <c r="C166" s="114"/>
      <c r="D166" s="114"/>
      <c r="E166" s="328" t="s">
        <v>107</v>
      </c>
      <c r="F166" s="266" t="s">
        <v>934</v>
      </c>
      <c r="G166" s="117"/>
      <c r="H166" s="407"/>
      <c r="I166" s="117">
        <f>AVERAGE(J166:AS166)</f>
        <v>0.8425</v>
      </c>
      <c r="J166" s="324">
        <f>ITKOT!L165</f>
        <v>0.33</v>
      </c>
      <c r="K166" s="117">
        <f>SETDA!L165</f>
        <v>1</v>
      </c>
      <c r="L166" s="117">
        <f>CAPIL!L165</f>
        <v>1</v>
      </c>
      <c r="M166" s="117">
        <f>DPMPT!L165</f>
        <v>1</v>
      </c>
      <c r="N166" s="117">
        <f>BAPPEDA!L165</f>
        <v>1</v>
      </c>
      <c r="O166" s="117">
        <f>NAKER!L165</f>
        <v>0</v>
      </c>
      <c r="P166" s="117">
        <f>BKPSDM!L165</f>
        <v>1</v>
      </c>
      <c r="Q166" s="117">
        <f>KOMINFO!L165</f>
        <v>1</v>
      </c>
      <c r="R166" s="117">
        <f>RSUD!L165</f>
        <v>1</v>
      </c>
      <c r="S166" s="117">
        <f>RSIA!L165</f>
        <v>1</v>
      </c>
      <c r="T166" s="117">
        <f>DKUMKM!L165</f>
        <v>1</v>
      </c>
      <c r="U166" s="117">
        <f>DISDIK!L165</f>
        <v>0.33</v>
      </c>
      <c r="V166" s="117">
        <f>DKK!L165</f>
        <v>1</v>
      </c>
      <c r="W166" s="117">
        <f>DPU!L165</f>
        <v>1</v>
      </c>
      <c r="X166" s="117">
        <f>DISPERKIM!L165</f>
        <v>1</v>
      </c>
      <c r="Y166" s="117">
        <f>BPBD!L165</f>
        <v>1</v>
      </c>
      <c r="Z166" s="117">
        <f>SATPOL!L165</f>
        <v>1</v>
      </c>
      <c r="AA166" s="117">
        <f>DINSOS!L165</f>
        <v>1</v>
      </c>
      <c r="AB166" s="117">
        <f>DP3AKB!L165</f>
        <v>1</v>
      </c>
      <c r="AC166" s="117">
        <f>DPPR!L165</f>
        <v>0.33</v>
      </c>
      <c r="AD166" s="117">
        <f>DLH!L165</f>
        <v>1</v>
      </c>
      <c r="AE166" s="117">
        <f>DISHUB!L165</f>
        <v>1</v>
      </c>
      <c r="AF166" s="117">
        <f>PERPUS!L165</f>
        <v>1</v>
      </c>
      <c r="AG166" s="117">
        <f>DPOP!L165</f>
        <v>1</v>
      </c>
      <c r="AH166" s="117">
        <f>'DP3'!L165</f>
        <v>1</v>
      </c>
      <c r="AI166" s="117">
        <f>DISDAG!L165</f>
        <v>1</v>
      </c>
      <c r="AJ166" s="117">
        <f>BPKD!L165</f>
        <v>1</v>
      </c>
      <c r="AK166" s="117">
        <f>BPPDRD!L165</f>
        <v>1</v>
      </c>
      <c r="AL166" s="117">
        <f>KESBANG!L165</f>
        <v>1</v>
      </c>
      <c r="AM166" s="117">
        <f>SETWAN!L165</f>
        <v>0.67</v>
      </c>
      <c r="AN166" s="117">
        <f>KEC.BARAT!L165</f>
        <v>0</v>
      </c>
      <c r="AO166" s="117">
        <f>BALTENG!L165</f>
        <v>1</v>
      </c>
      <c r="AP166" s="117">
        <f>BALKOT!L165</f>
        <v>0.67</v>
      </c>
      <c r="AQ166" s="117">
        <f>BALUT!L165</f>
        <v>1</v>
      </c>
      <c r="AR166" s="117">
        <f>BALSEL!L165</f>
        <v>0</v>
      </c>
      <c r="AS166" s="117">
        <f>BALTIM!L165</f>
        <v>1</v>
      </c>
    </row>
    <row r="167">
      <c r="A167" s="257"/>
      <c r="B167" s="241"/>
      <c r="C167" s="241"/>
      <c r="D167" s="241" t="s">
        <v>12</v>
      </c>
      <c r="E167" s="28" t="s">
        <v>83</v>
      </c>
      <c r="F167" s="4"/>
      <c r="G167" s="242">
        <v>1.25</v>
      </c>
      <c r="H167" s="407"/>
      <c r="I167" s="242">
        <f>AVERAGE(I168:I169)*G167</f>
        <v>1.111111111</v>
      </c>
      <c r="J167" s="329">
        <f>ITKOT!L166</f>
        <v>1.25</v>
      </c>
      <c r="K167" s="242">
        <f>SETDA!L166</f>
        <v>1.25</v>
      </c>
      <c r="L167" s="242">
        <f>CAPIL!L166</f>
        <v>1.25</v>
      </c>
      <c r="M167" s="242">
        <f>DPMPT!L166</f>
        <v>1.25</v>
      </c>
      <c r="N167" s="242">
        <f>BAPPEDA!L166</f>
        <v>1.25</v>
      </c>
      <c r="O167" s="242">
        <f>NAKER!L166</f>
        <v>1.25</v>
      </c>
      <c r="P167" s="242">
        <f>BKPSDM!L166</f>
        <v>1.25</v>
      </c>
      <c r="Q167" s="242">
        <f>KOMINFO!L166</f>
        <v>1.25</v>
      </c>
      <c r="R167" s="242">
        <f>RSUD!L166</f>
        <v>1.25</v>
      </c>
      <c r="S167" s="117">
        <f>RSIA!L166</f>
        <v>1.25</v>
      </c>
      <c r="T167" s="117">
        <f>DKUMKM!L166</f>
        <v>0.625</v>
      </c>
      <c r="U167" s="117">
        <f>DISDIK!L166</f>
        <v>0.625</v>
      </c>
      <c r="V167" s="117">
        <f>DKK!L166</f>
        <v>1.25</v>
      </c>
      <c r="W167" s="117">
        <f>DPU!L166</f>
        <v>1.25</v>
      </c>
      <c r="X167" s="117">
        <f>DISPERKIM!L166</f>
        <v>0.625</v>
      </c>
      <c r="Y167" s="117">
        <f>BPBD!L166</f>
        <v>1.25</v>
      </c>
      <c r="Z167" s="117">
        <f>SATPOL!L166</f>
        <v>0.625</v>
      </c>
      <c r="AA167" s="117">
        <f>DINSOS!L166</f>
        <v>0.625</v>
      </c>
      <c r="AB167" s="117">
        <f>DP3AKB!L166</f>
        <v>1.25</v>
      </c>
      <c r="AC167" s="117">
        <f>DPPR!L166</f>
        <v>1.25</v>
      </c>
      <c r="AD167" s="117">
        <f>DLH!L166</f>
        <v>0.9375</v>
      </c>
      <c r="AE167" s="117">
        <f>DISHUB!L166</f>
        <v>1.25</v>
      </c>
      <c r="AF167" s="117">
        <f>PERPUS!L166</f>
        <v>1.25</v>
      </c>
      <c r="AG167" s="117">
        <f>DPOP!L166</f>
        <v>1.25</v>
      </c>
      <c r="AH167" s="117">
        <f>'DP3'!L166</f>
        <v>1.25</v>
      </c>
      <c r="AI167" s="117">
        <f>DISDAG!L166</f>
        <v>1.25</v>
      </c>
      <c r="AJ167" s="117">
        <f>BPKD!L166</f>
        <v>1.25</v>
      </c>
      <c r="AK167" s="117">
        <f>BPPDRD!L166</f>
        <v>1.25</v>
      </c>
      <c r="AL167" s="117">
        <f>KESBANG!L166</f>
        <v>1.25</v>
      </c>
      <c r="AM167" s="117">
        <f>SETWAN!L166</f>
        <v>1.25</v>
      </c>
      <c r="AN167" s="117">
        <f>KEC.BARAT!L166</f>
        <v>1.25</v>
      </c>
      <c r="AO167" s="117">
        <f>BALTENG!L166</f>
        <v>0.9375</v>
      </c>
      <c r="AP167" s="117">
        <f>BALKOT!L166</f>
        <v>1.25</v>
      </c>
      <c r="AQ167" s="117">
        <f>BALUT!L166</f>
        <v>0.625</v>
      </c>
      <c r="AR167" s="117">
        <f>BALSEL!L166</f>
        <v>1.25</v>
      </c>
      <c r="AS167" s="117">
        <f>BALTIM!L166</f>
        <v>0.625</v>
      </c>
    </row>
    <row r="168">
      <c r="A168" s="113"/>
      <c r="B168" s="114"/>
      <c r="C168" s="114"/>
      <c r="D168" s="114"/>
      <c r="E168" s="114" t="s">
        <v>186</v>
      </c>
      <c r="F168" s="266" t="s">
        <v>937</v>
      </c>
      <c r="G168" s="117"/>
      <c r="H168" s="407"/>
      <c r="I168" s="117">
        <f t="shared" ref="I168:I169" si="28">AVERAGE(J168:AS168)</f>
        <v>0.8888888889</v>
      </c>
      <c r="J168" s="324">
        <f>ITKOT!L167</f>
        <v>1</v>
      </c>
      <c r="K168" s="117">
        <f>SETDA!L167</f>
        <v>1</v>
      </c>
      <c r="L168" s="117">
        <f>CAPIL!L167</f>
        <v>1</v>
      </c>
      <c r="M168" s="117">
        <f>DPMPT!L167</f>
        <v>1</v>
      </c>
      <c r="N168" s="117">
        <f>BAPPEDA!L167</f>
        <v>1</v>
      </c>
      <c r="O168" s="117">
        <f>NAKER!L167</f>
        <v>1</v>
      </c>
      <c r="P168" s="117">
        <f>BKPSDM!L167</f>
        <v>1</v>
      </c>
      <c r="Q168" s="117">
        <f>KOMINFO!L167</f>
        <v>1</v>
      </c>
      <c r="R168" s="117">
        <f>RSUD!L167</f>
        <v>1</v>
      </c>
      <c r="S168" s="117">
        <f>RSIA!L167</f>
        <v>1</v>
      </c>
      <c r="T168" s="117">
        <f>DKUMKM!L167</f>
        <v>0.5</v>
      </c>
      <c r="U168" s="117">
        <f>DISDIK!L167</f>
        <v>0.5</v>
      </c>
      <c r="V168" s="117">
        <f>DKK!L167</f>
        <v>1</v>
      </c>
      <c r="W168" s="117">
        <f>DPU!L167</f>
        <v>1</v>
      </c>
      <c r="X168" s="117">
        <f>DISPERKIM!L167</f>
        <v>0.5</v>
      </c>
      <c r="Y168" s="117">
        <f>BPBD!L167</f>
        <v>1</v>
      </c>
      <c r="Z168" s="117">
        <f>SATPOL!L167</f>
        <v>0.5</v>
      </c>
      <c r="AA168" s="117">
        <f>DINSOS!L167</f>
        <v>0.5</v>
      </c>
      <c r="AB168" s="117">
        <f>DP3AKB!L167</f>
        <v>1</v>
      </c>
      <c r="AC168" s="117">
        <f>DPPR!L167</f>
        <v>1</v>
      </c>
      <c r="AD168" s="117">
        <f>DLH!L167</f>
        <v>0.5</v>
      </c>
      <c r="AE168" s="117">
        <f>DISHUB!L167</f>
        <v>1</v>
      </c>
      <c r="AF168" s="117">
        <f>PERPUS!L167</f>
        <v>1</v>
      </c>
      <c r="AG168" s="117">
        <f>DPOP!L167</f>
        <v>1</v>
      </c>
      <c r="AH168" s="117">
        <f>'DP3'!L167</f>
        <v>1</v>
      </c>
      <c r="AI168" s="117">
        <f>DISDAG!L167</f>
        <v>1</v>
      </c>
      <c r="AJ168" s="117">
        <f>BPKD!L167</f>
        <v>1</v>
      </c>
      <c r="AK168" s="117">
        <f>BPPDRD!L167</f>
        <v>1</v>
      </c>
      <c r="AL168" s="117">
        <f>KESBANG!L167</f>
        <v>1</v>
      </c>
      <c r="AM168" s="117">
        <f>SETWAN!L167</f>
        <v>1</v>
      </c>
      <c r="AN168" s="117">
        <f>KEC.BARAT!L167</f>
        <v>1</v>
      </c>
      <c r="AO168" s="117">
        <f>BALTENG!L167</f>
        <v>1</v>
      </c>
      <c r="AP168" s="117">
        <f>BALKOT!L167</f>
        <v>1</v>
      </c>
      <c r="AQ168" s="117">
        <f>BALUT!L167</f>
        <v>0.5</v>
      </c>
      <c r="AR168" s="117">
        <f>BALSEL!L167</f>
        <v>1</v>
      </c>
      <c r="AS168" s="117">
        <f>BALTIM!L167</f>
        <v>0.5</v>
      </c>
    </row>
    <row r="169">
      <c r="A169" s="113"/>
      <c r="B169" s="114"/>
      <c r="C169" s="114"/>
      <c r="D169" s="114"/>
      <c r="E169" s="114" t="s">
        <v>193</v>
      </c>
      <c r="F169" s="266" t="s">
        <v>941</v>
      </c>
      <c r="G169" s="117"/>
      <c r="H169" s="407"/>
      <c r="I169" s="117">
        <f t="shared" si="28"/>
        <v>0.8888888889</v>
      </c>
      <c r="J169" s="324">
        <f>ITKOT!L168</f>
        <v>1</v>
      </c>
      <c r="K169" s="117">
        <f>SETDA!L168</f>
        <v>1</v>
      </c>
      <c r="L169" s="117">
        <f>CAPIL!L168</f>
        <v>1</v>
      </c>
      <c r="M169" s="117">
        <f>DPMPT!L168</f>
        <v>1</v>
      </c>
      <c r="N169" s="117">
        <f>BAPPEDA!L168</f>
        <v>1</v>
      </c>
      <c r="O169" s="117">
        <f>NAKER!L168</f>
        <v>1</v>
      </c>
      <c r="P169" s="117">
        <f>BKPSDM!L168</f>
        <v>1</v>
      </c>
      <c r="Q169" s="117">
        <f>KOMINFO!L168</f>
        <v>1</v>
      </c>
      <c r="R169" s="117">
        <f>RSUD!L168</f>
        <v>1</v>
      </c>
      <c r="S169" s="117">
        <f>RSIA!L168</f>
        <v>1</v>
      </c>
      <c r="T169" s="117">
        <f>DKUMKM!L168</f>
        <v>0.5</v>
      </c>
      <c r="U169" s="117">
        <f>DISDIK!L168</f>
        <v>0.5</v>
      </c>
      <c r="V169" s="117">
        <f>DKK!L168</f>
        <v>1</v>
      </c>
      <c r="W169" s="117">
        <f>DPU!L168</f>
        <v>1</v>
      </c>
      <c r="X169" s="117">
        <f>DISPERKIM!L168</f>
        <v>0.5</v>
      </c>
      <c r="Y169" s="117">
        <f>BPBD!L168</f>
        <v>1</v>
      </c>
      <c r="Z169" s="117">
        <f>SATPOL!L168</f>
        <v>0.5</v>
      </c>
      <c r="AA169" s="117">
        <f>DINSOS!L168</f>
        <v>0.5</v>
      </c>
      <c r="AB169" s="117">
        <f>DP3AKB!L168</f>
        <v>1</v>
      </c>
      <c r="AC169" s="117">
        <f>DPPR!L168</f>
        <v>1</v>
      </c>
      <c r="AD169" s="117">
        <f>DLH!L168</f>
        <v>1</v>
      </c>
      <c r="AE169" s="117">
        <f>DISHUB!L168</f>
        <v>1</v>
      </c>
      <c r="AF169" s="117">
        <f>PERPUS!L168</f>
        <v>1</v>
      </c>
      <c r="AG169" s="117">
        <f>DPOP!L168</f>
        <v>1</v>
      </c>
      <c r="AH169" s="117">
        <f>'DP3'!L168</f>
        <v>1</v>
      </c>
      <c r="AI169" s="117">
        <f>DISDAG!L168</f>
        <v>1</v>
      </c>
      <c r="AJ169" s="117">
        <f>BPKD!L168</f>
        <v>1</v>
      </c>
      <c r="AK169" s="117">
        <f>BPPDRD!L168</f>
        <v>1</v>
      </c>
      <c r="AL169" s="117">
        <f>KESBANG!L168</f>
        <v>1</v>
      </c>
      <c r="AM169" s="117">
        <f>SETWAN!L168</f>
        <v>1</v>
      </c>
      <c r="AN169" s="117">
        <f>KEC.BARAT!L168</f>
        <v>1</v>
      </c>
      <c r="AO169" s="117">
        <f>BALTENG!L168</f>
        <v>0.5</v>
      </c>
      <c r="AP169" s="117">
        <f>BALKOT!L168</f>
        <v>1</v>
      </c>
      <c r="AQ169" s="117">
        <f>BALUT!L168</f>
        <v>0.5</v>
      </c>
      <c r="AR169" s="117">
        <f>BALSEL!L168</f>
        <v>1</v>
      </c>
      <c r="AS169" s="117">
        <f>BALTIM!L168</f>
        <v>0.5</v>
      </c>
    </row>
    <row r="170">
      <c r="A170" s="257"/>
      <c r="B170" s="241"/>
      <c r="C170" s="241"/>
      <c r="D170" s="241" t="s">
        <v>14</v>
      </c>
      <c r="E170" s="28" t="s">
        <v>84</v>
      </c>
      <c r="F170" s="4"/>
      <c r="G170" s="242">
        <v>2.0</v>
      </c>
      <c r="H170" s="407"/>
      <c r="I170" s="242">
        <f>AVERAGE(I171:I173)*G170</f>
        <v>1.777777778</v>
      </c>
      <c r="J170" s="329">
        <f>ITKOT!L169</f>
        <v>2</v>
      </c>
      <c r="K170" s="242">
        <f>SETDA!L169</f>
        <v>1.833333333</v>
      </c>
      <c r="L170" s="242">
        <f>CAPIL!L169</f>
        <v>2</v>
      </c>
      <c r="M170" s="242">
        <f>DPMPT!L169</f>
        <v>2</v>
      </c>
      <c r="N170" s="242">
        <f>BAPPEDA!L169</f>
        <v>1.833333333</v>
      </c>
      <c r="O170" s="242">
        <f>NAKER!L169</f>
        <v>2</v>
      </c>
      <c r="P170" s="242">
        <f>BKPSDM!L169</f>
        <v>2</v>
      </c>
      <c r="Q170" s="242">
        <f>KOMINFO!L169</f>
        <v>2</v>
      </c>
      <c r="R170" s="242">
        <f>RSUD!L169</f>
        <v>2</v>
      </c>
      <c r="S170" s="117">
        <f>RSIA!L169</f>
        <v>2</v>
      </c>
      <c r="T170" s="117">
        <f>DKUMKM!L169</f>
        <v>1.5</v>
      </c>
      <c r="U170" s="117">
        <f>DISDIK!L169</f>
        <v>2</v>
      </c>
      <c r="V170" s="117">
        <f>DKK!L169</f>
        <v>2</v>
      </c>
      <c r="W170" s="117">
        <f>DPU!L169</f>
        <v>2</v>
      </c>
      <c r="X170" s="117">
        <f>DISPERKIM!L169</f>
        <v>1.333333333</v>
      </c>
      <c r="Y170" s="117">
        <f>BPBD!L169</f>
        <v>2</v>
      </c>
      <c r="Z170" s="117">
        <f>SATPOL!L169</f>
        <v>2</v>
      </c>
      <c r="AA170" s="117">
        <f>DINSOS!L169</f>
        <v>0.3333333333</v>
      </c>
      <c r="AB170" s="117">
        <f>DP3AKB!L169</f>
        <v>2</v>
      </c>
      <c r="AC170" s="117">
        <f>DPPR!L169</f>
        <v>1.5</v>
      </c>
      <c r="AD170" s="117">
        <f>DLH!L169</f>
        <v>1.5</v>
      </c>
      <c r="AE170" s="117">
        <f>DISHUB!L169</f>
        <v>1.833333333</v>
      </c>
      <c r="AF170" s="117">
        <f>PERPUS!L169</f>
        <v>1.5</v>
      </c>
      <c r="AG170" s="117">
        <f>DPOP!L169</f>
        <v>2</v>
      </c>
      <c r="AH170" s="117">
        <f>'DP3'!L169</f>
        <v>1.5</v>
      </c>
      <c r="AI170" s="117">
        <f>DISDAG!L169</f>
        <v>2</v>
      </c>
      <c r="AJ170" s="117">
        <f>BPKD!L169</f>
        <v>2</v>
      </c>
      <c r="AK170" s="117">
        <f>BPPDRD!L169</f>
        <v>2</v>
      </c>
      <c r="AL170" s="117">
        <f>KESBANG!L169</f>
        <v>2</v>
      </c>
      <c r="AM170" s="117">
        <f>SETWAN!L169</f>
        <v>1.666666667</v>
      </c>
      <c r="AN170" s="117">
        <f>KEC.BARAT!L169</f>
        <v>2</v>
      </c>
      <c r="AO170" s="117">
        <f>BALTENG!L169</f>
        <v>1.666666667</v>
      </c>
      <c r="AP170" s="117">
        <f>BALKOT!L169</f>
        <v>0.5</v>
      </c>
      <c r="AQ170" s="117">
        <f>BALUT!L169</f>
        <v>2</v>
      </c>
      <c r="AR170" s="117">
        <f>BALSEL!L169</f>
        <v>2</v>
      </c>
      <c r="AS170" s="117">
        <f>BALTIM!L169</f>
        <v>1.5</v>
      </c>
    </row>
    <row r="171">
      <c r="A171" s="113"/>
      <c r="B171" s="114"/>
      <c r="C171" s="347"/>
      <c r="D171" s="246"/>
      <c r="E171" s="114" t="s">
        <v>186</v>
      </c>
      <c r="F171" s="266" t="s">
        <v>1204</v>
      </c>
      <c r="G171" s="117"/>
      <c r="H171" s="407"/>
      <c r="I171" s="117">
        <f t="shared" ref="I171:I173" si="29">AVERAGE(J171:AS171)</f>
        <v>0.875</v>
      </c>
      <c r="J171" s="324">
        <f>ITKOT!L170</f>
        <v>1</v>
      </c>
      <c r="K171" s="117">
        <f>SETDA!L170</f>
        <v>0.75</v>
      </c>
      <c r="L171" s="117">
        <f>CAPIL!L170</f>
        <v>1</v>
      </c>
      <c r="M171" s="117">
        <f>DPMPT!L170</f>
        <v>1</v>
      </c>
      <c r="N171" s="117">
        <f>BAPPEDA!L170</f>
        <v>0.75</v>
      </c>
      <c r="O171" s="117">
        <f>NAKER!L170</f>
        <v>1</v>
      </c>
      <c r="P171" s="117">
        <f>BKPSDM!L170</f>
        <v>1</v>
      </c>
      <c r="Q171" s="117">
        <f>KOMINFO!L170</f>
        <v>1</v>
      </c>
      <c r="R171" s="117">
        <f>RSUD!L170</f>
        <v>1</v>
      </c>
      <c r="S171" s="117">
        <f>RSIA!L170</f>
        <v>1</v>
      </c>
      <c r="T171" s="117">
        <f>DKUMKM!L170</f>
        <v>0.75</v>
      </c>
      <c r="U171" s="117">
        <f>DISDIK!L170</f>
        <v>1</v>
      </c>
      <c r="V171" s="117">
        <f>DKK!L170</f>
        <v>1</v>
      </c>
      <c r="W171" s="117">
        <f>DPU!L170</f>
        <v>1</v>
      </c>
      <c r="X171" s="117">
        <f>DISPERKIM!L170</f>
        <v>0.75</v>
      </c>
      <c r="Y171" s="117">
        <f>BPBD!L170</f>
        <v>1</v>
      </c>
      <c r="Z171" s="117">
        <f>SATPOL!L170</f>
        <v>1</v>
      </c>
      <c r="AA171" s="117">
        <f>DINSOS!L170</f>
        <v>0.25</v>
      </c>
      <c r="AB171" s="117">
        <f>DP3AKB!L170</f>
        <v>1</v>
      </c>
      <c r="AC171" s="117">
        <f>DPPR!L170</f>
        <v>0.75</v>
      </c>
      <c r="AD171" s="117">
        <f>DLH!L170</f>
        <v>0.75</v>
      </c>
      <c r="AE171" s="117">
        <f>DISHUB!L170</f>
        <v>0.75</v>
      </c>
      <c r="AF171" s="117">
        <f>PERPUS!L170</f>
        <v>0.75</v>
      </c>
      <c r="AG171" s="117">
        <f>DPOP!L170</f>
        <v>1</v>
      </c>
      <c r="AH171" s="117">
        <f>'DP3'!L170</f>
        <v>0.75</v>
      </c>
      <c r="AI171" s="117">
        <f>DISDAG!L170</f>
        <v>1</v>
      </c>
      <c r="AJ171" s="117">
        <f>BPKD!L170</f>
        <v>1</v>
      </c>
      <c r="AK171" s="117">
        <f>BPPDRD!L170</f>
        <v>1</v>
      </c>
      <c r="AL171" s="117">
        <f>KESBANG!L170</f>
        <v>1</v>
      </c>
      <c r="AM171" s="117">
        <f>SETWAN!L170</f>
        <v>0.75</v>
      </c>
      <c r="AN171" s="117">
        <f>KEC.BARAT!L170</f>
        <v>1</v>
      </c>
      <c r="AO171" s="117">
        <f>BALTENG!L170</f>
        <v>0.75</v>
      </c>
      <c r="AP171" s="117">
        <f>BALKOT!L170</f>
        <v>0.25</v>
      </c>
      <c r="AQ171" s="117">
        <f>BALUT!L170</f>
        <v>1</v>
      </c>
      <c r="AR171" s="117">
        <f>BALSEL!L170</f>
        <v>1</v>
      </c>
      <c r="AS171" s="117">
        <f>BALTIM!L170</f>
        <v>0.75</v>
      </c>
    </row>
    <row r="172">
      <c r="A172" s="113"/>
      <c r="B172" s="114"/>
      <c r="C172" s="347"/>
      <c r="D172" s="246"/>
      <c r="E172" s="114" t="s">
        <v>193</v>
      </c>
      <c r="F172" s="266" t="s">
        <v>1205</v>
      </c>
      <c r="G172" s="117"/>
      <c r="H172" s="407"/>
      <c r="I172" s="117">
        <f t="shared" si="29"/>
        <v>0.9097222222</v>
      </c>
      <c r="J172" s="324">
        <f>ITKOT!L171</f>
        <v>1</v>
      </c>
      <c r="K172" s="117">
        <f>SETDA!L171</f>
        <v>1</v>
      </c>
      <c r="L172" s="117">
        <f>CAPIL!L171</f>
        <v>1</v>
      </c>
      <c r="M172" s="117">
        <f>DPMPT!L171</f>
        <v>1</v>
      </c>
      <c r="N172" s="117">
        <f>BAPPEDA!L171</f>
        <v>1</v>
      </c>
      <c r="O172" s="117">
        <f>NAKER!L171</f>
        <v>1</v>
      </c>
      <c r="P172" s="117">
        <f>BKPSDM!L171</f>
        <v>1</v>
      </c>
      <c r="Q172" s="117">
        <f>KOMINFO!L171</f>
        <v>1</v>
      </c>
      <c r="R172" s="117">
        <f>RSUD!L171</f>
        <v>1</v>
      </c>
      <c r="S172" s="117">
        <f>RSIA!L171</f>
        <v>1</v>
      </c>
      <c r="T172" s="117">
        <f>DKUMKM!L171</f>
        <v>0.75</v>
      </c>
      <c r="U172" s="117">
        <f>DISDIK!L171</f>
        <v>1</v>
      </c>
      <c r="V172" s="117">
        <f>DKK!L171</f>
        <v>1</v>
      </c>
      <c r="W172" s="117">
        <f>DPU!L171</f>
        <v>1</v>
      </c>
      <c r="X172" s="117">
        <f>DISPERKIM!L171</f>
        <v>0.75</v>
      </c>
      <c r="Y172" s="117">
        <f>BPBD!L171</f>
        <v>1</v>
      </c>
      <c r="Z172" s="117">
        <f>SATPOL!L171</f>
        <v>1</v>
      </c>
      <c r="AA172" s="117">
        <f>DINSOS!L171</f>
        <v>0.25</v>
      </c>
      <c r="AB172" s="117">
        <f>DP3AKB!L171</f>
        <v>1</v>
      </c>
      <c r="AC172" s="117">
        <f>DPPR!L171</f>
        <v>0.75</v>
      </c>
      <c r="AD172" s="117">
        <f>DLH!L171</f>
        <v>0.75</v>
      </c>
      <c r="AE172" s="117">
        <f>DISHUB!L171</f>
        <v>1</v>
      </c>
      <c r="AF172" s="117">
        <f>PERPUS!L171</f>
        <v>0.75</v>
      </c>
      <c r="AG172" s="117">
        <f>DPOP!L171</f>
        <v>1</v>
      </c>
      <c r="AH172" s="117">
        <f>'DP3'!L171</f>
        <v>0.75</v>
      </c>
      <c r="AI172" s="117">
        <f>DISDAG!L171</f>
        <v>1</v>
      </c>
      <c r="AJ172" s="117">
        <f>BPKD!L171</f>
        <v>1</v>
      </c>
      <c r="AK172" s="117">
        <f>BPPDRD!L171</f>
        <v>1</v>
      </c>
      <c r="AL172" s="117">
        <f>KESBANG!L171</f>
        <v>1</v>
      </c>
      <c r="AM172" s="117">
        <f>SETWAN!L171</f>
        <v>1</v>
      </c>
      <c r="AN172" s="117">
        <f>KEC.BARAT!L171</f>
        <v>1</v>
      </c>
      <c r="AO172" s="117">
        <f>BALTENG!L171</f>
        <v>1</v>
      </c>
      <c r="AP172" s="117">
        <f>BALKOT!L171</f>
        <v>0.25</v>
      </c>
      <c r="AQ172" s="117">
        <f>BALUT!L171</f>
        <v>1</v>
      </c>
      <c r="AR172" s="117">
        <f>BALSEL!L171</f>
        <v>1</v>
      </c>
      <c r="AS172" s="117">
        <f>BALTIM!L171</f>
        <v>0.75</v>
      </c>
    </row>
    <row r="173">
      <c r="A173" s="113"/>
      <c r="B173" s="114"/>
      <c r="C173" s="347"/>
      <c r="D173" s="246"/>
      <c r="E173" s="114" t="s">
        <v>199</v>
      </c>
      <c r="F173" s="266" t="s">
        <v>1206</v>
      </c>
      <c r="G173" s="117"/>
      <c r="H173" s="407"/>
      <c r="I173" s="117">
        <f t="shared" si="29"/>
        <v>0.8819444444</v>
      </c>
      <c r="J173" s="324">
        <f>ITKOT!L172</f>
        <v>1</v>
      </c>
      <c r="K173" s="117">
        <f>SETDA!L172</f>
        <v>1</v>
      </c>
      <c r="L173" s="117">
        <f>CAPIL!L172</f>
        <v>1</v>
      </c>
      <c r="M173" s="117">
        <f>DPMPT!L172</f>
        <v>1</v>
      </c>
      <c r="N173" s="117">
        <f>BAPPEDA!L172</f>
        <v>1</v>
      </c>
      <c r="O173" s="117">
        <f>NAKER!L172</f>
        <v>1</v>
      </c>
      <c r="P173" s="117">
        <f>BKPSDM!L172</f>
        <v>1</v>
      </c>
      <c r="Q173" s="117">
        <f>KOMINFO!L172</f>
        <v>1</v>
      </c>
      <c r="R173" s="117">
        <f>RSUD!L172</f>
        <v>1</v>
      </c>
      <c r="S173" s="117">
        <f>RSIA!L172</f>
        <v>1</v>
      </c>
      <c r="T173" s="117">
        <f>DKUMKM!L172</f>
        <v>0.75</v>
      </c>
      <c r="U173" s="117">
        <f>DISDIK!L172</f>
        <v>1</v>
      </c>
      <c r="V173" s="117">
        <f>DKK!L172</f>
        <v>1</v>
      </c>
      <c r="W173" s="117">
        <f>DPU!L172</f>
        <v>1</v>
      </c>
      <c r="X173" s="117">
        <f>DISPERKIM!L172</f>
        <v>0.5</v>
      </c>
      <c r="Y173" s="117">
        <f>BPBD!L172</f>
        <v>1</v>
      </c>
      <c r="Z173" s="117">
        <f>SATPOL!L172</f>
        <v>1</v>
      </c>
      <c r="AA173" s="117">
        <f>DINSOS!L172</f>
        <v>0</v>
      </c>
      <c r="AB173" s="117">
        <f>DP3AKB!L172</f>
        <v>1</v>
      </c>
      <c r="AC173" s="117">
        <f>DPPR!L172</f>
        <v>0.75</v>
      </c>
      <c r="AD173" s="117">
        <f>DLH!L172</f>
        <v>0.75</v>
      </c>
      <c r="AE173" s="117">
        <f>DISHUB!L172</f>
        <v>1</v>
      </c>
      <c r="AF173" s="117">
        <f>PERPUS!L172</f>
        <v>0.75</v>
      </c>
      <c r="AG173" s="117">
        <f>DPOP!L172</f>
        <v>1</v>
      </c>
      <c r="AH173" s="117">
        <f>'DP3'!L172</f>
        <v>0.75</v>
      </c>
      <c r="AI173" s="117">
        <f>DISDAG!L172</f>
        <v>1</v>
      </c>
      <c r="AJ173" s="117">
        <f>BPKD!L172</f>
        <v>1</v>
      </c>
      <c r="AK173" s="117">
        <f>BPPDRD!L172</f>
        <v>1</v>
      </c>
      <c r="AL173" s="117">
        <f>KESBANG!L172</f>
        <v>1</v>
      </c>
      <c r="AM173" s="117">
        <f>SETWAN!L172</f>
        <v>0.75</v>
      </c>
      <c r="AN173" s="117">
        <f>KEC.BARAT!L172</f>
        <v>1</v>
      </c>
      <c r="AO173" s="117">
        <f>BALTENG!L172</f>
        <v>0.75</v>
      </c>
      <c r="AP173" s="117">
        <f>BALKOT!L172</f>
        <v>0.25</v>
      </c>
      <c r="AQ173" s="117">
        <f>BALUT!L172</f>
        <v>1</v>
      </c>
      <c r="AR173" s="117">
        <f>BALSEL!L172</f>
        <v>1</v>
      </c>
      <c r="AS173" s="117">
        <f>BALTIM!L172</f>
        <v>0.75</v>
      </c>
    </row>
    <row r="174">
      <c r="A174" s="138"/>
      <c r="B174" s="138"/>
      <c r="C174" s="337">
        <v>5.0</v>
      </c>
      <c r="D174" s="141" t="s">
        <v>29</v>
      </c>
      <c r="E174" s="3"/>
      <c r="F174" s="4"/>
      <c r="G174" s="37">
        <f>SUM(G175:G183)</f>
        <v>2</v>
      </c>
      <c r="H174" s="407"/>
      <c r="I174" s="37">
        <f>SUM(I175,I177,I179)</f>
        <v>1.605663272</v>
      </c>
      <c r="J174" s="409">
        <f>ITKOT!L173</f>
        <v>1.823076923</v>
      </c>
      <c r="K174" s="37">
        <f>SETDA!L173</f>
        <v>1.625</v>
      </c>
      <c r="L174" s="37">
        <f>CAPIL!L173</f>
        <v>2</v>
      </c>
      <c r="M174" s="37">
        <f>DPMPT!L173</f>
        <v>1.5</v>
      </c>
      <c r="N174" s="37">
        <f>BAPPEDA!L173</f>
        <v>2</v>
      </c>
      <c r="O174" s="37">
        <f>NAKER!L173</f>
        <v>1.651515152</v>
      </c>
      <c r="P174" s="37">
        <f>BKPSDM!L173</f>
        <v>1.5</v>
      </c>
      <c r="Q174" s="37">
        <f>KOMINFO!L173</f>
        <v>1.952380952</v>
      </c>
      <c r="R174" s="37">
        <f>RSUD!L173</f>
        <v>1.666666667</v>
      </c>
      <c r="S174" s="117">
        <f>RSIA!L173</f>
        <v>1.5</v>
      </c>
      <c r="T174" s="117">
        <f>DKUMKM!L173</f>
        <v>1.5</v>
      </c>
      <c r="U174" s="117">
        <f>DISDIK!L173</f>
        <v>1.5</v>
      </c>
      <c r="V174" s="117">
        <f>DKK!L173</f>
        <v>1.65</v>
      </c>
      <c r="W174" s="117">
        <f>DPU!L173</f>
        <v>1</v>
      </c>
      <c r="X174" s="117">
        <f>DISPERKIM!L173</f>
        <v>2</v>
      </c>
      <c r="Y174" s="117">
        <f>BPBD!L173</f>
        <v>1.5</v>
      </c>
      <c r="Z174" s="117">
        <f>SATPOL!L173</f>
        <v>1.8</v>
      </c>
      <c r="AA174" s="117">
        <f>DINSOS!L173</f>
        <v>1.5</v>
      </c>
      <c r="AB174" s="117">
        <f>DP3AKB!L173</f>
        <v>2</v>
      </c>
      <c r="AC174" s="117">
        <f>DPPR!L173</f>
        <v>1.5</v>
      </c>
      <c r="AD174" s="117">
        <f>DLH!L173</f>
        <v>1.5</v>
      </c>
      <c r="AE174" s="117">
        <f>DISHUB!L173</f>
        <v>1.25</v>
      </c>
      <c r="AF174" s="117">
        <f>PERPUS!L173</f>
        <v>1.25</v>
      </c>
      <c r="AG174" s="117">
        <f>DPOP!L173</f>
        <v>2</v>
      </c>
      <c r="AH174" s="117">
        <f>'DP3'!L173</f>
        <v>1.761904762</v>
      </c>
      <c r="AI174" s="117">
        <f>DISDAG!L173</f>
        <v>1.5</v>
      </c>
      <c r="AJ174" s="117">
        <f>BPKD!L173</f>
        <v>1.25</v>
      </c>
      <c r="AK174" s="117">
        <f>BPPDRD!L173</f>
        <v>1.84</v>
      </c>
      <c r="AL174" s="117">
        <f>KESBANG!L173</f>
        <v>1.4</v>
      </c>
      <c r="AM174" s="117">
        <f>SETWAN!L173</f>
        <v>2</v>
      </c>
      <c r="AN174" s="117">
        <f>KEC.BARAT!L173</f>
        <v>1.5</v>
      </c>
      <c r="AO174" s="117">
        <f>BALTENG!L173</f>
        <v>1.633333333</v>
      </c>
      <c r="AP174" s="117">
        <f>BALKOT!L173</f>
        <v>1.25</v>
      </c>
      <c r="AQ174" s="117">
        <f>BALUT!L173</f>
        <v>1</v>
      </c>
      <c r="AR174" s="117">
        <f>BALSEL!L173</f>
        <v>1.5</v>
      </c>
      <c r="AS174" s="117">
        <f>BALTIM!L173</f>
        <v>2</v>
      </c>
    </row>
    <row r="175">
      <c r="A175" s="257"/>
      <c r="B175" s="241"/>
      <c r="C175" s="241"/>
      <c r="D175" s="241" t="s">
        <v>10</v>
      </c>
      <c r="E175" s="28" t="s">
        <v>85</v>
      </c>
      <c r="F175" s="4"/>
      <c r="G175" s="242">
        <v>1.0</v>
      </c>
      <c r="H175" s="405"/>
      <c r="I175" s="242">
        <f>AVERAGE(I176)*G175</f>
        <v>0.8888888889</v>
      </c>
      <c r="J175" s="329">
        <f>ITKOT!L174</f>
        <v>1</v>
      </c>
      <c r="K175" s="242">
        <f>SETDA!L174</f>
        <v>1</v>
      </c>
      <c r="L175" s="242">
        <f>CAPIL!L174</f>
        <v>1</v>
      </c>
      <c r="M175" s="242">
        <f>DPMPT!L174</f>
        <v>1</v>
      </c>
      <c r="N175" s="242">
        <f>BAPPEDA!L174</f>
        <v>1</v>
      </c>
      <c r="O175" s="242">
        <f>NAKER!L174</f>
        <v>1</v>
      </c>
      <c r="P175" s="242">
        <f>BKPSDM!L174</f>
        <v>1</v>
      </c>
      <c r="Q175" s="242">
        <f>KOMINFO!L174</f>
        <v>1</v>
      </c>
      <c r="R175" s="242">
        <f>RSUD!L174</f>
        <v>1</v>
      </c>
      <c r="S175" s="117">
        <f>RSIA!L174</f>
        <v>0.5</v>
      </c>
      <c r="T175" s="117">
        <f>DKUMKM!L174</f>
        <v>1</v>
      </c>
      <c r="U175" s="117">
        <f>DISDIK!L174</f>
        <v>0.5</v>
      </c>
      <c r="V175" s="117">
        <f>DKK!L174</f>
        <v>1</v>
      </c>
      <c r="W175" s="117">
        <f>DPU!L174</f>
        <v>0.5</v>
      </c>
      <c r="X175" s="117">
        <f>DISPERKIM!L174</f>
        <v>1</v>
      </c>
      <c r="Y175" s="117">
        <f>BPBD!L174</f>
        <v>1</v>
      </c>
      <c r="Z175" s="117">
        <f>SATPOL!L174</f>
        <v>1</v>
      </c>
      <c r="AA175" s="117">
        <f>DINSOS!L174</f>
        <v>1</v>
      </c>
      <c r="AB175" s="117">
        <f>DP3AKB!L174</f>
        <v>1</v>
      </c>
      <c r="AC175" s="117">
        <f>DPPR!L174</f>
        <v>1</v>
      </c>
      <c r="AD175" s="117">
        <f>DLH!L174</f>
        <v>1</v>
      </c>
      <c r="AE175" s="117">
        <f>DISHUB!L174</f>
        <v>1</v>
      </c>
      <c r="AF175" s="117">
        <f>PERPUS!L174</f>
        <v>0.5</v>
      </c>
      <c r="AG175" s="117">
        <f>DPOP!L174</f>
        <v>1</v>
      </c>
      <c r="AH175" s="117">
        <f>'DP3'!L174</f>
        <v>1</v>
      </c>
      <c r="AI175" s="117">
        <f>DISDAG!L174</f>
        <v>1</v>
      </c>
      <c r="AJ175" s="117">
        <f>BPKD!L174</f>
        <v>1</v>
      </c>
      <c r="AK175" s="117">
        <f>BPPDRD!L174</f>
        <v>1</v>
      </c>
      <c r="AL175" s="117">
        <f>KESBANG!L174</f>
        <v>0.5</v>
      </c>
      <c r="AM175" s="117">
        <f>SETWAN!L174</f>
        <v>1</v>
      </c>
      <c r="AN175" s="117">
        <f>KEC.BARAT!L174</f>
        <v>0.5</v>
      </c>
      <c r="AO175" s="117">
        <f>BALTENG!L174</f>
        <v>1</v>
      </c>
      <c r="AP175" s="117">
        <f>BALKOT!L174</f>
        <v>1</v>
      </c>
      <c r="AQ175" s="117">
        <f>BALUT!L174</f>
        <v>0.5</v>
      </c>
      <c r="AR175" s="117">
        <f>BALSEL!L174</f>
        <v>0.5</v>
      </c>
      <c r="AS175" s="117">
        <f>BALTIM!L174</f>
        <v>1</v>
      </c>
    </row>
    <row r="176">
      <c r="A176" s="113"/>
      <c r="B176" s="114"/>
      <c r="C176" s="114"/>
      <c r="D176" s="114"/>
      <c r="E176" s="328" t="s">
        <v>107</v>
      </c>
      <c r="F176" s="266" t="s">
        <v>957</v>
      </c>
      <c r="G176" s="117"/>
      <c r="H176" s="407"/>
      <c r="I176" s="117">
        <f>AVERAGE(J176:AS176)</f>
        <v>0.8888888889</v>
      </c>
      <c r="J176" s="324">
        <f>ITKOT!L175</f>
        <v>1</v>
      </c>
      <c r="K176" s="117">
        <f>SETDA!L175</f>
        <v>1</v>
      </c>
      <c r="L176" s="117">
        <f>CAPIL!L175</f>
        <v>1</v>
      </c>
      <c r="M176" s="117">
        <f>DPMPT!L175</f>
        <v>1</v>
      </c>
      <c r="N176" s="117">
        <f>BAPPEDA!L175</f>
        <v>1</v>
      </c>
      <c r="O176" s="117">
        <f>NAKER!L175</f>
        <v>1</v>
      </c>
      <c r="P176" s="117">
        <f>BKPSDM!L175</f>
        <v>1</v>
      </c>
      <c r="Q176" s="117">
        <f>KOMINFO!L175</f>
        <v>1</v>
      </c>
      <c r="R176" s="117">
        <f>RSUD!L175</f>
        <v>1</v>
      </c>
      <c r="S176" s="117">
        <f>RSIA!L175</f>
        <v>0.5</v>
      </c>
      <c r="T176" s="117">
        <f>DKUMKM!L175</f>
        <v>1</v>
      </c>
      <c r="U176" s="117">
        <f>DISDIK!L175</f>
        <v>0.5</v>
      </c>
      <c r="V176" s="117">
        <f>DKK!L175</f>
        <v>1</v>
      </c>
      <c r="W176" s="117">
        <f>DPU!L175</f>
        <v>0.5</v>
      </c>
      <c r="X176" s="117">
        <f>DISPERKIM!L175</f>
        <v>1</v>
      </c>
      <c r="Y176" s="117">
        <f>BPBD!L175</f>
        <v>1</v>
      </c>
      <c r="Z176" s="117">
        <f>SATPOL!L175</f>
        <v>1</v>
      </c>
      <c r="AA176" s="117">
        <f>DINSOS!L175</f>
        <v>1</v>
      </c>
      <c r="AB176" s="117">
        <f>DP3AKB!L175</f>
        <v>1</v>
      </c>
      <c r="AC176" s="117">
        <f>DPPR!L175</f>
        <v>1</v>
      </c>
      <c r="AD176" s="117">
        <f>DLH!L175</f>
        <v>1</v>
      </c>
      <c r="AE176" s="117">
        <f>DISHUB!L175</f>
        <v>1</v>
      </c>
      <c r="AF176" s="117">
        <f>PERPUS!L175</f>
        <v>0.5</v>
      </c>
      <c r="AG176" s="117">
        <f>DPOP!L175</f>
        <v>1</v>
      </c>
      <c r="AH176" s="117">
        <f>'DP3'!L175</f>
        <v>1</v>
      </c>
      <c r="AI176" s="117">
        <f>DISDAG!L175</f>
        <v>1</v>
      </c>
      <c r="AJ176" s="117">
        <f>BPKD!L175</f>
        <v>1</v>
      </c>
      <c r="AK176" s="117">
        <f>BPPDRD!L175</f>
        <v>1</v>
      </c>
      <c r="AL176" s="117">
        <f>KESBANG!L175</f>
        <v>0.5</v>
      </c>
      <c r="AM176" s="117">
        <f>SETWAN!L175</f>
        <v>1</v>
      </c>
      <c r="AN176" s="117">
        <f>KEC.BARAT!L175</f>
        <v>0.5</v>
      </c>
      <c r="AO176" s="117">
        <f>BALTENG!L175</f>
        <v>1</v>
      </c>
      <c r="AP176" s="117">
        <f>BALKOT!L175</f>
        <v>1</v>
      </c>
      <c r="AQ176" s="117">
        <f>BALUT!L175</f>
        <v>0.5</v>
      </c>
      <c r="AR176" s="117">
        <f>BALSEL!L175</f>
        <v>0.5</v>
      </c>
      <c r="AS176" s="117">
        <f>BALTIM!L175</f>
        <v>1</v>
      </c>
    </row>
    <row r="177">
      <c r="A177" s="257"/>
      <c r="B177" s="241"/>
      <c r="C177" s="241"/>
      <c r="D177" s="241" t="s">
        <v>12</v>
      </c>
      <c r="E177" s="28" t="s">
        <v>1207</v>
      </c>
      <c r="F177" s="4"/>
      <c r="G177" s="242">
        <v>0.5</v>
      </c>
      <c r="H177" s="407"/>
      <c r="I177" s="242">
        <f>AVERAGE(I178)*G177</f>
        <v>0.4652777778</v>
      </c>
      <c r="J177" s="329">
        <f>ITKOT!L176</f>
        <v>0.5</v>
      </c>
      <c r="K177" s="242">
        <f>SETDA!L176</f>
        <v>0.5</v>
      </c>
      <c r="L177" s="242">
        <f>CAPIL!L176</f>
        <v>0.5</v>
      </c>
      <c r="M177" s="242">
        <f>DPMPT!L176</f>
        <v>0.5</v>
      </c>
      <c r="N177" s="242">
        <f>BAPPEDA!L176</f>
        <v>0.5</v>
      </c>
      <c r="O177" s="242">
        <f>NAKER!L176</f>
        <v>0.5</v>
      </c>
      <c r="P177" s="242">
        <f>BKPSDM!L176</f>
        <v>0.5</v>
      </c>
      <c r="Q177" s="242">
        <f>KOMINFO!L176</f>
        <v>0.5</v>
      </c>
      <c r="R177" s="242">
        <f>RSUD!L176</f>
        <v>0.5</v>
      </c>
      <c r="S177" s="117">
        <f>RSIA!L176</f>
        <v>0.5</v>
      </c>
      <c r="T177" s="117">
        <f>DKUMKM!L176</f>
        <v>0.5</v>
      </c>
      <c r="U177" s="117">
        <f>DISDIK!L176</f>
        <v>0.5</v>
      </c>
      <c r="V177" s="117">
        <f>DKK!L176</f>
        <v>0.25</v>
      </c>
      <c r="W177" s="117">
        <f>DPU!L176</f>
        <v>0.5</v>
      </c>
      <c r="X177" s="117">
        <f>DISPERKIM!L176</f>
        <v>0.5</v>
      </c>
      <c r="Y177" s="117">
        <f>BPBD!L176</f>
        <v>0.5</v>
      </c>
      <c r="Z177" s="117">
        <f>SATPOL!L176</f>
        <v>0.5</v>
      </c>
      <c r="AA177" s="117">
        <f>DINSOS!L176</f>
        <v>0.5</v>
      </c>
      <c r="AB177" s="117">
        <f>DP3AKB!L176</f>
        <v>0.5</v>
      </c>
      <c r="AC177" s="117">
        <f>DPPR!L176</f>
        <v>0.5</v>
      </c>
      <c r="AD177" s="117">
        <f>DLH!L176</f>
        <v>0.5</v>
      </c>
      <c r="AE177" s="117">
        <f>DISHUB!L176</f>
        <v>0.25</v>
      </c>
      <c r="AF177" s="117">
        <f>PERPUS!L176</f>
        <v>0.25</v>
      </c>
      <c r="AG177" s="117">
        <f>DPOP!L176</f>
        <v>0.5</v>
      </c>
      <c r="AH177" s="117">
        <f>'DP3'!L176</f>
        <v>0.5</v>
      </c>
      <c r="AI177" s="117">
        <f>DISDAG!L176</f>
        <v>0.5</v>
      </c>
      <c r="AJ177" s="117">
        <f>BPKD!L176</f>
        <v>0.25</v>
      </c>
      <c r="AK177" s="117">
        <f>BPPDRD!L176</f>
        <v>0.5</v>
      </c>
      <c r="AL177" s="117">
        <f>KESBANG!L176</f>
        <v>0.5</v>
      </c>
      <c r="AM177" s="117">
        <f>SETWAN!L176</f>
        <v>0.5</v>
      </c>
      <c r="AN177" s="117">
        <f>KEC.BARAT!L176</f>
        <v>0.5</v>
      </c>
      <c r="AO177" s="117">
        <f>BALTENG!L176</f>
        <v>0.5</v>
      </c>
      <c r="AP177" s="117">
        <f>BALKOT!L176</f>
        <v>0.25</v>
      </c>
      <c r="AQ177" s="117">
        <f>BALUT!L176</f>
        <v>0.5</v>
      </c>
      <c r="AR177" s="117">
        <f>BALSEL!L176</f>
        <v>0.5</v>
      </c>
      <c r="AS177" s="117">
        <f>BALTIM!L176</f>
        <v>0.5</v>
      </c>
    </row>
    <row r="178">
      <c r="A178" s="113"/>
      <c r="B178" s="114"/>
      <c r="C178" s="114"/>
      <c r="D178" s="114"/>
      <c r="E178" s="328" t="s">
        <v>107</v>
      </c>
      <c r="F178" s="266" t="s">
        <v>1208</v>
      </c>
      <c r="G178" s="117"/>
      <c r="H178" s="407"/>
      <c r="I178" s="117">
        <f>AVERAGE(J178:AS178)</f>
        <v>0.9305555556</v>
      </c>
      <c r="J178" s="324">
        <f>ITKOT!L177</f>
        <v>1</v>
      </c>
      <c r="K178" s="117">
        <f>SETDA!L177</f>
        <v>1</v>
      </c>
      <c r="L178" s="117">
        <f>CAPIL!L177</f>
        <v>1</v>
      </c>
      <c r="M178" s="117">
        <f>DPMPT!L177</f>
        <v>1</v>
      </c>
      <c r="N178" s="117">
        <f>BAPPEDA!L177</f>
        <v>1</v>
      </c>
      <c r="O178" s="117">
        <f>NAKER!L177</f>
        <v>1</v>
      </c>
      <c r="P178" s="117">
        <f>BKPSDM!L177</f>
        <v>1</v>
      </c>
      <c r="Q178" s="117">
        <f>KOMINFO!L177</f>
        <v>1</v>
      </c>
      <c r="R178" s="117">
        <f>RSUD!L177</f>
        <v>1</v>
      </c>
      <c r="S178" s="117">
        <f>RSIA!L177</f>
        <v>1</v>
      </c>
      <c r="T178" s="117">
        <f>DKUMKM!L177</f>
        <v>1</v>
      </c>
      <c r="U178" s="117">
        <f>DISDIK!L177</f>
        <v>1</v>
      </c>
      <c r="V178" s="117">
        <f>DKK!L177</f>
        <v>0.5</v>
      </c>
      <c r="W178" s="117">
        <f>DPU!L177</f>
        <v>1</v>
      </c>
      <c r="X178" s="117">
        <f>DISPERKIM!L177</f>
        <v>1</v>
      </c>
      <c r="Y178" s="117">
        <f>BPBD!L177</f>
        <v>1</v>
      </c>
      <c r="Z178" s="117">
        <f>SATPOL!L177</f>
        <v>1</v>
      </c>
      <c r="AA178" s="117">
        <f>DINSOS!L177</f>
        <v>1</v>
      </c>
      <c r="AB178" s="117">
        <f>DP3AKB!L177</f>
        <v>1</v>
      </c>
      <c r="AC178" s="117">
        <f>DPPR!L177</f>
        <v>1</v>
      </c>
      <c r="AD178" s="117">
        <f>DLH!L177</f>
        <v>1</v>
      </c>
      <c r="AE178" s="117">
        <f>DISHUB!L177</f>
        <v>0.5</v>
      </c>
      <c r="AF178" s="117">
        <f>PERPUS!L177</f>
        <v>0.5</v>
      </c>
      <c r="AG178" s="117">
        <f>DPOP!L177</f>
        <v>1</v>
      </c>
      <c r="AH178" s="117">
        <f>'DP3'!L177</f>
        <v>1</v>
      </c>
      <c r="AI178" s="117">
        <f>DISDAG!L177</f>
        <v>1</v>
      </c>
      <c r="AJ178" s="117">
        <f>BPKD!L177</f>
        <v>0.5</v>
      </c>
      <c r="AK178" s="117">
        <f>BPPDRD!L177</f>
        <v>1</v>
      </c>
      <c r="AL178" s="117">
        <f>KESBANG!L177</f>
        <v>1</v>
      </c>
      <c r="AM178" s="117">
        <f>SETWAN!L177</f>
        <v>1</v>
      </c>
      <c r="AN178" s="117">
        <f>KEC.BARAT!L177</f>
        <v>1</v>
      </c>
      <c r="AO178" s="117">
        <f>BALTENG!L177</f>
        <v>1</v>
      </c>
      <c r="AP178" s="117">
        <f>BALKOT!L177</f>
        <v>0.5</v>
      </c>
      <c r="AQ178" s="117">
        <f>BALUT!L177</f>
        <v>1</v>
      </c>
      <c r="AR178" s="117">
        <f>BALSEL!L177</f>
        <v>1</v>
      </c>
      <c r="AS178" s="117">
        <f>BALTIM!L177</f>
        <v>1</v>
      </c>
    </row>
    <row r="179">
      <c r="A179" s="257"/>
      <c r="B179" s="241"/>
      <c r="C179" s="241"/>
      <c r="D179" s="241" t="s">
        <v>14</v>
      </c>
      <c r="E179" s="28" t="s">
        <v>88</v>
      </c>
      <c r="F179" s="4"/>
      <c r="G179" s="242">
        <v>0.5</v>
      </c>
      <c r="H179" s="407"/>
      <c r="I179" s="242">
        <f>AVERAGE(I180:I183)*G179</f>
        <v>0.2514966052</v>
      </c>
      <c r="J179" s="329">
        <f>ITKOT!L178</f>
        <v>0.3230769231</v>
      </c>
      <c r="K179" s="242">
        <f>SETDA!L178</f>
        <v>0.125</v>
      </c>
      <c r="L179" s="242">
        <f>CAPIL!L178</f>
        <v>0.5</v>
      </c>
      <c r="M179" s="242">
        <f>DPMPT!L178</f>
        <v>0</v>
      </c>
      <c r="N179" s="242">
        <f>BAPPEDA!L178</f>
        <v>0.5</v>
      </c>
      <c r="O179" s="242">
        <f>NAKER!L178</f>
        <v>0.1515151515</v>
      </c>
      <c r="P179" s="242">
        <f>BKPSDM!L178</f>
        <v>0</v>
      </c>
      <c r="Q179" s="242">
        <f>KOMINFO!L178</f>
        <v>0.4523809524</v>
      </c>
      <c r="R179" s="242">
        <f>RSUD!L178</f>
        <v>0.1666666667</v>
      </c>
      <c r="S179" s="117">
        <f>RSIA!L178</f>
        <v>0.5</v>
      </c>
      <c r="T179" s="117">
        <f>DKUMKM!L178</f>
        <v>0</v>
      </c>
      <c r="U179" s="117">
        <f>DISDIK!L178</f>
        <v>0.5</v>
      </c>
      <c r="V179" s="117">
        <f>DKK!L178</f>
        <v>0.4</v>
      </c>
      <c r="W179" s="117">
        <f>DPU!L178</f>
        <v>0</v>
      </c>
      <c r="X179" s="117">
        <f>DISPERKIM!L178</f>
        <v>0.5</v>
      </c>
      <c r="Y179" s="117">
        <f>BPBD!L178</f>
        <v>0</v>
      </c>
      <c r="Z179" s="117">
        <f>SATPOL!L178</f>
        <v>0.3</v>
      </c>
      <c r="AA179" s="117">
        <f>DINSOS!L178</f>
        <v>0</v>
      </c>
      <c r="AB179" s="117">
        <f>DP3AKB!L178</f>
        <v>0.5</v>
      </c>
      <c r="AC179" s="117">
        <f>DPPR!L178</f>
        <v>0</v>
      </c>
      <c r="AD179" s="117">
        <f>DLH!L178</f>
        <v>0</v>
      </c>
      <c r="AE179" s="117">
        <f>DISHUB!L178</f>
        <v>0</v>
      </c>
      <c r="AF179" s="117">
        <f>PERPUS!L178</f>
        <v>0.5</v>
      </c>
      <c r="AG179" s="117">
        <f>DPOP!L178</f>
        <v>0.5</v>
      </c>
      <c r="AH179" s="117">
        <f>'DP3'!L178</f>
        <v>0.2619047619</v>
      </c>
      <c r="AI179" s="117">
        <f>DISDAG!L178</f>
        <v>0</v>
      </c>
      <c r="AJ179" s="117">
        <f>BPKD!L178</f>
        <v>0</v>
      </c>
      <c r="AK179" s="117">
        <f>BPPDRD!L178</f>
        <v>0.34</v>
      </c>
      <c r="AL179" s="117">
        <f>KESBANG!L178</f>
        <v>0.4</v>
      </c>
      <c r="AM179" s="117">
        <f>SETWAN!L178</f>
        <v>0.5</v>
      </c>
      <c r="AN179" s="117">
        <f>KEC.BARAT!L178</f>
        <v>0.5</v>
      </c>
      <c r="AO179" s="117">
        <f>BALTENG!L178</f>
        <v>0.1333333333</v>
      </c>
      <c r="AP179" s="117">
        <f>BALKOT!L178</f>
        <v>0</v>
      </c>
      <c r="AQ179" s="117">
        <f>BALUT!L178</f>
        <v>0</v>
      </c>
      <c r="AR179" s="117">
        <f>BALSEL!L178</f>
        <v>0.5</v>
      </c>
      <c r="AS179" s="117">
        <f>BALTIM!L178</f>
        <v>0.5</v>
      </c>
    </row>
    <row r="180">
      <c r="A180" s="113"/>
      <c r="B180" s="114"/>
      <c r="C180" s="114"/>
      <c r="D180" s="114"/>
      <c r="E180" s="328" t="s">
        <v>107</v>
      </c>
      <c r="F180" s="266" t="s">
        <v>979</v>
      </c>
      <c r="G180" s="117"/>
      <c r="H180" s="407"/>
      <c r="I180" s="117">
        <f>AVERAGE(J180:AS180)</f>
        <v>0.5029932105</v>
      </c>
      <c r="J180" s="324">
        <f>ITKOT!L179</f>
        <v>0.6461538462</v>
      </c>
      <c r="K180" s="117">
        <f>SETDA!L179</f>
        <v>0.25</v>
      </c>
      <c r="L180" s="117">
        <f>CAPIL!L179</f>
        <v>1</v>
      </c>
      <c r="M180" s="117">
        <f>DPMPT!L179</f>
        <v>0</v>
      </c>
      <c r="N180" s="117">
        <f>BAPPEDA!L179</f>
        <v>1</v>
      </c>
      <c r="O180" s="117">
        <f>NAKER!L179</f>
        <v>0.303030303</v>
      </c>
      <c r="P180" s="117">
        <f>BKPSDM!L179</f>
        <v>0</v>
      </c>
      <c r="Q180" s="117">
        <f>KOMINFO!L179</f>
        <v>0.9047619048</v>
      </c>
      <c r="R180" s="117">
        <f>RSUD!L179</f>
        <v>0.3333333333</v>
      </c>
      <c r="S180" s="117">
        <f>RSIA!L179</f>
        <v>1</v>
      </c>
      <c r="T180" s="117">
        <f>DKUMKM!L179</f>
        <v>0</v>
      </c>
      <c r="U180" s="117">
        <f>DISDIK!L179</f>
        <v>1</v>
      </c>
      <c r="V180" s="117">
        <f>DKK!L179</f>
        <v>0.8</v>
      </c>
      <c r="W180" s="117">
        <f>DPU!L179</f>
        <v>0</v>
      </c>
      <c r="X180" s="117">
        <f>DISPERKIM!L179</f>
        <v>1</v>
      </c>
      <c r="Y180" s="117">
        <f>BPBD!L179</f>
        <v>0</v>
      </c>
      <c r="Z180" s="117">
        <f>SATPOL!L179</f>
        <v>0.6</v>
      </c>
      <c r="AA180" s="117">
        <f>DINSOS!L179</f>
        <v>0</v>
      </c>
      <c r="AB180" s="117">
        <f>DP3AKB!L179</f>
        <v>1</v>
      </c>
      <c r="AC180" s="117">
        <f>DPPR!L179</f>
        <v>0</v>
      </c>
      <c r="AD180" s="117">
        <f>DLH!L179</f>
        <v>0</v>
      </c>
      <c r="AE180" s="117">
        <f>DISHUB!L179</f>
        <v>0</v>
      </c>
      <c r="AF180" s="117">
        <f>PERPUS!L179</f>
        <v>1</v>
      </c>
      <c r="AG180" s="117">
        <f>DPOP!L179</f>
        <v>1</v>
      </c>
      <c r="AH180" s="117">
        <f>'DP3'!L179</f>
        <v>0.5238095238</v>
      </c>
      <c r="AI180" s="117">
        <f>DISDAG!L179</f>
        <v>0</v>
      </c>
      <c r="AJ180" s="117">
        <f>BPKD!L179</f>
        <v>0</v>
      </c>
      <c r="AK180" s="117">
        <f>BPPDRD!L179</f>
        <v>0.68</v>
      </c>
      <c r="AL180" s="117">
        <f>KESBANG!L179</f>
        <v>0.8</v>
      </c>
      <c r="AM180" s="117">
        <f>SETWAN!L179</f>
        <v>1</v>
      </c>
      <c r="AN180" s="117">
        <f>KEC.BARAT!L179</f>
        <v>1</v>
      </c>
      <c r="AO180" s="117">
        <f>BALTENG!L179</f>
        <v>0.2666666667</v>
      </c>
      <c r="AP180" s="117">
        <f>BALKOT!L179</f>
        <v>0</v>
      </c>
      <c r="AQ180" s="117">
        <f>BALUT!L179</f>
        <v>0</v>
      </c>
      <c r="AR180" s="117">
        <f>BALSEL!L179</f>
        <v>1</v>
      </c>
      <c r="AS180" s="117">
        <f>BALTIM!L179</f>
        <v>1</v>
      </c>
    </row>
    <row r="181">
      <c r="A181" s="113"/>
      <c r="B181" s="114"/>
      <c r="C181" s="114"/>
      <c r="D181" s="114"/>
      <c r="E181" s="114"/>
      <c r="F181" s="346" t="s">
        <v>983</v>
      </c>
      <c r="G181" s="117"/>
      <c r="H181" s="407"/>
      <c r="I181" s="117"/>
      <c r="J181" s="324" t="str">
        <f>ITKOT!L180</f>
        <v/>
      </c>
      <c r="K181" s="117" t="str">
        <f>SETDA!L180</f>
        <v/>
      </c>
      <c r="L181" s="117" t="str">
        <f>CAPIL!L180</f>
        <v/>
      </c>
      <c r="M181" s="117" t="str">
        <f>DPMPT!L180</f>
        <v/>
      </c>
      <c r="N181" s="117" t="str">
        <f>BAPPEDA!L180</f>
        <v/>
      </c>
      <c r="O181" s="117" t="str">
        <f>NAKER!L180</f>
        <v/>
      </c>
      <c r="P181" s="117" t="str">
        <f>BKPSDM!L180</f>
        <v/>
      </c>
      <c r="Q181" s="117" t="str">
        <f>KOMINFO!L180</f>
        <v/>
      </c>
      <c r="R181" s="117" t="str">
        <f>RSUD!L180</f>
        <v/>
      </c>
      <c r="S181" s="117" t="str">
        <f>RSIA!L180</f>
        <v/>
      </c>
      <c r="T181" s="117" t="str">
        <f>DKUMKM!L180</f>
        <v/>
      </c>
      <c r="U181" s="117" t="str">
        <f>DISDIK!L180</f>
        <v/>
      </c>
      <c r="V181" s="117" t="str">
        <f>DKK!L180</f>
        <v/>
      </c>
      <c r="W181" s="117" t="str">
        <f>DPU!L180</f>
        <v/>
      </c>
      <c r="X181" s="117" t="str">
        <f>DISPERKIM!L180</f>
        <v/>
      </c>
      <c r="Y181" s="117" t="str">
        <f>BPBD!L180</f>
        <v/>
      </c>
      <c r="Z181" s="117" t="str">
        <f>SATPOL!L180</f>
        <v/>
      </c>
      <c r="AA181" s="117" t="str">
        <f>DINSOS!L180</f>
        <v/>
      </c>
      <c r="AB181" s="117" t="str">
        <f>DP3AKB!L180</f>
        <v/>
      </c>
      <c r="AC181" s="117" t="str">
        <f>DPPR!L180</f>
        <v/>
      </c>
      <c r="AD181" s="117" t="str">
        <f>DLH!L180</f>
        <v/>
      </c>
      <c r="AE181" s="117" t="str">
        <f>DISHUB!L180</f>
        <v/>
      </c>
      <c r="AF181" s="117" t="str">
        <f>PERPUS!L180</f>
        <v/>
      </c>
      <c r="AG181" s="117" t="str">
        <f>DPOP!L180</f>
        <v/>
      </c>
      <c r="AH181" s="117" t="str">
        <f>'DP3'!L180</f>
        <v/>
      </c>
      <c r="AI181" s="117" t="str">
        <f>DISDAG!L180</f>
        <v/>
      </c>
      <c r="AJ181" s="117" t="str">
        <f>BPKD!L180</f>
        <v/>
      </c>
      <c r="AK181" s="117" t="str">
        <f>BPPDRD!L180</f>
        <v/>
      </c>
      <c r="AL181" s="117" t="str">
        <f>KESBANG!L180</f>
        <v/>
      </c>
      <c r="AM181" s="117" t="str">
        <f>SETWAN!L180</f>
        <v/>
      </c>
      <c r="AN181" s="117" t="str">
        <f>KEC.BARAT!L180</f>
        <v/>
      </c>
      <c r="AO181" s="117" t="str">
        <f>BALTENG!L180</f>
        <v/>
      </c>
      <c r="AP181" s="117" t="str">
        <f>BALKOT!L180</f>
        <v/>
      </c>
      <c r="AQ181" s="117" t="str">
        <f>BALUT!L180</f>
        <v/>
      </c>
      <c r="AR181" s="117" t="str">
        <f>BALSEL!L180</f>
        <v/>
      </c>
      <c r="AS181" s="117" t="str">
        <f>BALTIM!L180</f>
        <v/>
      </c>
    </row>
    <row r="182">
      <c r="A182" s="113"/>
      <c r="B182" s="114"/>
      <c r="C182" s="114"/>
      <c r="D182" s="114"/>
      <c r="E182" s="114"/>
      <c r="F182" s="346" t="s">
        <v>984</v>
      </c>
      <c r="G182" s="117"/>
      <c r="H182" s="407"/>
      <c r="I182" s="117"/>
      <c r="J182" s="324" t="str">
        <f>ITKOT!L181</f>
        <v/>
      </c>
      <c r="K182" s="117" t="str">
        <f>SETDA!L181</f>
        <v/>
      </c>
      <c r="L182" s="117" t="str">
        <f>CAPIL!L181</f>
        <v/>
      </c>
      <c r="M182" s="117" t="str">
        <f>DPMPT!L181</f>
        <v/>
      </c>
      <c r="N182" s="117" t="str">
        <f>BAPPEDA!L181</f>
        <v/>
      </c>
      <c r="O182" s="117" t="str">
        <f>NAKER!L181</f>
        <v/>
      </c>
      <c r="P182" s="117" t="str">
        <f>BKPSDM!L181</f>
        <v/>
      </c>
      <c r="Q182" s="117" t="str">
        <f>KOMINFO!L181</f>
        <v/>
      </c>
      <c r="R182" s="117" t="str">
        <f>RSUD!L181</f>
        <v/>
      </c>
      <c r="S182" s="117" t="str">
        <f>RSIA!L181</f>
        <v/>
      </c>
      <c r="T182" s="117" t="str">
        <f>DKUMKM!L181</f>
        <v/>
      </c>
      <c r="U182" s="117" t="str">
        <f>DISDIK!L181</f>
        <v/>
      </c>
      <c r="V182" s="117" t="str">
        <f>DKK!L181</f>
        <v/>
      </c>
      <c r="W182" s="117" t="str">
        <f>DPU!L181</f>
        <v/>
      </c>
      <c r="X182" s="117" t="str">
        <f>DISPERKIM!L181</f>
        <v/>
      </c>
      <c r="Y182" s="117" t="str">
        <f>BPBD!L181</f>
        <v/>
      </c>
      <c r="Z182" s="117" t="str">
        <f>SATPOL!L181</f>
        <v/>
      </c>
      <c r="AA182" s="117" t="str">
        <f>DINSOS!L181</f>
        <v/>
      </c>
      <c r="AB182" s="117" t="str">
        <f>DP3AKB!L181</f>
        <v/>
      </c>
      <c r="AC182" s="117" t="str">
        <f>DPPR!L181</f>
        <v/>
      </c>
      <c r="AD182" s="117" t="str">
        <f>DLH!L181</f>
        <v/>
      </c>
      <c r="AE182" s="117" t="str">
        <f>DISHUB!L181</f>
        <v/>
      </c>
      <c r="AF182" s="117" t="str">
        <f>PERPUS!L181</f>
        <v/>
      </c>
      <c r="AG182" s="117" t="str">
        <f>DPOP!L181</f>
        <v/>
      </c>
      <c r="AH182" s="117" t="str">
        <f>'DP3'!L181</f>
        <v/>
      </c>
      <c r="AI182" s="117" t="str">
        <f>DISDAG!L181</f>
        <v/>
      </c>
      <c r="AJ182" s="117" t="str">
        <f>BPKD!L181</f>
        <v/>
      </c>
      <c r="AK182" s="117" t="str">
        <f>BPPDRD!L181</f>
        <v/>
      </c>
      <c r="AL182" s="117" t="str">
        <f>KESBANG!L181</f>
        <v/>
      </c>
      <c r="AM182" s="117" t="str">
        <f>SETWAN!L181</f>
        <v/>
      </c>
      <c r="AN182" s="117" t="str">
        <f>KEC.BARAT!L181</f>
        <v/>
      </c>
      <c r="AO182" s="117" t="str">
        <f>BALTENG!L181</f>
        <v/>
      </c>
      <c r="AP182" s="117" t="str">
        <f>BALKOT!L181</f>
        <v/>
      </c>
      <c r="AQ182" s="117" t="str">
        <f>BALUT!L181</f>
        <v/>
      </c>
      <c r="AR182" s="117" t="str">
        <f>BALSEL!L181</f>
        <v/>
      </c>
      <c r="AS182" s="117" t="str">
        <f>BALTIM!L181</f>
        <v/>
      </c>
    </row>
    <row r="183">
      <c r="A183" s="113"/>
      <c r="B183" s="114"/>
      <c r="C183" s="114"/>
      <c r="D183" s="114"/>
      <c r="E183" s="114"/>
      <c r="F183" s="346" t="s">
        <v>985</v>
      </c>
      <c r="G183" s="117"/>
      <c r="H183" s="407"/>
      <c r="I183" s="117"/>
      <c r="J183" s="324" t="str">
        <f>ITKOT!L182</f>
        <v/>
      </c>
      <c r="K183" s="117" t="str">
        <f>SETDA!L182</f>
        <v/>
      </c>
      <c r="L183" s="117" t="str">
        <f>CAPIL!L182</f>
        <v/>
      </c>
      <c r="M183" s="117" t="str">
        <f>DPMPT!L182</f>
        <v/>
      </c>
      <c r="N183" s="117" t="str">
        <f>BAPPEDA!L182</f>
        <v/>
      </c>
      <c r="O183" s="117" t="str">
        <f>NAKER!L182</f>
        <v/>
      </c>
      <c r="P183" s="117" t="str">
        <f>BKPSDM!L182</f>
        <v/>
      </c>
      <c r="Q183" s="117" t="str">
        <f>KOMINFO!L182</f>
        <v/>
      </c>
      <c r="R183" s="117" t="str">
        <f>RSUD!L182</f>
        <v/>
      </c>
      <c r="S183" s="117" t="str">
        <f>RSIA!L182</f>
        <v/>
      </c>
      <c r="T183" s="117" t="str">
        <f>DKUMKM!L182</f>
        <v/>
      </c>
      <c r="U183" s="117" t="str">
        <f>DISDIK!L182</f>
        <v/>
      </c>
      <c r="V183" s="117" t="str">
        <f>DKK!L182</f>
        <v/>
      </c>
      <c r="W183" s="117" t="str">
        <f>DPU!L182</f>
        <v/>
      </c>
      <c r="X183" s="117" t="str">
        <f>DISPERKIM!L182</f>
        <v/>
      </c>
      <c r="Y183" s="117" t="str">
        <f>BPBD!L182</f>
        <v/>
      </c>
      <c r="Z183" s="117" t="str">
        <f>SATPOL!L182</f>
        <v/>
      </c>
      <c r="AA183" s="117" t="str">
        <f>DINSOS!L182</f>
        <v/>
      </c>
      <c r="AB183" s="117" t="str">
        <f>DP3AKB!L182</f>
        <v/>
      </c>
      <c r="AC183" s="117" t="str">
        <f>DPPR!L182</f>
        <v/>
      </c>
      <c r="AD183" s="117" t="str">
        <f>DLH!L182</f>
        <v/>
      </c>
      <c r="AE183" s="117" t="str">
        <f>DISHUB!L182</f>
        <v/>
      </c>
      <c r="AF183" s="117" t="str">
        <f>PERPUS!L182</f>
        <v/>
      </c>
      <c r="AG183" s="117" t="str">
        <f>DPOP!L182</f>
        <v/>
      </c>
      <c r="AH183" s="117" t="str">
        <f>'DP3'!L182</f>
        <v/>
      </c>
      <c r="AI183" s="117" t="str">
        <f>DISDAG!L182</f>
        <v/>
      </c>
      <c r="AJ183" s="117" t="str">
        <f>BPKD!L182</f>
        <v/>
      </c>
      <c r="AK183" s="117" t="str">
        <f>BPPDRD!L182</f>
        <v/>
      </c>
      <c r="AL183" s="117" t="str">
        <f>KESBANG!L182</f>
        <v/>
      </c>
      <c r="AM183" s="117" t="str">
        <f>SETWAN!L182</f>
        <v/>
      </c>
      <c r="AN183" s="117" t="str">
        <f>KEC.BARAT!L182</f>
        <v/>
      </c>
      <c r="AO183" s="117" t="str">
        <f>BALTENG!L182</f>
        <v/>
      </c>
      <c r="AP183" s="117" t="str">
        <f>BALKOT!L182</f>
        <v/>
      </c>
      <c r="AQ183" s="117" t="str">
        <f>BALUT!L182</f>
        <v/>
      </c>
      <c r="AR183" s="117" t="str">
        <f>BALSEL!L182</f>
        <v/>
      </c>
      <c r="AS183" s="117" t="str">
        <f>BALTIM!L182</f>
        <v/>
      </c>
    </row>
    <row r="184">
      <c r="A184" s="138"/>
      <c r="B184" s="138"/>
      <c r="C184" s="139">
        <v>6.0</v>
      </c>
      <c r="D184" s="141" t="s">
        <v>42</v>
      </c>
      <c r="E184" s="3"/>
      <c r="F184" s="4"/>
      <c r="G184" s="37">
        <f>SUM(G185:G203)</f>
        <v>3.75</v>
      </c>
      <c r="H184" s="407"/>
      <c r="I184" s="37">
        <f>SUM(I185,I199,I201,I203)</f>
        <v>2.704958351</v>
      </c>
      <c r="J184" s="409">
        <f>ITKOT!L183</f>
        <v>3.169174156</v>
      </c>
      <c r="K184" s="37">
        <f>SETDA!L183</f>
        <v>2.72862908</v>
      </c>
      <c r="L184" s="37">
        <f>CAPIL!L183</f>
        <v>3.182685424</v>
      </c>
      <c r="M184" s="37">
        <f>DPMPT!L183</f>
        <v>3.75</v>
      </c>
      <c r="N184" s="37">
        <f>BAPPEDA!L183</f>
        <v>2.963403147</v>
      </c>
      <c r="O184" s="37">
        <f>NAKER!L183</f>
        <v>3.253333333</v>
      </c>
      <c r="P184" s="37">
        <f>BKPSDM!L183</f>
        <v>3.196849502</v>
      </c>
      <c r="Q184" s="37">
        <f>KOMINFO!L183</f>
        <v>3.25</v>
      </c>
      <c r="R184" s="37">
        <f>RSUD!L183</f>
        <v>3.25</v>
      </c>
      <c r="S184" s="117">
        <f>RSIA!L183</f>
        <v>2</v>
      </c>
      <c r="T184" s="117">
        <f>DKUMKM!L183</f>
        <v>2.586666667</v>
      </c>
      <c r="U184" s="117">
        <f>DISDIK!L183</f>
        <v>1.972594132</v>
      </c>
      <c r="V184" s="117">
        <f>DKK!L183</f>
        <v>2.33</v>
      </c>
      <c r="W184" s="117">
        <f>DPU!L183</f>
        <v>3.32921539</v>
      </c>
      <c r="X184" s="117">
        <f>DISPERKIM!L183</f>
        <v>3.170536374</v>
      </c>
      <c r="Y184" s="117">
        <f>BPBD!L183</f>
        <v>3.263371567</v>
      </c>
      <c r="Z184" s="117">
        <f>SATPOL!L183</f>
        <v>2.601579961</v>
      </c>
      <c r="AA184" s="117">
        <f>DINSOS!L183</f>
        <v>3.017773629</v>
      </c>
      <c r="AB184" s="117">
        <f>DP3AKB!L183</f>
        <v>3</v>
      </c>
      <c r="AC184" s="117">
        <f>DPPR!L183</f>
        <v>2.863333704</v>
      </c>
      <c r="AD184" s="117">
        <f>DLH!L183</f>
        <v>3.093301382</v>
      </c>
      <c r="AE184" s="117">
        <f>DISHUB!L183</f>
        <v>3.583333333</v>
      </c>
      <c r="AF184" s="117">
        <f>PERPUS!L183</f>
        <v>2.928036608</v>
      </c>
      <c r="AG184" s="117">
        <f>DPOP!L183</f>
        <v>3.535714286</v>
      </c>
      <c r="AH184" s="117">
        <f>'DP3'!L183</f>
        <v>2.366411276</v>
      </c>
      <c r="AI184" s="117">
        <f>DISDAG!L183</f>
        <v>3.083333333</v>
      </c>
      <c r="AJ184" s="117">
        <f>BPKD!L183</f>
        <v>3.75</v>
      </c>
      <c r="AK184" s="117">
        <f>BPPDRD!L183</f>
        <v>2.4175</v>
      </c>
      <c r="AL184" s="117">
        <f>KESBANG!L183</f>
        <v>2.897150118</v>
      </c>
      <c r="AM184" s="117">
        <f>SETWAN!L183</f>
        <v>2.75</v>
      </c>
      <c r="AN184" s="117">
        <f>KEC.BARAT!L183</f>
        <v>3.272270075</v>
      </c>
      <c r="AO184" s="117">
        <f>BALTENG!L183</f>
        <v>3.275687176</v>
      </c>
      <c r="AP184" s="117">
        <f>BALKOT!L183</f>
        <v>3.261624358</v>
      </c>
      <c r="AQ184" s="117">
        <f>BALUT!L183</f>
        <v>2.357040141</v>
      </c>
      <c r="AR184" s="117">
        <f>BALSEL!L183</f>
        <v>2.427336829</v>
      </c>
      <c r="AS184" s="117">
        <f>BALTIM!L183</f>
        <v>2.016037059</v>
      </c>
    </row>
    <row r="185">
      <c r="A185" s="257"/>
      <c r="B185" s="241"/>
      <c r="C185" s="241"/>
      <c r="D185" s="241" t="s">
        <v>10</v>
      </c>
      <c r="E185" s="28" t="s">
        <v>92</v>
      </c>
      <c r="F185" s="4"/>
      <c r="G185" s="242">
        <v>1.0</v>
      </c>
      <c r="H185" s="405"/>
      <c r="I185" s="242">
        <f>AVERAGE(I186:I198)*G185</f>
        <v>0.2667639067</v>
      </c>
      <c r="J185" s="329">
        <f>ITKOT!L184</f>
        <v>0.4191741564</v>
      </c>
      <c r="K185" s="242">
        <f>SETDA!L184</f>
        <v>0.3086290796</v>
      </c>
      <c r="L185" s="242">
        <f>CAPIL!L184</f>
        <v>0.4326854236</v>
      </c>
      <c r="M185" s="242">
        <f>DPMPT!L184</f>
        <v>1</v>
      </c>
      <c r="N185" s="242">
        <f>BAPPEDA!L184</f>
        <v>0.2134031466</v>
      </c>
      <c r="O185" s="242">
        <f>NAKER!L184</f>
        <v>0.8333333333</v>
      </c>
      <c r="P185" s="242">
        <f>BKPSDM!L184</f>
        <v>0.4468495015</v>
      </c>
      <c r="Q185" s="242">
        <f>KOMINFO!L184</f>
        <v>0.5</v>
      </c>
      <c r="R185" s="242">
        <f>RSUD!L184</f>
        <v>0.5</v>
      </c>
      <c r="S185" s="117">
        <f>RSIA!L184</f>
        <v>1</v>
      </c>
      <c r="T185" s="117">
        <f>DKUMKM!L184</f>
        <v>0.1666666667</v>
      </c>
      <c r="U185" s="117">
        <f>DISDIK!L184</f>
        <v>0.3025941318</v>
      </c>
      <c r="V185" s="117">
        <f>DKK!L184</f>
        <v>0.25</v>
      </c>
      <c r="W185" s="117">
        <f>DPU!L184</f>
        <v>0.5792153899</v>
      </c>
      <c r="X185" s="117">
        <f>DISPERKIM!L184</f>
        <v>0.9980363737</v>
      </c>
      <c r="Y185" s="117">
        <f>BPBD!L184</f>
        <v>0.5133715668</v>
      </c>
      <c r="Z185" s="117">
        <f>SATPOL!L184</f>
        <v>0.9315799605</v>
      </c>
      <c r="AA185" s="117">
        <f>DINSOS!L184</f>
        <v>0.2677736289</v>
      </c>
      <c r="AB185" s="117">
        <f>DP3AKB!L184</f>
        <v>0.25</v>
      </c>
      <c r="AC185" s="117">
        <f>DPPR!L184</f>
        <v>0.3608337039</v>
      </c>
      <c r="AD185" s="117">
        <f>DLH!L184</f>
        <v>0.3433013822</v>
      </c>
      <c r="AE185" s="117">
        <f>DISHUB!L184</f>
        <v>0.8333333333</v>
      </c>
      <c r="AF185" s="117">
        <f>PERPUS!L184</f>
        <v>0.1780366083</v>
      </c>
      <c r="AG185" s="117">
        <f>DPOP!L184</f>
        <v>0.7857142857</v>
      </c>
      <c r="AH185" s="117">
        <f>'DP3'!L184</f>
        <v>0.2864112764</v>
      </c>
      <c r="AI185" s="117">
        <f>DISDAG!L184</f>
        <v>0.3333333333</v>
      </c>
      <c r="AJ185" s="117">
        <f>BPKD!L184</f>
        <v>1</v>
      </c>
      <c r="AK185" s="117">
        <f>BPPDRD!L184</f>
        <v>0.5</v>
      </c>
      <c r="AL185" s="117">
        <f>KESBANG!L184</f>
        <v>0.1471501178</v>
      </c>
      <c r="AM185" s="117">
        <f>SETWAN!L184</f>
        <v>0.75</v>
      </c>
      <c r="AN185" s="117">
        <f>KEC.BARAT!L184</f>
        <v>0.5222700752</v>
      </c>
      <c r="AO185" s="117">
        <f>BALTENG!L184</f>
        <v>0.5256871761</v>
      </c>
      <c r="AP185" s="117">
        <f>BALKOT!L184</f>
        <v>0.5116243583</v>
      </c>
      <c r="AQ185" s="117">
        <f>BALUT!L184</f>
        <v>0.5145401408</v>
      </c>
      <c r="AR185" s="117">
        <f>BALSEL!L184</f>
        <v>0.3473368288</v>
      </c>
      <c r="AS185" s="117">
        <f>BALTIM!L184</f>
        <v>0.2660370591</v>
      </c>
    </row>
    <row r="186">
      <c r="A186" s="113"/>
      <c r="B186" s="114"/>
      <c r="C186" s="114"/>
      <c r="D186" s="114"/>
      <c r="E186" s="361" t="s">
        <v>107</v>
      </c>
      <c r="F186" s="125" t="s">
        <v>1009</v>
      </c>
      <c r="G186" s="117"/>
      <c r="H186" s="407"/>
      <c r="I186" s="117"/>
      <c r="J186" s="324" t="str">
        <f>ITKOT!L185</f>
        <v/>
      </c>
      <c r="K186" s="117" t="str">
        <f>SETDA!L185</f>
        <v/>
      </c>
      <c r="L186" s="117" t="str">
        <f>CAPIL!L185</f>
        <v/>
      </c>
      <c r="M186" s="117" t="str">
        <f>DPMPT!L185</f>
        <v/>
      </c>
      <c r="N186" s="117" t="str">
        <f>BAPPEDA!L185</f>
        <v/>
      </c>
      <c r="O186" s="117" t="str">
        <f>NAKER!L185</f>
        <v/>
      </c>
      <c r="P186" s="117" t="str">
        <f>BKPSDM!L185</f>
        <v/>
      </c>
      <c r="Q186" s="117" t="str">
        <f>KOMINFO!L185</f>
        <v/>
      </c>
      <c r="R186" s="117" t="str">
        <f>RSUD!L185</f>
        <v/>
      </c>
      <c r="S186" s="117" t="str">
        <f>RSIA!L185</f>
        <v/>
      </c>
      <c r="T186" s="117" t="str">
        <f>DKUMKM!L185</f>
        <v/>
      </c>
      <c r="U186" s="117" t="str">
        <f>DISDIK!L185</f>
        <v/>
      </c>
      <c r="V186" s="117" t="str">
        <f>DKK!L185</f>
        <v/>
      </c>
      <c r="W186" s="117" t="str">
        <f>DPU!L185</f>
        <v/>
      </c>
      <c r="X186" s="117" t="str">
        <f>DISPERKIM!L185</f>
        <v/>
      </c>
      <c r="Y186" s="117" t="str">
        <f>BPBD!L185</f>
        <v/>
      </c>
      <c r="Z186" s="117" t="str">
        <f>SATPOL!L185</f>
        <v/>
      </c>
      <c r="AA186" s="117" t="str">
        <f>DINSOS!L185</f>
        <v/>
      </c>
      <c r="AB186" s="117" t="str">
        <f>DP3AKB!L185</f>
        <v/>
      </c>
      <c r="AC186" s="117" t="str">
        <f>DPPR!L185</f>
        <v/>
      </c>
      <c r="AD186" s="117" t="str">
        <f>DLH!L185</f>
        <v/>
      </c>
      <c r="AE186" s="117" t="str">
        <f>DISHUB!L185</f>
        <v/>
      </c>
      <c r="AF186" s="117" t="str">
        <f>PERPUS!L185</f>
        <v/>
      </c>
      <c r="AG186" s="117" t="str">
        <f>DPOP!L185</f>
        <v/>
      </c>
      <c r="AH186" s="117" t="str">
        <f>'DP3'!L185</f>
        <v/>
      </c>
      <c r="AI186" s="117" t="str">
        <f>DISDAG!L185</f>
        <v/>
      </c>
      <c r="AJ186" s="117" t="str">
        <f>BPKD!L185</f>
        <v/>
      </c>
      <c r="AK186" s="117" t="str">
        <f>BPPDRD!L185</f>
        <v/>
      </c>
      <c r="AL186" s="117" t="str">
        <f>KESBANG!L185</f>
        <v/>
      </c>
      <c r="AM186" s="117" t="str">
        <f>SETWAN!L185</f>
        <v/>
      </c>
      <c r="AN186" s="117" t="str">
        <f>KEC.BARAT!L185</f>
        <v/>
      </c>
      <c r="AO186" s="117" t="str">
        <f>BALTENG!L185</f>
        <v/>
      </c>
      <c r="AP186" s="117" t="str">
        <f>BALKOT!L185</f>
        <v/>
      </c>
      <c r="AQ186" s="117" t="str">
        <f>BALUT!L185</f>
        <v/>
      </c>
      <c r="AR186" s="117" t="str">
        <f>BALSEL!L185</f>
        <v/>
      </c>
      <c r="AS186" s="117" t="str">
        <f>BALTIM!L185</f>
        <v/>
      </c>
    </row>
    <row r="187">
      <c r="A187" s="113"/>
      <c r="B187" s="114"/>
      <c r="C187" s="114"/>
      <c r="D187" s="114"/>
      <c r="E187" s="362" t="s">
        <v>107</v>
      </c>
      <c r="F187" s="125" t="s">
        <v>1010</v>
      </c>
      <c r="G187" s="117"/>
      <c r="H187" s="407"/>
      <c r="I187" s="117"/>
      <c r="J187" s="324" t="str">
        <f>ITKOT!L186</f>
        <v/>
      </c>
      <c r="K187" s="117" t="str">
        <f>SETDA!L186</f>
        <v/>
      </c>
      <c r="L187" s="117" t="str">
        <f>CAPIL!L186</f>
        <v/>
      </c>
      <c r="M187" s="117" t="str">
        <f>DPMPT!L186</f>
        <v/>
      </c>
      <c r="N187" s="117" t="str">
        <f>BAPPEDA!L186</f>
        <v/>
      </c>
      <c r="O187" s="117" t="str">
        <f>NAKER!L186</f>
        <v/>
      </c>
      <c r="P187" s="117" t="str">
        <f>BKPSDM!L186</f>
        <v/>
      </c>
      <c r="Q187" s="117" t="str">
        <f>KOMINFO!L186</f>
        <v/>
      </c>
      <c r="R187" s="117" t="str">
        <f>RSUD!L186</f>
        <v/>
      </c>
      <c r="S187" s="117" t="str">
        <f>RSIA!L186</f>
        <v/>
      </c>
      <c r="T187" s="117" t="str">
        <f>DKUMKM!L186</f>
        <v/>
      </c>
      <c r="U187" s="117" t="str">
        <f>DISDIK!L186</f>
        <v/>
      </c>
      <c r="V187" s="117" t="str">
        <f>DKK!L186</f>
        <v/>
      </c>
      <c r="W187" s="117" t="str">
        <f>DPU!L186</f>
        <v/>
      </c>
      <c r="X187" s="117" t="str">
        <f>DISPERKIM!L186</f>
        <v/>
      </c>
      <c r="Y187" s="117" t="str">
        <f>BPBD!L186</f>
        <v/>
      </c>
      <c r="Z187" s="117" t="str">
        <f>SATPOL!L186</f>
        <v/>
      </c>
      <c r="AA187" s="117" t="str">
        <f>DINSOS!L186</f>
        <v/>
      </c>
      <c r="AB187" s="117" t="str">
        <f>DP3AKB!L186</f>
        <v/>
      </c>
      <c r="AC187" s="117" t="str">
        <f>DPPR!L186</f>
        <v/>
      </c>
      <c r="AD187" s="117" t="str">
        <f>DLH!L186</f>
        <v/>
      </c>
      <c r="AE187" s="117" t="str">
        <f>DISHUB!L186</f>
        <v/>
      </c>
      <c r="AF187" s="117" t="str">
        <f>PERPUS!L186</f>
        <v/>
      </c>
      <c r="AG187" s="117" t="str">
        <f>DPOP!L186</f>
        <v/>
      </c>
      <c r="AH187" s="117" t="str">
        <f>'DP3'!L186</f>
        <v/>
      </c>
      <c r="AI187" s="117" t="str">
        <f>DISDAG!L186</f>
        <v/>
      </c>
      <c r="AJ187" s="117" t="str">
        <f>BPKD!L186</f>
        <v/>
      </c>
      <c r="AK187" s="117" t="str">
        <f>BPPDRD!L186</f>
        <v/>
      </c>
      <c r="AL187" s="117" t="str">
        <f>KESBANG!L186</f>
        <v/>
      </c>
      <c r="AM187" s="117" t="str">
        <f>SETWAN!L186</f>
        <v/>
      </c>
      <c r="AN187" s="117" t="str">
        <f>KEC.BARAT!L186</f>
        <v/>
      </c>
      <c r="AO187" s="117" t="str">
        <f>BALTENG!L186</f>
        <v/>
      </c>
      <c r="AP187" s="117" t="str">
        <f>BALKOT!L186</f>
        <v/>
      </c>
      <c r="AQ187" s="117" t="str">
        <f>BALUT!L186</f>
        <v/>
      </c>
      <c r="AR187" s="117" t="str">
        <f>BALSEL!L186</f>
        <v/>
      </c>
      <c r="AS187" s="117" t="str">
        <f>BALTIM!L186</f>
        <v/>
      </c>
    </row>
    <row r="188">
      <c r="A188" s="113"/>
      <c r="B188" s="114"/>
      <c r="C188" s="114"/>
      <c r="D188" s="114"/>
      <c r="E188" s="246"/>
      <c r="F188" s="341" t="s">
        <v>1011</v>
      </c>
      <c r="G188" s="117"/>
      <c r="H188" s="407"/>
      <c r="I188" s="117"/>
      <c r="J188" s="324" t="str">
        <f>ITKOT!L187</f>
        <v/>
      </c>
      <c r="K188" s="117" t="str">
        <f>SETDA!L187</f>
        <v/>
      </c>
      <c r="L188" s="117" t="str">
        <f>CAPIL!L187</f>
        <v/>
      </c>
      <c r="M188" s="117" t="str">
        <f>DPMPT!L187</f>
        <v/>
      </c>
      <c r="N188" s="117" t="str">
        <f>BAPPEDA!L187</f>
        <v/>
      </c>
      <c r="O188" s="117" t="str">
        <f>NAKER!L187</f>
        <v/>
      </c>
      <c r="P188" s="117" t="str">
        <f>BKPSDM!L187</f>
        <v/>
      </c>
      <c r="Q188" s="117" t="str">
        <f>KOMINFO!L187</f>
        <v/>
      </c>
      <c r="R188" s="117" t="str">
        <f>RSUD!L187</f>
        <v/>
      </c>
      <c r="S188" s="117" t="str">
        <f>RSIA!L187</f>
        <v/>
      </c>
      <c r="T188" s="117" t="str">
        <f>DKUMKM!L187</f>
        <v/>
      </c>
      <c r="U188" s="117" t="str">
        <f>DISDIK!L187</f>
        <v/>
      </c>
      <c r="V188" s="117" t="str">
        <f>DKK!L187</f>
        <v/>
      </c>
      <c r="W188" s="117" t="str">
        <f>DPU!L187</f>
        <v/>
      </c>
      <c r="X188" s="117" t="str">
        <f>DISPERKIM!L187</f>
        <v/>
      </c>
      <c r="Y188" s="117" t="str">
        <f>BPBD!L187</f>
        <v/>
      </c>
      <c r="Z188" s="117" t="str">
        <f>SATPOL!L187</f>
        <v/>
      </c>
      <c r="AA188" s="117" t="str">
        <f>DINSOS!L187</f>
        <v/>
      </c>
      <c r="AB188" s="117" t="str">
        <f>DP3AKB!L187</f>
        <v/>
      </c>
      <c r="AC188" s="117" t="str">
        <f>DPPR!L187</f>
        <v/>
      </c>
      <c r="AD188" s="117" t="str">
        <f>DLH!L187</f>
        <v/>
      </c>
      <c r="AE188" s="117" t="str">
        <f>DISHUB!L187</f>
        <v/>
      </c>
      <c r="AF188" s="117" t="str">
        <f>PERPUS!L187</f>
        <v/>
      </c>
      <c r="AG188" s="117" t="str">
        <f>DPOP!L187</f>
        <v/>
      </c>
      <c r="AH188" s="117" t="str">
        <f>'DP3'!L187</f>
        <v/>
      </c>
      <c r="AI188" s="117" t="str">
        <f>DISDAG!L187</f>
        <v/>
      </c>
      <c r="AJ188" s="117" t="str">
        <f>BPKD!L187</f>
        <v/>
      </c>
      <c r="AK188" s="117" t="str">
        <f>BPPDRD!L187</f>
        <v/>
      </c>
      <c r="AL188" s="117" t="str">
        <f>KESBANG!L187</f>
        <v/>
      </c>
      <c r="AM188" s="117" t="str">
        <f>SETWAN!L187</f>
        <v/>
      </c>
      <c r="AN188" s="117" t="str">
        <f>KEC.BARAT!L187</f>
        <v/>
      </c>
      <c r="AO188" s="117" t="str">
        <f>BALTENG!L187</f>
        <v/>
      </c>
      <c r="AP188" s="117" t="str">
        <f>BALKOT!L187</f>
        <v/>
      </c>
      <c r="AQ188" s="117" t="str">
        <f>BALUT!L187</f>
        <v/>
      </c>
      <c r="AR188" s="117" t="str">
        <f>BALSEL!L187</f>
        <v/>
      </c>
      <c r="AS188" s="117" t="str">
        <f>BALTIM!L187</f>
        <v/>
      </c>
    </row>
    <row r="189">
      <c r="A189" s="113"/>
      <c r="B189" s="114"/>
      <c r="C189" s="114"/>
      <c r="D189" s="114"/>
      <c r="E189" s="246"/>
      <c r="F189" s="341" t="s">
        <v>1014</v>
      </c>
      <c r="G189" s="117"/>
      <c r="H189" s="407"/>
      <c r="I189" s="117"/>
      <c r="J189" s="324" t="str">
        <f>ITKOT!L188</f>
        <v/>
      </c>
      <c r="K189" s="117" t="str">
        <f>SETDA!L188</f>
        <v/>
      </c>
      <c r="L189" s="117" t="str">
        <f>CAPIL!L188</f>
        <v/>
      </c>
      <c r="M189" s="117" t="str">
        <f>DPMPT!L188</f>
        <v/>
      </c>
      <c r="N189" s="117" t="str">
        <f>BAPPEDA!L188</f>
        <v/>
      </c>
      <c r="O189" s="117" t="str">
        <f>NAKER!L188</f>
        <v/>
      </c>
      <c r="P189" s="117" t="str">
        <f>BKPSDM!L188</f>
        <v/>
      </c>
      <c r="Q189" s="117" t="str">
        <f>KOMINFO!L188</f>
        <v/>
      </c>
      <c r="R189" s="117" t="str">
        <f>RSUD!L188</f>
        <v/>
      </c>
      <c r="S189" s="117" t="str">
        <f>RSIA!L188</f>
        <v/>
      </c>
      <c r="T189" s="117" t="str">
        <f>DKUMKM!L188</f>
        <v/>
      </c>
      <c r="U189" s="117" t="str">
        <f>DISDIK!L188</f>
        <v/>
      </c>
      <c r="V189" s="117" t="str">
        <f>DKK!L188</f>
        <v/>
      </c>
      <c r="W189" s="117" t="str">
        <f>DPU!L188</f>
        <v/>
      </c>
      <c r="X189" s="117" t="str">
        <f>DISPERKIM!L188</f>
        <v/>
      </c>
      <c r="Y189" s="117" t="str">
        <f>BPBD!L188</f>
        <v/>
      </c>
      <c r="Z189" s="117" t="str">
        <f>SATPOL!L188</f>
        <v/>
      </c>
      <c r="AA189" s="117" t="str">
        <f>DINSOS!L188</f>
        <v/>
      </c>
      <c r="AB189" s="117" t="str">
        <f>DP3AKB!L188</f>
        <v/>
      </c>
      <c r="AC189" s="117" t="str">
        <f>DPPR!L188</f>
        <v/>
      </c>
      <c r="AD189" s="117" t="str">
        <f>DLH!L188</f>
        <v/>
      </c>
      <c r="AE189" s="117" t="str">
        <f>DISHUB!L188</f>
        <v/>
      </c>
      <c r="AF189" s="117" t="str">
        <f>PERPUS!L188</f>
        <v/>
      </c>
      <c r="AG189" s="117" t="str">
        <f>DPOP!L188</f>
        <v/>
      </c>
      <c r="AH189" s="117" t="str">
        <f>'DP3'!L188</f>
        <v/>
      </c>
      <c r="AI189" s="117" t="str">
        <f>DISDAG!L188</f>
        <v/>
      </c>
      <c r="AJ189" s="117" t="str">
        <f>BPKD!L188</f>
        <v/>
      </c>
      <c r="AK189" s="117" t="str">
        <f>BPPDRD!L188</f>
        <v/>
      </c>
      <c r="AL189" s="117" t="str">
        <f>KESBANG!L188</f>
        <v/>
      </c>
      <c r="AM189" s="117" t="str">
        <f>SETWAN!L188</f>
        <v/>
      </c>
      <c r="AN189" s="117" t="str">
        <f>KEC.BARAT!L188</f>
        <v/>
      </c>
      <c r="AO189" s="117" t="str">
        <f>BALTENG!L188</f>
        <v/>
      </c>
      <c r="AP189" s="117" t="str">
        <f>BALKOT!L188</f>
        <v/>
      </c>
      <c r="AQ189" s="117" t="str">
        <f>BALUT!L188</f>
        <v/>
      </c>
      <c r="AR189" s="117" t="str">
        <f>BALSEL!L188</f>
        <v/>
      </c>
      <c r="AS189" s="117" t="str">
        <f>BALTIM!L188</f>
        <v/>
      </c>
    </row>
    <row r="190">
      <c r="A190" s="113"/>
      <c r="B190" s="114"/>
      <c r="C190" s="114"/>
      <c r="D190" s="114"/>
      <c r="E190" s="362" t="s">
        <v>107</v>
      </c>
      <c r="F190" s="125" t="s">
        <v>1017</v>
      </c>
      <c r="G190" s="117"/>
      <c r="H190" s="407"/>
      <c r="I190" s="117"/>
      <c r="J190" s="324" t="str">
        <f>ITKOT!L189</f>
        <v/>
      </c>
      <c r="K190" s="117" t="str">
        <f>SETDA!L189</f>
        <v/>
      </c>
      <c r="L190" s="117" t="str">
        <f>CAPIL!L189</f>
        <v/>
      </c>
      <c r="M190" s="117" t="str">
        <f>DPMPT!L189</f>
        <v/>
      </c>
      <c r="N190" s="117" t="str">
        <f>BAPPEDA!L189</f>
        <v/>
      </c>
      <c r="O190" s="117" t="str">
        <f>NAKER!L189</f>
        <v/>
      </c>
      <c r="P190" s="117" t="str">
        <f>BKPSDM!L189</f>
        <v/>
      </c>
      <c r="Q190" s="117" t="str">
        <f>KOMINFO!L189</f>
        <v/>
      </c>
      <c r="R190" s="117" t="str">
        <f>RSUD!L189</f>
        <v/>
      </c>
      <c r="S190" s="117" t="str">
        <f>RSIA!L189</f>
        <v/>
      </c>
      <c r="T190" s="117" t="str">
        <f>DKUMKM!L189</f>
        <v/>
      </c>
      <c r="U190" s="117" t="str">
        <f>DISDIK!L189</f>
        <v/>
      </c>
      <c r="V190" s="117" t="str">
        <f>DKK!L189</f>
        <v/>
      </c>
      <c r="W190" s="117" t="str">
        <f>DPU!L189</f>
        <v/>
      </c>
      <c r="X190" s="117" t="str">
        <f>DISPERKIM!L189</f>
        <v/>
      </c>
      <c r="Y190" s="117" t="str">
        <f>BPBD!L189</f>
        <v/>
      </c>
      <c r="Z190" s="117" t="str">
        <f>SATPOL!L189</f>
        <v/>
      </c>
      <c r="AA190" s="117" t="str">
        <f>DINSOS!L189</f>
        <v/>
      </c>
      <c r="AB190" s="117" t="str">
        <f>DP3AKB!L189</f>
        <v/>
      </c>
      <c r="AC190" s="117" t="str">
        <f>DPPR!L189</f>
        <v/>
      </c>
      <c r="AD190" s="117" t="str">
        <f>DLH!L189</f>
        <v/>
      </c>
      <c r="AE190" s="117" t="str">
        <f>DISHUB!L189</f>
        <v/>
      </c>
      <c r="AF190" s="117" t="str">
        <f>PERPUS!L189</f>
        <v/>
      </c>
      <c r="AG190" s="117" t="str">
        <f>DPOP!L189</f>
        <v/>
      </c>
      <c r="AH190" s="117" t="str">
        <f>'DP3'!L189</f>
        <v/>
      </c>
      <c r="AI190" s="117" t="str">
        <f>DISDAG!L189</f>
        <v/>
      </c>
      <c r="AJ190" s="117" t="str">
        <f>BPKD!L189</f>
        <v/>
      </c>
      <c r="AK190" s="117" t="str">
        <f>BPPDRD!L189</f>
        <v/>
      </c>
      <c r="AL190" s="117" t="str">
        <f>KESBANG!L189</f>
        <v/>
      </c>
      <c r="AM190" s="117" t="str">
        <f>SETWAN!L189</f>
        <v/>
      </c>
      <c r="AN190" s="117" t="str">
        <f>KEC.BARAT!L189</f>
        <v/>
      </c>
      <c r="AO190" s="117" t="str">
        <f>BALTENG!L189</f>
        <v/>
      </c>
      <c r="AP190" s="117" t="str">
        <f>BALKOT!L189</f>
        <v/>
      </c>
      <c r="AQ190" s="117" t="str">
        <f>BALUT!L189</f>
        <v/>
      </c>
      <c r="AR190" s="117" t="str">
        <f>BALSEL!L189</f>
        <v/>
      </c>
      <c r="AS190" s="117" t="str">
        <f>BALTIM!L189</f>
        <v/>
      </c>
    </row>
    <row r="191">
      <c r="A191" s="113"/>
      <c r="B191" s="114"/>
      <c r="C191" s="114"/>
      <c r="D191" s="114"/>
      <c r="E191" s="246"/>
      <c r="F191" s="341" t="s">
        <v>1011</v>
      </c>
      <c r="G191" s="117"/>
      <c r="H191" s="407"/>
      <c r="I191" s="117"/>
      <c r="J191" s="324" t="str">
        <f>ITKOT!L190</f>
        <v/>
      </c>
      <c r="K191" s="117" t="str">
        <f>SETDA!L190</f>
        <v/>
      </c>
      <c r="L191" s="117" t="str">
        <f>CAPIL!L190</f>
        <v/>
      </c>
      <c r="M191" s="117" t="str">
        <f>DPMPT!L190</f>
        <v/>
      </c>
      <c r="N191" s="117" t="str">
        <f>BAPPEDA!L190</f>
        <v/>
      </c>
      <c r="O191" s="117" t="str">
        <f>NAKER!L190</f>
        <v/>
      </c>
      <c r="P191" s="117" t="str">
        <f>BKPSDM!L190</f>
        <v/>
      </c>
      <c r="Q191" s="117" t="str">
        <f>KOMINFO!L190</f>
        <v/>
      </c>
      <c r="R191" s="117" t="str">
        <f>RSUD!L190</f>
        <v/>
      </c>
      <c r="S191" s="117" t="str">
        <f>RSIA!L190</f>
        <v/>
      </c>
      <c r="T191" s="117" t="str">
        <f>DKUMKM!L190</f>
        <v/>
      </c>
      <c r="U191" s="117" t="str">
        <f>DISDIK!L190</f>
        <v/>
      </c>
      <c r="V191" s="117" t="str">
        <f>DKK!L190</f>
        <v/>
      </c>
      <c r="W191" s="117" t="str">
        <f>DPU!L190</f>
        <v/>
      </c>
      <c r="X191" s="117" t="str">
        <f>DISPERKIM!L190</f>
        <v/>
      </c>
      <c r="Y191" s="117" t="str">
        <f>BPBD!L190</f>
        <v/>
      </c>
      <c r="Z191" s="117" t="str">
        <f>SATPOL!L190</f>
        <v/>
      </c>
      <c r="AA191" s="117" t="str">
        <f>DINSOS!L190</f>
        <v/>
      </c>
      <c r="AB191" s="117" t="str">
        <f>DP3AKB!L190</f>
        <v/>
      </c>
      <c r="AC191" s="117" t="str">
        <f>DPPR!L190</f>
        <v/>
      </c>
      <c r="AD191" s="117" t="str">
        <f>DLH!L190</f>
        <v/>
      </c>
      <c r="AE191" s="117" t="str">
        <f>DISHUB!L190</f>
        <v/>
      </c>
      <c r="AF191" s="117" t="str">
        <f>PERPUS!L190</f>
        <v/>
      </c>
      <c r="AG191" s="117" t="str">
        <f>DPOP!L190</f>
        <v/>
      </c>
      <c r="AH191" s="117" t="str">
        <f>'DP3'!L190</f>
        <v/>
      </c>
      <c r="AI191" s="117" t="str">
        <f>DISDAG!L190</f>
        <v/>
      </c>
      <c r="AJ191" s="117" t="str">
        <f>BPKD!L190</f>
        <v/>
      </c>
      <c r="AK191" s="117" t="str">
        <f>BPPDRD!L190</f>
        <v/>
      </c>
      <c r="AL191" s="117" t="str">
        <f>KESBANG!L190</f>
        <v/>
      </c>
      <c r="AM191" s="117" t="str">
        <f>SETWAN!L190</f>
        <v/>
      </c>
      <c r="AN191" s="117" t="str">
        <f>KEC.BARAT!L190</f>
        <v/>
      </c>
      <c r="AO191" s="117" t="str">
        <f>BALTENG!L190</f>
        <v/>
      </c>
      <c r="AP191" s="117" t="str">
        <f>BALKOT!L190</f>
        <v/>
      </c>
      <c r="AQ191" s="117" t="str">
        <f>BALUT!L190</f>
        <v/>
      </c>
      <c r="AR191" s="117" t="str">
        <f>BALSEL!L190</f>
        <v/>
      </c>
      <c r="AS191" s="117" t="str">
        <f>BALTIM!L190</f>
        <v/>
      </c>
    </row>
    <row r="192">
      <c r="A192" s="113"/>
      <c r="B192" s="114"/>
      <c r="C192" s="114"/>
      <c r="D192" s="114"/>
      <c r="E192" s="246"/>
      <c r="F192" s="341" t="s">
        <v>1014</v>
      </c>
      <c r="G192" s="117"/>
      <c r="H192" s="407"/>
      <c r="I192" s="117"/>
      <c r="J192" s="324" t="str">
        <f>ITKOT!L191</f>
        <v/>
      </c>
      <c r="K192" s="117" t="str">
        <f>SETDA!L191</f>
        <v/>
      </c>
      <c r="L192" s="117" t="str">
        <f>CAPIL!L191</f>
        <v/>
      </c>
      <c r="M192" s="117" t="str">
        <f>DPMPT!L191</f>
        <v/>
      </c>
      <c r="N192" s="117" t="str">
        <f>BAPPEDA!L191</f>
        <v/>
      </c>
      <c r="O192" s="117" t="str">
        <f>NAKER!L191</f>
        <v/>
      </c>
      <c r="P192" s="117" t="str">
        <f>BKPSDM!L191</f>
        <v/>
      </c>
      <c r="Q192" s="117" t="str">
        <f>KOMINFO!L191</f>
        <v/>
      </c>
      <c r="R192" s="117" t="str">
        <f>RSUD!L191</f>
        <v/>
      </c>
      <c r="S192" s="117" t="str">
        <f>RSIA!L191</f>
        <v/>
      </c>
      <c r="T192" s="117" t="str">
        <f>DKUMKM!L191</f>
        <v/>
      </c>
      <c r="U192" s="117" t="str">
        <f>DISDIK!L191</f>
        <v/>
      </c>
      <c r="V192" s="117" t="str">
        <f>DKK!L191</f>
        <v/>
      </c>
      <c r="W192" s="117" t="str">
        <f>DPU!L191</f>
        <v/>
      </c>
      <c r="X192" s="117" t="str">
        <f>DISPERKIM!L191</f>
        <v/>
      </c>
      <c r="Y192" s="117" t="str">
        <f>BPBD!L191</f>
        <v/>
      </c>
      <c r="Z192" s="117" t="str">
        <f>SATPOL!L191</f>
        <v/>
      </c>
      <c r="AA192" s="117" t="str">
        <f>DINSOS!L191</f>
        <v/>
      </c>
      <c r="AB192" s="117" t="str">
        <f>DP3AKB!L191</f>
        <v/>
      </c>
      <c r="AC192" s="117" t="str">
        <f>DPPR!L191</f>
        <v/>
      </c>
      <c r="AD192" s="117" t="str">
        <f>DLH!L191</f>
        <v/>
      </c>
      <c r="AE192" s="117" t="str">
        <f>DISHUB!L191</f>
        <v/>
      </c>
      <c r="AF192" s="117" t="str">
        <f>PERPUS!L191</f>
        <v/>
      </c>
      <c r="AG192" s="117" t="str">
        <f>DPOP!L191</f>
        <v/>
      </c>
      <c r="AH192" s="117" t="str">
        <f>'DP3'!L191</f>
        <v/>
      </c>
      <c r="AI192" s="117" t="str">
        <f>DISDAG!L191</f>
        <v/>
      </c>
      <c r="AJ192" s="117" t="str">
        <f>BPKD!L191</f>
        <v/>
      </c>
      <c r="AK192" s="117" t="str">
        <f>BPPDRD!L191</f>
        <v/>
      </c>
      <c r="AL192" s="117" t="str">
        <f>KESBANG!L191</f>
        <v/>
      </c>
      <c r="AM192" s="117" t="str">
        <f>SETWAN!L191</f>
        <v/>
      </c>
      <c r="AN192" s="117" t="str">
        <f>KEC.BARAT!L191</f>
        <v/>
      </c>
      <c r="AO192" s="117" t="str">
        <f>BALTENG!L191</f>
        <v/>
      </c>
      <c r="AP192" s="117" t="str">
        <f>BALKOT!L191</f>
        <v/>
      </c>
      <c r="AQ192" s="117" t="str">
        <f>BALUT!L191</f>
        <v/>
      </c>
      <c r="AR192" s="117" t="str">
        <f>BALSEL!L191</f>
        <v/>
      </c>
      <c r="AS192" s="117" t="str">
        <f>BALTIM!L191</f>
        <v/>
      </c>
    </row>
    <row r="193">
      <c r="A193" s="113"/>
      <c r="B193" s="114"/>
      <c r="C193" s="114"/>
      <c r="D193" s="114"/>
      <c r="E193" s="362" t="s">
        <v>107</v>
      </c>
      <c r="F193" s="125" t="s">
        <v>1023</v>
      </c>
      <c r="G193" s="117"/>
      <c r="H193" s="407"/>
      <c r="I193" s="117"/>
      <c r="J193" s="324">
        <f>ITKOT!L192</f>
        <v>0.8</v>
      </c>
      <c r="K193" s="117">
        <f>SETDA!L192</f>
        <v>0.5333333333</v>
      </c>
      <c r="L193" s="117">
        <f>CAPIL!L192</f>
        <v>0.8</v>
      </c>
      <c r="M193" s="117">
        <f>DPMPT!L192</f>
        <v>1</v>
      </c>
      <c r="N193" s="117">
        <f>BAPPEDA!L192</f>
        <v>0.4</v>
      </c>
      <c r="O193" s="117">
        <f>NAKER!L192</f>
        <v>0.6666666667</v>
      </c>
      <c r="P193" s="117">
        <f>BKPSDM!L192</f>
        <v>0.75</v>
      </c>
      <c r="Q193" s="117">
        <f>KOMINFO!L192</f>
        <v>1</v>
      </c>
      <c r="R193" s="117">
        <f>RSUD!L192</f>
        <v>1</v>
      </c>
      <c r="S193" s="117">
        <f>RSIA!L192</f>
        <v>1</v>
      </c>
      <c r="T193" s="117">
        <f>DKUMKM!L192</f>
        <v>0.3333333333</v>
      </c>
      <c r="U193" s="117">
        <f>DISDIK!L192</f>
        <v>0.5454545455</v>
      </c>
      <c r="V193" s="117">
        <f>DKK!L192</f>
        <v>0.5</v>
      </c>
      <c r="W193" s="117">
        <f>DPU!L192</f>
        <v>1</v>
      </c>
      <c r="X193" s="117">
        <f>DISPERKIM!L192</f>
        <v>1</v>
      </c>
      <c r="Y193" s="117">
        <f>BPBD!L192</f>
        <v>1</v>
      </c>
      <c r="Z193" s="117">
        <f>SATPOL!L192</f>
        <v>1</v>
      </c>
      <c r="AA193" s="117">
        <f>DINSOS!L192</f>
        <v>0.5</v>
      </c>
      <c r="AB193" s="117">
        <f>DP3AKB!L192</f>
        <v>0.5</v>
      </c>
      <c r="AC193" s="117">
        <f>DPPR!L192</f>
        <v>0.4285714286</v>
      </c>
      <c r="AD193" s="117">
        <f>DLH!L192</f>
        <v>0.6666666667</v>
      </c>
      <c r="AE193" s="117">
        <f>DISHUB!L192</f>
        <v>0.6666666667</v>
      </c>
      <c r="AF193" s="117">
        <f>PERPUS!L192</f>
        <v>0.3333333333</v>
      </c>
      <c r="AG193" s="117">
        <f>DPOP!L192</f>
        <v>0.5714285714</v>
      </c>
      <c r="AH193" s="117">
        <f>'DP3'!L192</f>
        <v>0.5555555556</v>
      </c>
      <c r="AI193" s="117">
        <f>DISDAG!L192</f>
        <v>0.6666666667</v>
      </c>
      <c r="AJ193" s="117">
        <f>BPKD!L192</f>
        <v>1</v>
      </c>
      <c r="AK193" s="117">
        <f>BPPDRD!L192</f>
        <v>1</v>
      </c>
      <c r="AL193" s="117">
        <f>KESBANG!L192</f>
        <v>0.25</v>
      </c>
      <c r="AM193" s="117">
        <f>SETWAN!L192</f>
        <v>1</v>
      </c>
      <c r="AN193" s="117">
        <f>KEC.BARAT!L192</f>
        <v>1</v>
      </c>
      <c r="AO193" s="117">
        <f>BALTENG!L192</f>
        <v>1</v>
      </c>
      <c r="AP193" s="117">
        <f>BALKOT!L192</f>
        <v>1</v>
      </c>
      <c r="AQ193" s="117">
        <f>BALUT!L192</f>
        <v>1</v>
      </c>
      <c r="AR193" s="117">
        <f>BALSEL!L192</f>
        <v>0.6666666667</v>
      </c>
      <c r="AS193" s="117">
        <f>BALTIM!L192</f>
        <v>0.5</v>
      </c>
    </row>
    <row r="194">
      <c r="A194" s="113"/>
      <c r="B194" s="114"/>
      <c r="C194" s="114"/>
      <c r="D194" s="114"/>
      <c r="E194" s="246"/>
      <c r="F194" s="341" t="s">
        <v>1025</v>
      </c>
      <c r="G194" s="117"/>
      <c r="H194" s="407"/>
      <c r="I194" s="117"/>
      <c r="J194" s="324" t="str">
        <f>ITKOT!L193</f>
        <v/>
      </c>
      <c r="K194" s="117" t="str">
        <f>SETDA!L193</f>
        <v/>
      </c>
      <c r="L194" s="117" t="str">
        <f>CAPIL!L193</f>
        <v/>
      </c>
      <c r="M194" s="117" t="str">
        <f>DPMPT!L193</f>
        <v/>
      </c>
      <c r="N194" s="117" t="str">
        <f>BAPPEDA!L193</f>
        <v/>
      </c>
      <c r="O194" s="117" t="str">
        <f>NAKER!L193</f>
        <v/>
      </c>
      <c r="P194" s="117" t="str">
        <f>BKPSDM!L193</f>
        <v/>
      </c>
      <c r="Q194" s="117" t="str">
        <f>KOMINFO!L193</f>
        <v/>
      </c>
      <c r="R194" s="117" t="str">
        <f>RSUD!L193</f>
        <v/>
      </c>
      <c r="S194" s="117" t="str">
        <f>RSIA!L193</f>
        <v/>
      </c>
      <c r="T194" s="117" t="str">
        <f>DKUMKM!L193</f>
        <v/>
      </c>
      <c r="U194" s="117" t="str">
        <f>DISDIK!L193</f>
        <v/>
      </c>
      <c r="V194" s="117" t="str">
        <f>DKK!L193</f>
        <v/>
      </c>
      <c r="W194" s="117" t="str">
        <f>DPU!L193</f>
        <v/>
      </c>
      <c r="X194" s="117" t="str">
        <f>DISPERKIM!L193</f>
        <v/>
      </c>
      <c r="Y194" s="117" t="str">
        <f>BPBD!L193</f>
        <v/>
      </c>
      <c r="Z194" s="117" t="str">
        <f>SATPOL!L193</f>
        <v/>
      </c>
      <c r="AA194" s="117" t="str">
        <f>DINSOS!L193</f>
        <v/>
      </c>
      <c r="AB194" s="117" t="str">
        <f>DP3AKB!L193</f>
        <v/>
      </c>
      <c r="AC194" s="117" t="str">
        <f>DPPR!L193</f>
        <v/>
      </c>
      <c r="AD194" s="117" t="str">
        <f>DLH!L193</f>
        <v/>
      </c>
      <c r="AE194" s="117" t="str">
        <f>DISHUB!L193</f>
        <v/>
      </c>
      <c r="AF194" s="117" t="str">
        <f>PERPUS!L193</f>
        <v/>
      </c>
      <c r="AG194" s="117" t="str">
        <f>DPOP!L193</f>
        <v/>
      </c>
      <c r="AH194" s="117" t="str">
        <f>'DP3'!L193</f>
        <v/>
      </c>
      <c r="AI194" s="117" t="str">
        <f>DISDAG!L193</f>
        <v/>
      </c>
      <c r="AJ194" s="117" t="str">
        <f>BPKD!L193</f>
        <v/>
      </c>
      <c r="AK194" s="117" t="str">
        <f>BPPDRD!L193</f>
        <v/>
      </c>
      <c r="AL194" s="117" t="str">
        <f>KESBANG!L193</f>
        <v/>
      </c>
      <c r="AM194" s="117" t="str">
        <f>SETWAN!L193</f>
        <v/>
      </c>
      <c r="AN194" s="117" t="str">
        <f>KEC.BARAT!L193</f>
        <v/>
      </c>
      <c r="AO194" s="117" t="str">
        <f>BALTENG!L193</f>
        <v/>
      </c>
      <c r="AP194" s="117" t="str">
        <f>BALKOT!L193</f>
        <v/>
      </c>
      <c r="AQ194" s="117" t="str">
        <f>BALUT!L193</f>
        <v/>
      </c>
      <c r="AR194" s="117" t="str">
        <f>BALSEL!L193</f>
        <v/>
      </c>
      <c r="AS194" s="117" t="str">
        <f>BALTIM!L193</f>
        <v/>
      </c>
    </row>
    <row r="195">
      <c r="A195" s="113"/>
      <c r="B195" s="114"/>
      <c r="C195" s="114"/>
      <c r="D195" s="114"/>
      <c r="E195" s="246"/>
      <c r="F195" s="341" t="s">
        <v>1028</v>
      </c>
      <c r="G195" s="117"/>
      <c r="H195" s="407"/>
      <c r="I195" s="117"/>
      <c r="J195" s="324" t="str">
        <f>ITKOT!L194</f>
        <v/>
      </c>
      <c r="K195" s="117" t="str">
        <f>SETDA!L194</f>
        <v/>
      </c>
      <c r="L195" s="117" t="str">
        <f>CAPIL!L194</f>
        <v/>
      </c>
      <c r="M195" s="117" t="str">
        <f>DPMPT!L194</f>
        <v/>
      </c>
      <c r="N195" s="117" t="str">
        <f>BAPPEDA!L194</f>
        <v/>
      </c>
      <c r="O195" s="117" t="str">
        <f>NAKER!L194</f>
        <v/>
      </c>
      <c r="P195" s="117" t="str">
        <f>BKPSDM!L194</f>
        <v/>
      </c>
      <c r="Q195" s="117" t="str">
        <f>KOMINFO!L194</f>
        <v/>
      </c>
      <c r="R195" s="117" t="str">
        <f>RSUD!L194</f>
        <v/>
      </c>
      <c r="S195" s="117" t="str">
        <f>RSIA!L194</f>
        <v/>
      </c>
      <c r="T195" s="117" t="str">
        <f>DKUMKM!L194</f>
        <v/>
      </c>
      <c r="U195" s="117" t="str">
        <f>DISDIK!L194</f>
        <v/>
      </c>
      <c r="V195" s="117" t="str">
        <f>DKK!L194</f>
        <v/>
      </c>
      <c r="W195" s="117" t="str">
        <f>DPU!L194</f>
        <v/>
      </c>
      <c r="X195" s="117" t="str">
        <f>DISPERKIM!L194</f>
        <v/>
      </c>
      <c r="Y195" s="117" t="str">
        <f>BPBD!L194</f>
        <v/>
      </c>
      <c r="Z195" s="117" t="str">
        <f>SATPOL!L194</f>
        <v/>
      </c>
      <c r="AA195" s="117" t="str">
        <f>DINSOS!L194</f>
        <v/>
      </c>
      <c r="AB195" s="117" t="str">
        <f>DP3AKB!L194</f>
        <v/>
      </c>
      <c r="AC195" s="117" t="str">
        <f>DPPR!L194</f>
        <v/>
      </c>
      <c r="AD195" s="117" t="str">
        <f>DLH!L194</f>
        <v/>
      </c>
      <c r="AE195" s="117" t="str">
        <f>DISHUB!L194</f>
        <v/>
      </c>
      <c r="AF195" s="117" t="str">
        <f>PERPUS!L194</f>
        <v/>
      </c>
      <c r="AG195" s="117" t="str">
        <f>DPOP!L194</f>
        <v/>
      </c>
      <c r="AH195" s="117" t="str">
        <f>'DP3'!L194</f>
        <v/>
      </c>
      <c r="AI195" s="117" t="str">
        <f>DISDAG!L194</f>
        <v/>
      </c>
      <c r="AJ195" s="117" t="str">
        <f>BPKD!L194</f>
        <v/>
      </c>
      <c r="AK195" s="117" t="str">
        <f>BPPDRD!L194</f>
        <v/>
      </c>
      <c r="AL195" s="117" t="str">
        <f>KESBANG!L194</f>
        <v/>
      </c>
      <c r="AM195" s="117" t="str">
        <f>SETWAN!L194</f>
        <v/>
      </c>
      <c r="AN195" s="117" t="str">
        <f>KEC.BARAT!L194</f>
        <v/>
      </c>
      <c r="AO195" s="117" t="str">
        <f>BALTENG!L194</f>
        <v/>
      </c>
      <c r="AP195" s="117" t="str">
        <f>BALKOT!L194</f>
        <v/>
      </c>
      <c r="AQ195" s="117" t="str">
        <f>BALUT!L194</f>
        <v/>
      </c>
      <c r="AR195" s="117" t="str">
        <f>BALSEL!L194</f>
        <v/>
      </c>
      <c r="AS195" s="117" t="str">
        <f>BALTIM!L194</f>
        <v/>
      </c>
    </row>
    <row r="196">
      <c r="A196" s="113"/>
      <c r="B196" s="114"/>
      <c r="C196" s="114"/>
      <c r="D196" s="114"/>
      <c r="E196" s="362" t="s">
        <v>107</v>
      </c>
      <c r="F196" s="125" t="s">
        <v>1209</v>
      </c>
      <c r="G196" s="117"/>
      <c r="H196" s="407"/>
      <c r="I196" s="117">
        <f>AVERAGE(J196:AS196)</f>
        <v>0.2667639067</v>
      </c>
      <c r="J196" s="324">
        <f>ITKOT!L195</f>
        <v>0.03834831276</v>
      </c>
      <c r="K196" s="117">
        <f>SETDA!L195</f>
        <v>0.0839248259</v>
      </c>
      <c r="L196" s="117">
        <f>CAPIL!L195</f>
        <v>0.06537084716</v>
      </c>
      <c r="M196" s="117">
        <f>DPMPT!L195</f>
        <v>1</v>
      </c>
      <c r="N196" s="117">
        <f>BAPPEDA!L195</f>
        <v>0.02680629328</v>
      </c>
      <c r="O196" s="117">
        <f>NAKER!L195</f>
        <v>1</v>
      </c>
      <c r="P196" s="117">
        <f>BKPSDM!L195</f>
        <v>0.143699003</v>
      </c>
      <c r="Q196" s="117">
        <f>KOMINFO!L195</f>
        <v>0</v>
      </c>
      <c r="R196" s="117">
        <f>RSUD!L195</f>
        <v>0</v>
      </c>
      <c r="S196" s="117">
        <f>RSIA!L195</f>
        <v>1</v>
      </c>
      <c r="T196" s="117">
        <f>DKUMKM!L195</f>
        <v>0</v>
      </c>
      <c r="U196" s="117">
        <f>DISDIK!L195</f>
        <v>0.0597337181</v>
      </c>
      <c r="V196" s="117">
        <f>DKK!L195</f>
        <v>0</v>
      </c>
      <c r="W196" s="117">
        <f>DPU!L195</f>
        <v>0.1584307797</v>
      </c>
      <c r="X196" s="117">
        <f>DISPERKIM!L195</f>
        <v>0.9960727475</v>
      </c>
      <c r="Y196" s="117">
        <f>BPBD!L195</f>
        <v>0.02674313365</v>
      </c>
      <c r="Z196" s="117">
        <f>SATPOL!L195</f>
        <v>0.863159921</v>
      </c>
      <c r="AA196" s="117">
        <f>DINSOS!L195</f>
        <v>0.03554725787</v>
      </c>
      <c r="AB196" s="117">
        <f>DP3AKB!L195</f>
        <v>0</v>
      </c>
      <c r="AC196" s="117">
        <f>DPPR!L195</f>
        <v>0.2930959792</v>
      </c>
      <c r="AD196" s="117">
        <f>DLH!L195</f>
        <v>0.01993609764</v>
      </c>
      <c r="AE196" s="117">
        <f>DISHUB!L195</f>
        <v>1</v>
      </c>
      <c r="AF196" s="117">
        <f>PERPUS!L195</f>
        <v>0.02273988333</v>
      </c>
      <c r="AG196" s="117">
        <f>DPOP!L195</f>
        <v>1</v>
      </c>
      <c r="AH196" s="117">
        <f>'DP3'!L195</f>
        <v>0.01726699717</v>
      </c>
      <c r="AI196" s="117">
        <f>DISDAG!L195</f>
        <v>0</v>
      </c>
      <c r="AJ196" s="117">
        <f>BPKD!L195</f>
        <v>1</v>
      </c>
      <c r="AK196" s="117">
        <f>BPPDRD!L195</f>
        <v>0</v>
      </c>
      <c r="AL196" s="117">
        <f>KESBANG!L195</f>
        <v>0.04430023565</v>
      </c>
      <c r="AM196" s="117">
        <f>SETWAN!L195</f>
        <v>0.5</v>
      </c>
      <c r="AN196" s="117">
        <f>KEC.BARAT!L195</f>
        <v>0.04454015043</v>
      </c>
      <c r="AO196" s="117">
        <f>BALTENG!L195</f>
        <v>0.05137435222</v>
      </c>
      <c r="AP196" s="117">
        <f>BALKOT!L195</f>
        <v>0.02324871662</v>
      </c>
      <c r="AQ196" s="117">
        <f>BALUT!L195</f>
        <v>0.02908028165</v>
      </c>
      <c r="AR196" s="117">
        <f>BALSEL!L195</f>
        <v>0.02800699089</v>
      </c>
      <c r="AS196" s="117">
        <f>BALTIM!L195</f>
        <v>0.03207411817</v>
      </c>
    </row>
    <row r="197">
      <c r="A197" s="113"/>
      <c r="B197" s="114"/>
      <c r="C197" s="114"/>
      <c r="D197" s="114"/>
      <c r="E197" s="246"/>
      <c r="F197" s="341" t="s">
        <v>1033</v>
      </c>
      <c r="G197" s="117"/>
      <c r="H197" s="407"/>
      <c r="I197" s="117"/>
      <c r="J197" s="324" t="str">
        <f>ITKOT!L196</f>
        <v/>
      </c>
      <c r="K197" s="117" t="str">
        <f>SETDA!L196</f>
        <v/>
      </c>
      <c r="L197" s="117" t="str">
        <f>CAPIL!L196</f>
        <v/>
      </c>
      <c r="M197" s="117" t="str">
        <f>DPMPT!L196</f>
        <v/>
      </c>
      <c r="N197" s="117" t="str">
        <f>BAPPEDA!L196</f>
        <v/>
      </c>
      <c r="O197" s="117" t="str">
        <f>NAKER!L196</f>
        <v/>
      </c>
      <c r="P197" s="117" t="str">
        <f>BKPSDM!L196</f>
        <v/>
      </c>
      <c r="Q197" s="117" t="str">
        <f>KOMINFO!L196</f>
        <v/>
      </c>
      <c r="R197" s="117" t="str">
        <f>RSUD!L196</f>
        <v/>
      </c>
      <c r="S197" s="117" t="str">
        <f>RSIA!L196</f>
        <v/>
      </c>
      <c r="T197" s="117" t="str">
        <f>DKUMKM!L196</f>
        <v/>
      </c>
      <c r="U197" s="117" t="str">
        <f>DISDIK!L196</f>
        <v/>
      </c>
      <c r="V197" s="117" t="str">
        <f>DKK!L196</f>
        <v/>
      </c>
      <c r="W197" s="117" t="str">
        <f>DPU!L196</f>
        <v/>
      </c>
      <c r="X197" s="117" t="str">
        <f>DISPERKIM!L196</f>
        <v/>
      </c>
      <c r="Y197" s="117" t="str">
        <f>BPBD!L196</f>
        <v/>
      </c>
      <c r="Z197" s="117" t="str">
        <f>SATPOL!L196</f>
        <v/>
      </c>
      <c r="AA197" s="117" t="str">
        <f>DINSOS!L196</f>
        <v/>
      </c>
      <c r="AB197" s="117" t="str">
        <f>DP3AKB!L196</f>
        <v/>
      </c>
      <c r="AC197" s="117" t="str">
        <f>DPPR!L196</f>
        <v/>
      </c>
      <c r="AD197" s="117" t="str">
        <f>DLH!L196</f>
        <v/>
      </c>
      <c r="AE197" s="117" t="str">
        <f>DISHUB!L196</f>
        <v/>
      </c>
      <c r="AF197" s="117" t="str">
        <f>PERPUS!L196</f>
        <v/>
      </c>
      <c r="AG197" s="117" t="str">
        <f>DPOP!L196</f>
        <v/>
      </c>
      <c r="AH197" s="117" t="str">
        <f>'DP3'!L196</f>
        <v/>
      </c>
      <c r="AI197" s="117" t="str">
        <f>DISDAG!L196</f>
        <v/>
      </c>
      <c r="AJ197" s="117" t="str">
        <f>BPKD!L196</f>
        <v/>
      </c>
      <c r="AK197" s="117" t="str">
        <f>BPPDRD!L196</f>
        <v/>
      </c>
      <c r="AL197" s="117" t="str">
        <f>KESBANG!L196</f>
        <v/>
      </c>
      <c r="AM197" s="117" t="str">
        <f>SETWAN!L196</f>
        <v/>
      </c>
      <c r="AN197" s="117" t="str">
        <f>KEC.BARAT!L196</f>
        <v/>
      </c>
      <c r="AO197" s="117" t="str">
        <f>BALTENG!L196</f>
        <v/>
      </c>
      <c r="AP197" s="117" t="str">
        <f>BALKOT!L196</f>
        <v/>
      </c>
      <c r="AQ197" s="117" t="str">
        <f>BALUT!L196</f>
        <v/>
      </c>
      <c r="AR197" s="117" t="str">
        <f>BALSEL!L196</f>
        <v/>
      </c>
      <c r="AS197" s="117" t="str">
        <f>BALTIM!L196</f>
        <v/>
      </c>
    </row>
    <row r="198">
      <c r="A198" s="113"/>
      <c r="B198" s="114"/>
      <c r="C198" s="114"/>
      <c r="D198" s="114"/>
      <c r="E198" s="246"/>
      <c r="F198" s="341" t="s">
        <v>1210</v>
      </c>
      <c r="G198" s="117"/>
      <c r="H198" s="407"/>
      <c r="I198" s="117"/>
      <c r="J198" s="324" t="str">
        <f>ITKOT!L197</f>
        <v/>
      </c>
      <c r="K198" s="117" t="str">
        <f>SETDA!L197</f>
        <v/>
      </c>
      <c r="L198" s="117" t="str">
        <f>CAPIL!L197</f>
        <v/>
      </c>
      <c r="M198" s="117" t="str">
        <f>DPMPT!L197</f>
        <v/>
      </c>
      <c r="N198" s="117" t="str">
        <f>BAPPEDA!L197</f>
        <v/>
      </c>
      <c r="O198" s="117" t="str">
        <f>NAKER!L197</f>
        <v/>
      </c>
      <c r="P198" s="117" t="str">
        <f>BKPSDM!L197</f>
        <v/>
      </c>
      <c r="Q198" s="117" t="str">
        <f>KOMINFO!L197</f>
        <v/>
      </c>
      <c r="R198" s="117" t="str">
        <f>RSUD!L197</f>
        <v/>
      </c>
      <c r="S198" s="117" t="str">
        <f>RSIA!L197</f>
        <v/>
      </c>
      <c r="T198" s="117" t="str">
        <f>DKUMKM!L197</f>
        <v/>
      </c>
      <c r="U198" s="117" t="str">
        <f>DISDIK!L197</f>
        <v/>
      </c>
      <c r="V198" s="117" t="str">
        <f>DKK!L197</f>
        <v/>
      </c>
      <c r="W198" s="117" t="str">
        <f>DPU!L197</f>
        <v/>
      </c>
      <c r="X198" s="117" t="str">
        <f>DISPERKIM!L197</f>
        <v/>
      </c>
      <c r="Y198" s="117" t="str">
        <f>BPBD!L197</f>
        <v/>
      </c>
      <c r="Z198" s="117" t="str">
        <f>SATPOL!L197</f>
        <v/>
      </c>
      <c r="AA198" s="117" t="str">
        <f>DINSOS!L197</f>
        <v/>
      </c>
      <c r="AB198" s="117" t="str">
        <f>DP3AKB!L197</f>
        <v/>
      </c>
      <c r="AC198" s="117" t="str">
        <f>DPPR!L197</f>
        <v/>
      </c>
      <c r="AD198" s="117" t="str">
        <f>DLH!L197</f>
        <v/>
      </c>
      <c r="AE198" s="117" t="str">
        <f>DISHUB!L197</f>
        <v/>
      </c>
      <c r="AF198" s="117" t="str">
        <f>PERPUS!L197</f>
        <v/>
      </c>
      <c r="AG198" s="117" t="str">
        <f>DPOP!L197</f>
        <v/>
      </c>
      <c r="AH198" s="117" t="str">
        <f>'DP3'!L197</f>
        <v/>
      </c>
      <c r="AI198" s="117" t="str">
        <f>DISDAG!L197</f>
        <v/>
      </c>
      <c r="AJ198" s="117" t="str">
        <f>BPKD!L197</f>
        <v/>
      </c>
      <c r="AK198" s="117" t="str">
        <f>BPPDRD!L197</f>
        <v/>
      </c>
      <c r="AL198" s="117" t="str">
        <f>KESBANG!L197</f>
        <v/>
      </c>
      <c r="AM198" s="117" t="str">
        <f>SETWAN!L197</f>
        <v/>
      </c>
      <c r="AN198" s="117" t="str">
        <f>KEC.BARAT!L197</f>
        <v/>
      </c>
      <c r="AO198" s="117" t="str">
        <f>BALTENG!L197</f>
        <v/>
      </c>
      <c r="AP198" s="117" t="str">
        <f>BALKOT!L197</f>
        <v/>
      </c>
      <c r="AQ198" s="117" t="str">
        <f>BALUT!L197</f>
        <v/>
      </c>
      <c r="AR198" s="117" t="str">
        <f>BALSEL!L197</f>
        <v/>
      </c>
      <c r="AS198" s="117" t="str">
        <f>BALTIM!L197</f>
        <v/>
      </c>
    </row>
    <row r="199">
      <c r="A199" s="257"/>
      <c r="B199" s="241"/>
      <c r="C199" s="241"/>
      <c r="D199" s="241" t="s">
        <v>12</v>
      </c>
      <c r="E199" s="28" t="s">
        <v>1040</v>
      </c>
      <c r="F199" s="4"/>
      <c r="G199" s="242">
        <v>1.0</v>
      </c>
      <c r="H199" s="407"/>
      <c r="I199" s="242">
        <f>AVERAGE(I200)*G199</f>
        <v>0.8705555556</v>
      </c>
      <c r="J199" s="329">
        <f>ITKOT!L198</f>
        <v>1</v>
      </c>
      <c r="K199" s="242">
        <f>SETDA!L198</f>
        <v>0.67</v>
      </c>
      <c r="L199" s="242">
        <f>CAPIL!L198</f>
        <v>1</v>
      </c>
      <c r="M199" s="242">
        <f>DPMPT!L198</f>
        <v>1</v>
      </c>
      <c r="N199" s="242">
        <f>BAPPEDA!L198</f>
        <v>1</v>
      </c>
      <c r="O199" s="242">
        <f>NAKER!L198</f>
        <v>1</v>
      </c>
      <c r="P199" s="242">
        <f>BKPSDM!L198</f>
        <v>1</v>
      </c>
      <c r="Q199" s="242">
        <f>KOMINFO!L198</f>
        <v>1</v>
      </c>
      <c r="R199" s="242">
        <f>RSUD!L198</f>
        <v>1</v>
      </c>
      <c r="S199" s="117">
        <f>RSIA!L198</f>
        <v>1</v>
      </c>
      <c r="T199" s="117">
        <f>DKUMKM!L198</f>
        <v>0.67</v>
      </c>
      <c r="U199" s="117">
        <f>DISDIK!L198</f>
        <v>0.67</v>
      </c>
      <c r="V199" s="117">
        <f>DKK!L198</f>
        <v>0.33</v>
      </c>
      <c r="W199" s="117">
        <f>DPU!L198</f>
        <v>1</v>
      </c>
      <c r="X199" s="117">
        <f>DISPERKIM!L198</f>
        <v>1</v>
      </c>
      <c r="Y199" s="117">
        <f>BPBD!L198</f>
        <v>1</v>
      </c>
      <c r="Z199" s="117">
        <f>SATPOL!L198</f>
        <v>0.67</v>
      </c>
      <c r="AA199" s="117">
        <f>DINSOS!L198</f>
        <v>1</v>
      </c>
      <c r="AB199" s="117">
        <f>DP3AKB!L198</f>
        <v>1</v>
      </c>
      <c r="AC199" s="117">
        <f>DPPR!L198</f>
        <v>1</v>
      </c>
      <c r="AD199" s="117">
        <f>DLH!L198</f>
        <v>1</v>
      </c>
      <c r="AE199" s="117">
        <f>DISHUB!L198</f>
        <v>1</v>
      </c>
      <c r="AF199" s="117">
        <f>PERPUS!L198</f>
        <v>1</v>
      </c>
      <c r="AG199" s="117">
        <f>DPOP!L198</f>
        <v>1</v>
      </c>
      <c r="AH199" s="117">
        <f>'DP3'!L198</f>
        <v>0.33</v>
      </c>
      <c r="AI199" s="117">
        <f>DISDAG!L198</f>
        <v>1</v>
      </c>
      <c r="AJ199" s="117">
        <f>BPKD!L198</f>
        <v>1</v>
      </c>
      <c r="AK199" s="117">
        <f>BPPDRD!L198</f>
        <v>1</v>
      </c>
      <c r="AL199" s="117">
        <f>KESBANG!L198</f>
        <v>1</v>
      </c>
      <c r="AM199" s="117">
        <f>SETWAN!L198</f>
        <v>1</v>
      </c>
      <c r="AN199" s="117">
        <f>KEC.BARAT!L198</f>
        <v>1</v>
      </c>
      <c r="AO199" s="117">
        <f>BALTENG!L198</f>
        <v>1</v>
      </c>
      <c r="AP199" s="117">
        <f>BALKOT!L198</f>
        <v>1</v>
      </c>
      <c r="AQ199" s="117">
        <f>BALUT!L198</f>
        <v>0.67</v>
      </c>
      <c r="AR199" s="117">
        <f>BALSEL!L198</f>
        <v>0.33</v>
      </c>
      <c r="AS199" s="117">
        <f>BALTIM!L198</f>
        <v>0</v>
      </c>
    </row>
    <row r="200">
      <c r="A200" s="113"/>
      <c r="B200" s="114"/>
      <c r="C200" s="114"/>
      <c r="D200" s="114"/>
      <c r="E200" s="361" t="s">
        <v>107</v>
      </c>
      <c r="F200" s="341" t="s">
        <v>1041</v>
      </c>
      <c r="G200" s="117"/>
      <c r="H200" s="407"/>
      <c r="I200" s="117">
        <f>AVERAGE(J200:AS200)</f>
        <v>0.8705555556</v>
      </c>
      <c r="J200" s="324">
        <f>ITKOT!L199</f>
        <v>1</v>
      </c>
      <c r="K200" s="117">
        <f>SETDA!L199</f>
        <v>0.67</v>
      </c>
      <c r="L200" s="117">
        <f>CAPIL!L199</f>
        <v>1</v>
      </c>
      <c r="M200" s="117">
        <f>DPMPT!L199</f>
        <v>1</v>
      </c>
      <c r="N200" s="117">
        <f>BAPPEDA!L199</f>
        <v>1</v>
      </c>
      <c r="O200" s="117">
        <f>NAKER!L199</f>
        <v>1</v>
      </c>
      <c r="P200" s="117">
        <f>BKPSDM!L199</f>
        <v>1</v>
      </c>
      <c r="Q200" s="117">
        <f>KOMINFO!L199</f>
        <v>1</v>
      </c>
      <c r="R200" s="117">
        <f>RSUD!L199</f>
        <v>1</v>
      </c>
      <c r="S200" s="117">
        <f>RSIA!L199</f>
        <v>1</v>
      </c>
      <c r="T200" s="117">
        <f>DKUMKM!L199</f>
        <v>0.67</v>
      </c>
      <c r="U200" s="117">
        <f>DISDIK!L199</f>
        <v>0.67</v>
      </c>
      <c r="V200" s="117">
        <f>DKK!L199</f>
        <v>0.33</v>
      </c>
      <c r="W200" s="117">
        <f>DPU!L199</f>
        <v>1</v>
      </c>
      <c r="X200" s="117">
        <f>DISPERKIM!L199</f>
        <v>1</v>
      </c>
      <c r="Y200" s="117">
        <f>BPBD!L199</f>
        <v>1</v>
      </c>
      <c r="Z200" s="117">
        <f>SATPOL!L199</f>
        <v>0.67</v>
      </c>
      <c r="AA200" s="117">
        <f>DINSOS!L199</f>
        <v>1</v>
      </c>
      <c r="AB200" s="117">
        <f>DP3AKB!L199</f>
        <v>1</v>
      </c>
      <c r="AC200" s="117">
        <f>DPPR!L199</f>
        <v>1</v>
      </c>
      <c r="AD200" s="117">
        <f>DLH!L199</f>
        <v>1</v>
      </c>
      <c r="AE200" s="117">
        <f>DISHUB!L199</f>
        <v>1</v>
      </c>
      <c r="AF200" s="117">
        <f>PERPUS!L199</f>
        <v>1</v>
      </c>
      <c r="AG200" s="117">
        <f>DPOP!L199</f>
        <v>1</v>
      </c>
      <c r="AH200" s="117">
        <f>'DP3'!L199</f>
        <v>0.33</v>
      </c>
      <c r="AI200" s="117">
        <f>DISDAG!L199</f>
        <v>1</v>
      </c>
      <c r="AJ200" s="117">
        <f>BPKD!L199</f>
        <v>1</v>
      </c>
      <c r="AK200" s="117">
        <f>BPPDRD!L199</f>
        <v>1</v>
      </c>
      <c r="AL200" s="117">
        <f>KESBANG!L199</f>
        <v>1</v>
      </c>
      <c r="AM200" s="117">
        <f>SETWAN!L199</f>
        <v>1</v>
      </c>
      <c r="AN200" s="117">
        <f>KEC.BARAT!L199</f>
        <v>1</v>
      </c>
      <c r="AO200" s="117">
        <f>BALTENG!L199</f>
        <v>1</v>
      </c>
      <c r="AP200" s="117">
        <f>BALKOT!L199</f>
        <v>1</v>
      </c>
      <c r="AQ200" s="117">
        <f>BALUT!L199</f>
        <v>0.67</v>
      </c>
      <c r="AR200" s="117">
        <f>BALSEL!L199</f>
        <v>0.33</v>
      </c>
      <c r="AS200" s="117">
        <f>BALTIM!L199</f>
        <v>0</v>
      </c>
    </row>
    <row r="201">
      <c r="A201" s="257"/>
      <c r="B201" s="241"/>
      <c r="C201" s="241"/>
      <c r="D201" s="241" t="s">
        <v>14</v>
      </c>
      <c r="E201" s="28" t="s">
        <v>1211</v>
      </c>
      <c r="F201" s="4"/>
      <c r="G201" s="242">
        <v>1.0</v>
      </c>
      <c r="H201" s="407"/>
      <c r="I201" s="242">
        <f>AVERAGE(I202)*G201</f>
        <v>0.9355555556</v>
      </c>
      <c r="J201" s="329">
        <f>ITKOT!L200</f>
        <v>1</v>
      </c>
      <c r="K201" s="242">
        <f>SETDA!L200</f>
        <v>1</v>
      </c>
      <c r="L201" s="242">
        <f>CAPIL!L200</f>
        <v>1</v>
      </c>
      <c r="M201" s="242">
        <f>DPMPT!L200</f>
        <v>1</v>
      </c>
      <c r="N201" s="242">
        <f>BAPPEDA!L200</f>
        <v>1</v>
      </c>
      <c r="O201" s="242">
        <f>NAKER!L200</f>
        <v>0.67</v>
      </c>
      <c r="P201" s="242">
        <f>BKPSDM!L200</f>
        <v>1</v>
      </c>
      <c r="Q201" s="242">
        <f>KOMINFO!L200</f>
        <v>1</v>
      </c>
      <c r="R201" s="242">
        <f>RSUD!L200</f>
        <v>1</v>
      </c>
      <c r="S201" s="117">
        <f>RSIA!L200</f>
        <v>0</v>
      </c>
      <c r="T201" s="117">
        <f>DKUMKM!L200</f>
        <v>1</v>
      </c>
      <c r="U201" s="117">
        <f>DISDIK!L200</f>
        <v>1</v>
      </c>
      <c r="V201" s="117">
        <f>DKK!L200</f>
        <v>1</v>
      </c>
      <c r="W201" s="117">
        <f>DPU!L200</f>
        <v>1</v>
      </c>
      <c r="X201" s="117">
        <f>DISPERKIM!L200</f>
        <v>0.67</v>
      </c>
      <c r="Y201" s="117">
        <f>BPBD!L200</f>
        <v>1</v>
      </c>
      <c r="Z201" s="117">
        <f>SATPOL!L200</f>
        <v>1</v>
      </c>
      <c r="AA201" s="117">
        <f>DINSOS!L200</f>
        <v>1</v>
      </c>
      <c r="AB201" s="117">
        <f>DP3AKB!L200</f>
        <v>1</v>
      </c>
      <c r="AC201" s="117">
        <f>DPPR!L200</f>
        <v>1</v>
      </c>
      <c r="AD201" s="117">
        <f>DLH!L200</f>
        <v>1</v>
      </c>
      <c r="AE201" s="117">
        <f>DISHUB!L200</f>
        <v>1</v>
      </c>
      <c r="AF201" s="117">
        <f>PERPUS!L200</f>
        <v>1</v>
      </c>
      <c r="AG201" s="117">
        <f>DPOP!L200</f>
        <v>1</v>
      </c>
      <c r="AH201" s="117">
        <f>'DP3'!L200</f>
        <v>1</v>
      </c>
      <c r="AI201" s="117">
        <f>DISDAG!L200</f>
        <v>1</v>
      </c>
      <c r="AJ201" s="117">
        <f>BPKD!L200</f>
        <v>1</v>
      </c>
      <c r="AK201" s="117">
        <f>BPPDRD!L200</f>
        <v>0.67</v>
      </c>
      <c r="AL201" s="117">
        <f>KESBANG!L200</f>
        <v>1</v>
      </c>
      <c r="AM201" s="117">
        <f>SETWAN!L200</f>
        <v>1</v>
      </c>
      <c r="AN201" s="117">
        <f>KEC.BARAT!L200</f>
        <v>1</v>
      </c>
      <c r="AO201" s="117">
        <f>BALTENG!L200</f>
        <v>1</v>
      </c>
      <c r="AP201" s="117">
        <f>BALKOT!L200</f>
        <v>1</v>
      </c>
      <c r="AQ201" s="117">
        <f>BALUT!L200</f>
        <v>0.67</v>
      </c>
      <c r="AR201" s="117">
        <f>BALSEL!L200</f>
        <v>1</v>
      </c>
      <c r="AS201" s="117">
        <f>BALTIM!L200</f>
        <v>1</v>
      </c>
    </row>
    <row r="202">
      <c r="A202" s="113"/>
      <c r="B202" s="114"/>
      <c r="C202" s="114"/>
      <c r="D202" s="114"/>
      <c r="E202" s="361" t="s">
        <v>107</v>
      </c>
      <c r="F202" s="125" t="s">
        <v>1212</v>
      </c>
      <c r="G202" s="117"/>
      <c r="H202" s="407"/>
      <c r="I202" s="117">
        <f>AVERAGE(J202:AS202)</f>
        <v>0.9355555556</v>
      </c>
      <c r="J202" s="324">
        <f>ITKOT!L201</f>
        <v>1</v>
      </c>
      <c r="K202" s="117">
        <f>SETDA!L201</f>
        <v>1</v>
      </c>
      <c r="L202" s="117">
        <f>CAPIL!L201</f>
        <v>1</v>
      </c>
      <c r="M202" s="117">
        <f>DPMPT!L201</f>
        <v>1</v>
      </c>
      <c r="N202" s="117">
        <f>BAPPEDA!L201</f>
        <v>1</v>
      </c>
      <c r="O202" s="117">
        <f>NAKER!L201</f>
        <v>0.67</v>
      </c>
      <c r="P202" s="117">
        <f>BKPSDM!L201</f>
        <v>1</v>
      </c>
      <c r="Q202" s="117">
        <f>KOMINFO!L201</f>
        <v>1</v>
      </c>
      <c r="R202" s="117">
        <f>RSUD!L201</f>
        <v>1</v>
      </c>
      <c r="S202" s="117">
        <f>RSIA!L201</f>
        <v>0</v>
      </c>
      <c r="T202" s="117">
        <f>DKUMKM!L201</f>
        <v>1</v>
      </c>
      <c r="U202" s="117">
        <f>DISDIK!L201</f>
        <v>1</v>
      </c>
      <c r="V202" s="117">
        <f>DKK!L201</f>
        <v>1</v>
      </c>
      <c r="W202" s="117">
        <f>DPU!L201</f>
        <v>1</v>
      </c>
      <c r="X202" s="117">
        <f>DISPERKIM!L201</f>
        <v>0.67</v>
      </c>
      <c r="Y202" s="117">
        <f>BPBD!L201</f>
        <v>1</v>
      </c>
      <c r="Z202" s="117">
        <f>SATPOL!L201</f>
        <v>1</v>
      </c>
      <c r="AA202" s="117">
        <f>DINSOS!L201</f>
        <v>1</v>
      </c>
      <c r="AB202" s="117">
        <f>DP3AKB!L201</f>
        <v>1</v>
      </c>
      <c r="AC202" s="117">
        <f>DPPR!L201</f>
        <v>1</v>
      </c>
      <c r="AD202" s="117">
        <f>DLH!L201</f>
        <v>1</v>
      </c>
      <c r="AE202" s="117">
        <f>DISHUB!L201</f>
        <v>1</v>
      </c>
      <c r="AF202" s="117">
        <f>PERPUS!L201</f>
        <v>1</v>
      </c>
      <c r="AG202" s="117">
        <f>DPOP!L201</f>
        <v>1</v>
      </c>
      <c r="AH202" s="117">
        <f>'DP3'!L201</f>
        <v>1</v>
      </c>
      <c r="AI202" s="117">
        <f>DISDAG!L201</f>
        <v>1</v>
      </c>
      <c r="AJ202" s="117">
        <f>BPKD!L201</f>
        <v>1</v>
      </c>
      <c r="AK202" s="117">
        <f>BPPDRD!L201</f>
        <v>0.67</v>
      </c>
      <c r="AL202" s="117">
        <f>KESBANG!L201</f>
        <v>1</v>
      </c>
      <c r="AM202" s="117">
        <f>SETWAN!L201</f>
        <v>1</v>
      </c>
      <c r="AN202" s="117">
        <f>KEC.BARAT!L201</f>
        <v>1</v>
      </c>
      <c r="AO202" s="117">
        <f>BALTENG!L201</f>
        <v>1</v>
      </c>
      <c r="AP202" s="117">
        <f>BALKOT!L201</f>
        <v>1</v>
      </c>
      <c r="AQ202" s="117">
        <f>BALUT!L201</f>
        <v>0.67</v>
      </c>
      <c r="AR202" s="117">
        <f>BALSEL!L201</f>
        <v>1</v>
      </c>
      <c r="AS202" s="117">
        <f>BALTIM!L201</f>
        <v>1</v>
      </c>
    </row>
    <row r="203">
      <c r="A203" s="257"/>
      <c r="B203" s="241"/>
      <c r="C203" s="241"/>
      <c r="D203" s="241" t="s">
        <v>16</v>
      </c>
      <c r="E203" s="28" t="s">
        <v>95</v>
      </c>
      <c r="F203" s="4"/>
      <c r="G203" s="242">
        <v>0.75</v>
      </c>
      <c r="H203" s="407"/>
      <c r="I203" s="242">
        <f>AVERAGE(I204)*G203</f>
        <v>0.6320833333</v>
      </c>
      <c r="J203" s="329">
        <f>ITKOT!L202</f>
        <v>0.75</v>
      </c>
      <c r="K203" s="242">
        <f>SETDA!L202</f>
        <v>0.75</v>
      </c>
      <c r="L203" s="242">
        <f>CAPIL!L202</f>
        <v>0.75</v>
      </c>
      <c r="M203" s="242">
        <f>DPMPT!L202</f>
        <v>0.75</v>
      </c>
      <c r="N203" s="242">
        <f>BAPPEDA!L202</f>
        <v>0.75</v>
      </c>
      <c r="O203" s="242">
        <f>NAKER!L202</f>
        <v>0.75</v>
      </c>
      <c r="P203" s="242">
        <f>BKPSDM!L202</f>
        <v>0.75</v>
      </c>
      <c r="Q203" s="242">
        <f>KOMINFO!L202</f>
        <v>0.75</v>
      </c>
      <c r="R203" s="242">
        <f>RSUD!L202</f>
        <v>0.75</v>
      </c>
      <c r="S203" s="117">
        <f>RSIA!L202</f>
        <v>0</v>
      </c>
      <c r="T203" s="117">
        <f>DKUMKM!L202</f>
        <v>0.75</v>
      </c>
      <c r="U203" s="117">
        <f>DISDIK!L202</f>
        <v>0</v>
      </c>
      <c r="V203" s="117">
        <f>DKK!L202</f>
        <v>0.75</v>
      </c>
      <c r="W203" s="117">
        <f>DPU!L202</f>
        <v>0.75</v>
      </c>
      <c r="X203" s="117">
        <f>DISPERKIM!L202</f>
        <v>0.5025</v>
      </c>
      <c r="Y203" s="117">
        <f>BPBD!L202</f>
        <v>0.75</v>
      </c>
      <c r="Z203" s="117">
        <f>SATPOL!L202</f>
        <v>0</v>
      </c>
      <c r="AA203" s="117">
        <f>DINSOS!L202</f>
        <v>0.75</v>
      </c>
      <c r="AB203" s="117">
        <f>DP3AKB!L202</f>
        <v>0.75</v>
      </c>
      <c r="AC203" s="117">
        <f>DPPR!L202</f>
        <v>0.5025</v>
      </c>
      <c r="AD203" s="117">
        <f>DLH!L202</f>
        <v>0.75</v>
      </c>
      <c r="AE203" s="117">
        <f>DISHUB!L202</f>
        <v>0.75</v>
      </c>
      <c r="AF203" s="117">
        <f>PERPUS!L202</f>
        <v>0.75</v>
      </c>
      <c r="AG203" s="117">
        <f>DPOP!L202</f>
        <v>0.75</v>
      </c>
      <c r="AH203" s="117">
        <f>'DP3'!L202</f>
        <v>0.75</v>
      </c>
      <c r="AI203" s="117">
        <f>DISDAG!L202</f>
        <v>0.75</v>
      </c>
      <c r="AJ203" s="117">
        <f>BPKD!L202</f>
        <v>0.75</v>
      </c>
      <c r="AK203" s="117">
        <f>BPPDRD!L202</f>
        <v>0.2475</v>
      </c>
      <c r="AL203" s="117">
        <f>KESBANG!L202</f>
        <v>0.75</v>
      </c>
      <c r="AM203" s="117">
        <f>SETWAN!L202</f>
        <v>0</v>
      </c>
      <c r="AN203" s="117">
        <f>KEC.BARAT!L202</f>
        <v>0.75</v>
      </c>
      <c r="AO203" s="117">
        <f>BALTENG!L202</f>
        <v>0.75</v>
      </c>
      <c r="AP203" s="117">
        <f>BALKOT!L202</f>
        <v>0.75</v>
      </c>
      <c r="AQ203" s="117">
        <f>BALUT!L202</f>
        <v>0.5025</v>
      </c>
      <c r="AR203" s="117">
        <f>BALSEL!L202</f>
        <v>0.75</v>
      </c>
      <c r="AS203" s="117">
        <f>BALTIM!L202</f>
        <v>0.75</v>
      </c>
    </row>
    <row r="204">
      <c r="A204" s="113"/>
      <c r="B204" s="114"/>
      <c r="C204" s="114"/>
      <c r="D204" s="114"/>
      <c r="E204" s="361" t="s">
        <v>107</v>
      </c>
      <c r="F204" s="341" t="s">
        <v>1213</v>
      </c>
      <c r="G204" s="117"/>
      <c r="H204" s="407"/>
      <c r="I204" s="117">
        <f>AVERAGE(J204:AS204)</f>
        <v>0.8427777778</v>
      </c>
      <c r="J204" s="324">
        <f>ITKOT!L203</f>
        <v>1</v>
      </c>
      <c r="K204" s="117">
        <f>SETDA!L203</f>
        <v>1</v>
      </c>
      <c r="L204" s="117">
        <f>CAPIL!L203</f>
        <v>1</v>
      </c>
      <c r="M204" s="117">
        <f>DPMPT!L203</f>
        <v>1</v>
      </c>
      <c r="N204" s="117">
        <f>BAPPEDA!L203</f>
        <v>1</v>
      </c>
      <c r="O204" s="117">
        <f>NAKER!L203</f>
        <v>1</v>
      </c>
      <c r="P204" s="117">
        <f>BKPSDM!L203</f>
        <v>1</v>
      </c>
      <c r="Q204" s="117">
        <f>KOMINFO!L203</f>
        <v>1</v>
      </c>
      <c r="R204" s="117">
        <f>RSUD!L203</f>
        <v>1</v>
      </c>
      <c r="S204" s="117">
        <f>RSIA!L203</f>
        <v>0</v>
      </c>
      <c r="T204" s="117">
        <f>DKUMKM!L203</f>
        <v>1</v>
      </c>
      <c r="U204" s="117">
        <f>DISDIK!L203</f>
        <v>0</v>
      </c>
      <c r="V204" s="117">
        <f>DKK!L203</f>
        <v>1</v>
      </c>
      <c r="W204" s="117">
        <f>DPU!L203</f>
        <v>1</v>
      </c>
      <c r="X204" s="117">
        <f>DISPERKIM!L203</f>
        <v>0.67</v>
      </c>
      <c r="Y204" s="117">
        <f>BPBD!L203</f>
        <v>1</v>
      </c>
      <c r="Z204" s="117">
        <f>SATPOL!L203</f>
        <v>0</v>
      </c>
      <c r="AA204" s="117">
        <f>DINSOS!L203</f>
        <v>1</v>
      </c>
      <c r="AB204" s="117">
        <f>DP3AKB!L203</f>
        <v>1</v>
      </c>
      <c r="AC204" s="117">
        <f>DPPR!L203</f>
        <v>0.67</v>
      </c>
      <c r="AD204" s="117">
        <f>DLH!L203</f>
        <v>1</v>
      </c>
      <c r="AE204" s="117">
        <f>DISHUB!L203</f>
        <v>1</v>
      </c>
      <c r="AF204" s="117">
        <f>PERPUS!L203</f>
        <v>1</v>
      </c>
      <c r="AG204" s="117">
        <f>DPOP!L203</f>
        <v>1</v>
      </c>
      <c r="AH204" s="117">
        <f>'DP3'!L203</f>
        <v>1</v>
      </c>
      <c r="AI204" s="117">
        <f>DISDAG!L203</f>
        <v>1</v>
      </c>
      <c r="AJ204" s="117">
        <f>BPKD!L203</f>
        <v>1</v>
      </c>
      <c r="AK204" s="117">
        <f>BPPDRD!L203</f>
        <v>0.33</v>
      </c>
      <c r="AL204" s="117">
        <f>KESBANG!L203</f>
        <v>1</v>
      </c>
      <c r="AM204" s="117">
        <f>SETWAN!L203</f>
        <v>0</v>
      </c>
      <c r="AN204" s="117">
        <f>KEC.BARAT!L203</f>
        <v>1</v>
      </c>
      <c r="AO204" s="117">
        <f>BALTENG!L203</f>
        <v>1</v>
      </c>
      <c r="AP204" s="117">
        <f>BALKOT!L203</f>
        <v>1</v>
      </c>
      <c r="AQ204" s="117">
        <f>BALUT!L203</f>
        <v>0.67</v>
      </c>
      <c r="AR204" s="117">
        <f>BALSEL!L203</f>
        <v>1</v>
      </c>
      <c r="AS204" s="117">
        <f>BALTIM!L203</f>
        <v>1</v>
      </c>
    </row>
    <row r="205">
      <c r="A205" s="320"/>
      <c r="B205" s="320"/>
      <c r="C205" s="337">
        <v>7.0</v>
      </c>
      <c r="D205" s="141" t="s">
        <v>45</v>
      </c>
      <c r="E205" s="3"/>
      <c r="F205" s="4"/>
      <c r="G205" s="37">
        <f>SUM(G206,G212,G219)</f>
        <v>1.95</v>
      </c>
      <c r="H205" s="407"/>
      <c r="I205" s="37">
        <f>SUM(I206,I212,I219)</f>
        <v>1.723913383</v>
      </c>
      <c r="J205" s="409">
        <f>ITKOT!L204</f>
        <v>1.95</v>
      </c>
      <c r="K205" s="37">
        <f>SETDA!L204</f>
        <v>1.95</v>
      </c>
      <c r="L205" s="37">
        <f>CAPIL!L204</f>
        <v>1.95</v>
      </c>
      <c r="M205" s="37">
        <f>DPMPT!L204</f>
        <v>1.95</v>
      </c>
      <c r="N205" s="37">
        <f>BAPPEDA!L204</f>
        <v>1.95</v>
      </c>
      <c r="O205" s="37">
        <f>NAKER!L204</f>
        <v>1.95</v>
      </c>
      <c r="P205" s="37">
        <f>BKPSDM!L204</f>
        <v>1.95</v>
      </c>
      <c r="Q205" s="37">
        <f>KOMINFO!L204</f>
        <v>1.827272727</v>
      </c>
      <c r="R205" s="37">
        <f>RSUD!L204</f>
        <v>1.95</v>
      </c>
      <c r="S205" s="117">
        <f>RSIA!L204</f>
        <v>1.95</v>
      </c>
      <c r="T205" s="117">
        <f>DKUMKM!L204</f>
        <v>1.95</v>
      </c>
      <c r="U205" s="117">
        <f>DISDIK!L204</f>
        <v>1.418154762</v>
      </c>
      <c r="V205" s="117">
        <f>DKK!L204</f>
        <v>1.041108787</v>
      </c>
      <c r="W205" s="117">
        <f>DPU!L204</f>
        <v>1.488461538</v>
      </c>
      <c r="X205" s="117">
        <f>DISPERKIM!L204</f>
        <v>1.534615385</v>
      </c>
      <c r="Y205" s="117">
        <f>BPBD!L204</f>
        <v>1.890875912</v>
      </c>
      <c r="Z205" s="117">
        <f>SATPOL!L204</f>
        <v>1.95</v>
      </c>
      <c r="AA205" s="117">
        <f>DINSOS!L204</f>
        <v>1.95</v>
      </c>
      <c r="AB205" s="117">
        <f>DP3AKB!L204</f>
        <v>1.95</v>
      </c>
      <c r="AC205" s="117">
        <f>DPPR!L204</f>
        <v>1.885714286</v>
      </c>
      <c r="AD205" s="117">
        <f>DLH!L204</f>
        <v>1.95</v>
      </c>
      <c r="AE205" s="117">
        <f>DISHUB!L204</f>
        <v>1.602061856</v>
      </c>
      <c r="AF205" s="117">
        <f>PERPUS!L204</f>
        <v>1.520454545</v>
      </c>
      <c r="AG205" s="117">
        <f>DPOP!L204</f>
        <v>1.916666667</v>
      </c>
      <c r="AH205" s="117">
        <f>'DP3'!L204</f>
        <v>0.6586956522</v>
      </c>
      <c r="AI205" s="117">
        <f>DISDAG!L204</f>
        <v>1.585135135</v>
      </c>
      <c r="AJ205" s="117">
        <f>BPKD!L204</f>
        <v>1.528125</v>
      </c>
      <c r="AK205" s="117">
        <f>BPPDRD!L204</f>
        <v>1.95</v>
      </c>
      <c r="AL205" s="117">
        <f>KESBANG!L204</f>
        <v>1.95</v>
      </c>
      <c r="AM205" s="117">
        <f>SETWAN!L204</f>
        <v>1.95</v>
      </c>
      <c r="AN205" s="117">
        <f>KEC.BARAT!L204</f>
        <v>1.47</v>
      </c>
      <c r="AO205" s="117">
        <f>BALTENG!L204</f>
        <v>1.95</v>
      </c>
      <c r="AP205" s="117">
        <f>BALKOT!L204</f>
        <v>1.95</v>
      </c>
      <c r="AQ205" s="117">
        <f>BALUT!L204</f>
        <v>1.584782609</v>
      </c>
      <c r="AR205" s="117">
        <f>BALSEL!L204</f>
        <v>1.743103448</v>
      </c>
      <c r="AS205" s="117">
        <f>BALTIM!L204</f>
        <v>0.3156534954</v>
      </c>
    </row>
    <row r="206">
      <c r="A206" s="257"/>
      <c r="B206" s="241"/>
      <c r="C206" s="241"/>
      <c r="D206" s="241" t="s">
        <v>10</v>
      </c>
      <c r="E206" s="28" t="s">
        <v>96</v>
      </c>
      <c r="F206" s="4"/>
      <c r="G206" s="242">
        <v>0.75</v>
      </c>
      <c r="H206" s="405"/>
      <c r="I206" s="242">
        <f>AVERAGE(I207:I211)*G206</f>
        <v>0.6679408939</v>
      </c>
      <c r="J206" s="329">
        <f>ITKOT!L205</f>
        <v>0.75</v>
      </c>
      <c r="K206" s="242">
        <f>SETDA!L205</f>
        <v>0.75</v>
      </c>
      <c r="L206" s="242">
        <f>CAPIL!L205</f>
        <v>0.75</v>
      </c>
      <c r="M206" s="242">
        <f>DPMPT!L205</f>
        <v>0.75</v>
      </c>
      <c r="N206" s="242">
        <f>BAPPEDA!L205</f>
        <v>0.75</v>
      </c>
      <c r="O206" s="242">
        <f>NAKER!L205</f>
        <v>0.75</v>
      </c>
      <c r="P206" s="242">
        <f>BKPSDM!L205</f>
        <v>0.75</v>
      </c>
      <c r="Q206" s="242">
        <f>KOMINFO!L205</f>
        <v>0.6818181818</v>
      </c>
      <c r="R206" s="242">
        <f>RSUD!L205</f>
        <v>0.75</v>
      </c>
      <c r="S206" s="117">
        <f>RSIA!L205</f>
        <v>0.75</v>
      </c>
      <c r="T206" s="117">
        <f>DKUMKM!L205</f>
        <v>0.75</v>
      </c>
      <c r="U206" s="117">
        <f>DISDIK!L205</f>
        <v>0.75</v>
      </c>
      <c r="V206" s="117">
        <f>DKK!L205</f>
        <v>0.3561715481</v>
      </c>
      <c r="W206" s="117">
        <f>DPU!L205</f>
        <v>0.75</v>
      </c>
      <c r="X206" s="117">
        <f>DISPERKIM!L205</f>
        <v>0.5192307692</v>
      </c>
      <c r="Y206" s="117">
        <f>BPBD!L205</f>
        <v>0.7171532847</v>
      </c>
      <c r="Z206" s="117">
        <f>SATPOL!L205</f>
        <v>0.75</v>
      </c>
      <c r="AA206" s="117">
        <f>DINSOS!L205</f>
        <v>0.75</v>
      </c>
      <c r="AB206" s="117">
        <f>DP3AKB!L205</f>
        <v>0.75</v>
      </c>
      <c r="AC206" s="117">
        <f>DPPR!L205</f>
        <v>0.7142857143</v>
      </c>
      <c r="AD206" s="117">
        <f>DLH!L205</f>
        <v>0.75</v>
      </c>
      <c r="AE206" s="117">
        <f>DISHUB!L205</f>
        <v>0.5567010309</v>
      </c>
      <c r="AF206" s="117">
        <f>PERPUS!L205</f>
        <v>0.5113636364</v>
      </c>
      <c r="AG206" s="117">
        <f>DPOP!L205</f>
        <v>0.75</v>
      </c>
      <c r="AH206" s="117">
        <f>'DP3'!L205</f>
        <v>0.03260869565</v>
      </c>
      <c r="AI206" s="117">
        <f>DISDAG!L205</f>
        <v>0.5472972973</v>
      </c>
      <c r="AJ206" s="117">
        <f>BPKD!L205</f>
        <v>0.515625</v>
      </c>
      <c r="AK206" s="117">
        <f>BPPDRD!L205</f>
        <v>0.75</v>
      </c>
      <c r="AL206" s="117">
        <f>KESBANG!L205</f>
        <v>0.75</v>
      </c>
      <c r="AM206" s="117">
        <f>SETWAN!L205</f>
        <v>0.75</v>
      </c>
      <c r="AN206" s="117">
        <f>KEC.BARAT!L205</f>
        <v>0.75</v>
      </c>
      <c r="AO206" s="117">
        <f>BALTENG!L205</f>
        <v>0.75</v>
      </c>
      <c r="AP206" s="117">
        <f>BALKOT!L205</f>
        <v>0.75</v>
      </c>
      <c r="AQ206" s="117">
        <f>BALUT!L205</f>
        <v>0.75</v>
      </c>
      <c r="AR206" s="117">
        <f>BALSEL!L205</f>
        <v>0.75</v>
      </c>
      <c r="AS206" s="117">
        <f>BALTIM!L205</f>
        <v>0.1436170213</v>
      </c>
    </row>
    <row r="207">
      <c r="A207" s="113"/>
      <c r="B207" s="114"/>
      <c r="C207" s="114"/>
      <c r="D207" s="114"/>
      <c r="E207" s="328" t="s">
        <v>107</v>
      </c>
      <c r="F207" s="266" t="s">
        <v>1054</v>
      </c>
      <c r="G207" s="117"/>
      <c r="H207" s="407"/>
      <c r="I207" s="117">
        <f>AVERAGE(J207:AS207)</f>
        <v>0.8905878585</v>
      </c>
      <c r="J207" s="324">
        <f>ITKOT!L206</f>
        <v>1</v>
      </c>
      <c r="K207" s="117">
        <f>SETDA!L206</f>
        <v>1</v>
      </c>
      <c r="L207" s="117">
        <f>CAPIL!L206</f>
        <v>1</v>
      </c>
      <c r="M207" s="117">
        <f>DPMPT!L206</f>
        <v>1</v>
      </c>
      <c r="N207" s="117">
        <f>BAPPEDA!L206</f>
        <v>1</v>
      </c>
      <c r="O207" s="117">
        <f>NAKER!L206</f>
        <v>1</v>
      </c>
      <c r="P207" s="117">
        <f>BKPSDM!L206</f>
        <v>1</v>
      </c>
      <c r="Q207" s="117">
        <f>KOMINFO!L206</f>
        <v>0.9090909091</v>
      </c>
      <c r="R207" s="117">
        <f>RSUD!L206</f>
        <v>1</v>
      </c>
      <c r="S207" s="117">
        <f>RSIA!L206</f>
        <v>1</v>
      </c>
      <c r="T207" s="117">
        <f>DKUMKM!L206</f>
        <v>1</v>
      </c>
      <c r="U207" s="117">
        <f>DISDIK!L206</f>
        <v>1</v>
      </c>
      <c r="V207" s="117">
        <f>DKK!L206</f>
        <v>0.4748953975</v>
      </c>
      <c r="W207" s="117">
        <f>DPU!L206</f>
        <v>1</v>
      </c>
      <c r="X207" s="117">
        <f>DISPERKIM!L206</f>
        <v>0.6923076923</v>
      </c>
      <c r="Y207" s="117">
        <f>BPBD!L206</f>
        <v>0.9562043796</v>
      </c>
      <c r="Z207" s="117">
        <f>SATPOL!L206</f>
        <v>1</v>
      </c>
      <c r="AA207" s="117">
        <f>DINSOS!L206</f>
        <v>1</v>
      </c>
      <c r="AB207" s="117">
        <f>DP3AKB!L206</f>
        <v>1</v>
      </c>
      <c r="AC207" s="117">
        <f>DPPR!L206</f>
        <v>0.9523809524</v>
      </c>
      <c r="AD207" s="117">
        <f>DLH!L206</f>
        <v>1</v>
      </c>
      <c r="AE207" s="117">
        <f>DISHUB!L206</f>
        <v>0.7422680412</v>
      </c>
      <c r="AF207" s="117">
        <f>PERPUS!L206</f>
        <v>0.6818181818</v>
      </c>
      <c r="AG207" s="117">
        <f>DPOP!L206</f>
        <v>1</v>
      </c>
      <c r="AH207" s="117">
        <f>'DP3'!L206</f>
        <v>0.04347826087</v>
      </c>
      <c r="AI207" s="117">
        <f>DISDAG!L206</f>
        <v>0.7297297297</v>
      </c>
      <c r="AJ207" s="117">
        <f>BPKD!L206</f>
        <v>0.6875</v>
      </c>
      <c r="AK207" s="117">
        <f>BPPDRD!L206</f>
        <v>1</v>
      </c>
      <c r="AL207" s="117">
        <f>KESBANG!L206</f>
        <v>1</v>
      </c>
      <c r="AM207" s="117">
        <f>SETWAN!L206</f>
        <v>1</v>
      </c>
      <c r="AN207" s="117">
        <f>KEC.BARAT!L206</f>
        <v>1</v>
      </c>
      <c r="AO207" s="117">
        <f>BALTENG!L206</f>
        <v>1</v>
      </c>
      <c r="AP207" s="117">
        <f>BALKOT!L206</f>
        <v>1</v>
      </c>
      <c r="AQ207" s="117">
        <f>BALUT!L206</f>
        <v>1</v>
      </c>
      <c r="AR207" s="117">
        <f>BALSEL!L206</f>
        <v>1</v>
      </c>
      <c r="AS207" s="117">
        <f>BALTIM!L206</f>
        <v>0.1914893617</v>
      </c>
    </row>
    <row r="208">
      <c r="A208" s="113"/>
      <c r="B208" s="114"/>
      <c r="C208" s="114"/>
      <c r="D208" s="114"/>
      <c r="E208" s="348" t="s">
        <v>107</v>
      </c>
      <c r="F208" s="266" t="s">
        <v>1058</v>
      </c>
      <c r="G208" s="117"/>
      <c r="H208" s="407"/>
      <c r="I208" s="117"/>
      <c r="J208" s="324" t="str">
        <f>ITKOT!L207</f>
        <v/>
      </c>
      <c r="K208" s="117" t="str">
        <f>SETDA!L207</f>
        <v/>
      </c>
      <c r="L208" s="117" t="str">
        <f>CAPIL!L207</f>
        <v/>
      </c>
      <c r="M208" s="117" t="str">
        <f>DPMPT!L207</f>
        <v/>
      </c>
      <c r="N208" s="117" t="str">
        <f>BAPPEDA!L207</f>
        <v/>
      </c>
      <c r="O208" s="117" t="str">
        <f>NAKER!L207</f>
        <v/>
      </c>
      <c r="P208" s="117" t="str">
        <f>BKPSDM!L207</f>
        <v/>
      </c>
      <c r="Q208" s="117" t="str">
        <f>KOMINFO!L207</f>
        <v/>
      </c>
      <c r="R208" s="117" t="str">
        <f>RSUD!L207</f>
        <v/>
      </c>
      <c r="S208" s="117" t="str">
        <f>RSIA!L207</f>
        <v/>
      </c>
      <c r="T208" s="117" t="str">
        <f>DKUMKM!L207</f>
        <v/>
      </c>
      <c r="U208" s="117" t="str">
        <f>DISDIK!L207</f>
        <v/>
      </c>
      <c r="V208" s="117" t="str">
        <f>DKK!L207</f>
        <v/>
      </c>
      <c r="W208" s="117" t="str">
        <f>DPU!L207</f>
        <v/>
      </c>
      <c r="X208" s="117" t="str">
        <f>DISPERKIM!L207</f>
        <v/>
      </c>
      <c r="Y208" s="117" t="str">
        <f>BPBD!L207</f>
        <v/>
      </c>
      <c r="Z208" s="117" t="str">
        <f>SATPOL!L207</f>
        <v/>
      </c>
      <c r="AA208" s="117" t="str">
        <f>DINSOS!L207</f>
        <v/>
      </c>
      <c r="AB208" s="117" t="str">
        <f>DP3AKB!L207</f>
        <v/>
      </c>
      <c r="AC208" s="117" t="str">
        <f>DPPR!L207</f>
        <v/>
      </c>
      <c r="AD208" s="117" t="str">
        <f>DLH!L207</f>
        <v/>
      </c>
      <c r="AE208" s="117" t="str">
        <f>DISHUB!L207</f>
        <v/>
      </c>
      <c r="AF208" s="117" t="str">
        <f>PERPUS!L207</f>
        <v/>
      </c>
      <c r="AG208" s="117" t="str">
        <f>DPOP!L207</f>
        <v/>
      </c>
      <c r="AH208" s="117" t="str">
        <f>'DP3'!L207</f>
        <v/>
      </c>
      <c r="AI208" s="117" t="str">
        <f>DISDAG!L207</f>
        <v/>
      </c>
      <c r="AJ208" s="117" t="str">
        <f>BPKD!L207</f>
        <v/>
      </c>
      <c r="AK208" s="117" t="str">
        <f>BPPDRD!L207</f>
        <v/>
      </c>
      <c r="AL208" s="117" t="str">
        <f>KESBANG!L207</f>
        <v/>
      </c>
      <c r="AM208" s="117" t="str">
        <f>SETWAN!L207</f>
        <v/>
      </c>
      <c r="AN208" s="117" t="str">
        <f>KEC.BARAT!L207</f>
        <v/>
      </c>
      <c r="AO208" s="117" t="str">
        <f>BALTENG!L207</f>
        <v/>
      </c>
      <c r="AP208" s="117" t="str">
        <f>BALKOT!L207</f>
        <v/>
      </c>
      <c r="AQ208" s="117" t="str">
        <f>BALUT!L207</f>
        <v/>
      </c>
      <c r="AR208" s="117" t="str">
        <f>BALSEL!L207</f>
        <v/>
      </c>
      <c r="AS208" s="117" t="str">
        <f>BALTIM!L207</f>
        <v/>
      </c>
    </row>
    <row r="209">
      <c r="A209" s="113"/>
      <c r="B209" s="114"/>
      <c r="C209" s="114"/>
      <c r="D209" s="114"/>
      <c r="E209" s="114"/>
      <c r="F209" s="346" t="s">
        <v>1060</v>
      </c>
      <c r="G209" s="117"/>
      <c r="H209" s="407"/>
      <c r="I209" s="117"/>
      <c r="J209" s="324" t="str">
        <f>ITKOT!L208</f>
        <v/>
      </c>
      <c r="K209" s="117" t="str">
        <f>SETDA!L208</f>
        <v/>
      </c>
      <c r="L209" s="117" t="str">
        <f>CAPIL!L207</f>
        <v/>
      </c>
      <c r="M209" s="117" t="str">
        <f>DPMPT!L208</f>
        <v/>
      </c>
      <c r="N209" s="117" t="str">
        <f>BAPPEDA!L208</f>
        <v/>
      </c>
      <c r="O209" s="117" t="str">
        <f>NAKER!L208</f>
        <v/>
      </c>
      <c r="P209" s="117" t="str">
        <f>BKPSDM!L208</f>
        <v/>
      </c>
      <c r="Q209" s="117" t="str">
        <f>KOMINFO!L208</f>
        <v/>
      </c>
      <c r="R209" s="117" t="str">
        <f>RSUD!L208</f>
        <v/>
      </c>
      <c r="S209" s="117" t="str">
        <f>RSIA!L208</f>
        <v/>
      </c>
      <c r="T209" s="117" t="str">
        <f>DKUMKM!L208</f>
        <v/>
      </c>
      <c r="U209" s="117" t="str">
        <f>DISDIK!L208</f>
        <v/>
      </c>
      <c r="V209" s="117" t="str">
        <f>DKK!L208</f>
        <v/>
      </c>
      <c r="W209" s="117" t="str">
        <f>DPU!L208</f>
        <v/>
      </c>
      <c r="X209" s="117" t="str">
        <f>DISPERKIM!L208</f>
        <v/>
      </c>
      <c r="Y209" s="117" t="str">
        <f>BPBD!L208</f>
        <v/>
      </c>
      <c r="Z209" s="117" t="str">
        <f>SATPOL!L208</f>
        <v/>
      </c>
      <c r="AA209" s="117" t="str">
        <f>DINSOS!L208</f>
        <v/>
      </c>
      <c r="AB209" s="117" t="str">
        <f>DP3AKB!L208</f>
        <v/>
      </c>
      <c r="AC209" s="117" t="str">
        <f>DPPR!L208</f>
        <v/>
      </c>
      <c r="AD209" s="117" t="str">
        <f>DLH!L208</f>
        <v/>
      </c>
      <c r="AE209" s="117" t="str">
        <f>DISHUB!L208</f>
        <v/>
      </c>
      <c r="AF209" s="117" t="str">
        <f>PERPUS!L208</f>
        <v/>
      </c>
      <c r="AG209" s="117" t="str">
        <f>DPOP!L208</f>
        <v/>
      </c>
      <c r="AH209" s="117" t="str">
        <f>'DP3'!L208</f>
        <v/>
      </c>
      <c r="AI209" s="117" t="str">
        <f>DISDAG!L208</f>
        <v/>
      </c>
      <c r="AJ209" s="117" t="str">
        <f>BPKD!L208</f>
        <v/>
      </c>
      <c r="AK209" s="117" t="str">
        <f>BPPDRD!L208</f>
        <v/>
      </c>
      <c r="AL209" s="117" t="str">
        <f>KESBANG!L208</f>
        <v/>
      </c>
      <c r="AM209" s="117" t="str">
        <f>SETWAN!L208</f>
        <v/>
      </c>
      <c r="AN209" s="117" t="str">
        <f>KEC.BARAT!L208</f>
        <v/>
      </c>
      <c r="AO209" s="117" t="str">
        <f>BALTENG!L208</f>
        <v/>
      </c>
      <c r="AP209" s="117" t="str">
        <f>BALKOT!L208</f>
        <v/>
      </c>
      <c r="AQ209" s="117" t="str">
        <f>BALUT!L208</f>
        <v/>
      </c>
      <c r="AR209" s="117" t="str">
        <f>BALSEL!L208</f>
        <v/>
      </c>
      <c r="AS209" s="117" t="str">
        <f>BALTIM!L208</f>
        <v/>
      </c>
    </row>
    <row r="210">
      <c r="A210" s="113"/>
      <c r="B210" s="114"/>
      <c r="C210" s="114"/>
      <c r="D210" s="114"/>
      <c r="E210" s="348"/>
      <c r="F210" s="346" t="s">
        <v>1061</v>
      </c>
      <c r="G210" s="117"/>
      <c r="H210" s="407"/>
      <c r="I210" s="117"/>
      <c r="J210" s="324" t="str">
        <f>ITKOT!L209</f>
        <v/>
      </c>
      <c r="K210" s="117" t="str">
        <f>SETDA!L209</f>
        <v/>
      </c>
      <c r="L210" s="117" t="str">
        <f>CAPIL!L209</f>
        <v/>
      </c>
      <c r="M210" s="117" t="str">
        <f>DPMPT!L209</f>
        <v/>
      </c>
      <c r="N210" s="117" t="str">
        <f>BAPPEDA!L209</f>
        <v/>
      </c>
      <c r="O210" s="117" t="str">
        <f>NAKER!L209</f>
        <v/>
      </c>
      <c r="P210" s="117" t="str">
        <f>BKPSDM!L209</f>
        <v/>
      </c>
      <c r="Q210" s="117" t="str">
        <f>KOMINFO!L209</f>
        <v/>
      </c>
      <c r="R210" s="117" t="str">
        <f>RSUD!L209</f>
        <v/>
      </c>
      <c r="S210" s="117" t="str">
        <f>RSIA!L209</f>
        <v/>
      </c>
      <c r="T210" s="117" t="str">
        <f>DKUMKM!L209</f>
        <v/>
      </c>
      <c r="U210" s="117" t="str">
        <f>DISDIK!L209</f>
        <v/>
      </c>
      <c r="V210" s="117" t="str">
        <f>DKK!L209</f>
        <v/>
      </c>
      <c r="W210" s="117" t="str">
        <f>DPU!L209</f>
        <v/>
      </c>
      <c r="X210" s="117" t="str">
        <f>DISPERKIM!L209</f>
        <v/>
      </c>
      <c r="Y210" s="117" t="str">
        <f>BPBD!L209</f>
        <v/>
      </c>
      <c r="Z210" s="117" t="str">
        <f>SATPOL!L209</f>
        <v/>
      </c>
      <c r="AA210" s="117" t="str">
        <f>DINSOS!L209</f>
        <v/>
      </c>
      <c r="AB210" s="117" t="str">
        <f>DP3AKB!L209</f>
        <v/>
      </c>
      <c r="AC210" s="117" t="str">
        <f>DPPR!L209</f>
        <v/>
      </c>
      <c r="AD210" s="117" t="str">
        <f>DLH!L209</f>
        <v/>
      </c>
      <c r="AE210" s="117" t="str">
        <f>DISHUB!L209</f>
        <v/>
      </c>
      <c r="AF210" s="117" t="str">
        <f>PERPUS!L209</f>
        <v/>
      </c>
      <c r="AG210" s="117" t="str">
        <f>DPOP!L209</f>
        <v/>
      </c>
      <c r="AH210" s="117" t="str">
        <f>'DP3'!L209</f>
        <v/>
      </c>
      <c r="AI210" s="117" t="str">
        <f>DISDAG!L209</f>
        <v/>
      </c>
      <c r="AJ210" s="117" t="str">
        <f>BPKD!L209</f>
        <v/>
      </c>
      <c r="AK210" s="117" t="str">
        <f>BPPDRD!L209</f>
        <v/>
      </c>
      <c r="AL210" s="117" t="str">
        <f>KESBANG!L209</f>
        <v/>
      </c>
      <c r="AM210" s="117" t="str">
        <f>SETWAN!L209</f>
        <v/>
      </c>
      <c r="AN210" s="117" t="str">
        <f>KEC.BARAT!L209</f>
        <v/>
      </c>
      <c r="AO210" s="117" t="str">
        <f>BALTENG!L209</f>
        <v/>
      </c>
      <c r="AP210" s="117" t="str">
        <f>BALKOT!L209</f>
        <v/>
      </c>
      <c r="AQ210" s="117" t="str">
        <f>BALUT!L209</f>
        <v/>
      </c>
      <c r="AR210" s="117" t="str">
        <f>BALSEL!L209</f>
        <v/>
      </c>
      <c r="AS210" s="117" t="str">
        <f>BALTIM!L209</f>
        <v/>
      </c>
    </row>
    <row r="211">
      <c r="A211" s="113"/>
      <c r="B211" s="114"/>
      <c r="C211" s="114"/>
      <c r="D211" s="114"/>
      <c r="E211" s="365" t="s">
        <v>107</v>
      </c>
      <c r="F211" s="266" t="s">
        <v>1062</v>
      </c>
      <c r="G211" s="117"/>
      <c r="H211" s="407"/>
      <c r="I211" s="117"/>
      <c r="J211" s="324" t="str">
        <f>ITKOT!L210</f>
        <v/>
      </c>
      <c r="K211" s="117" t="str">
        <f>SETDA!L210</f>
        <v/>
      </c>
      <c r="L211" s="117" t="str">
        <f>CAPIL!L210</f>
        <v/>
      </c>
      <c r="M211" s="117" t="str">
        <f>DPMPT!L210</f>
        <v/>
      </c>
      <c r="N211" s="117" t="str">
        <f>BAPPEDA!L210</f>
        <v/>
      </c>
      <c r="O211" s="117" t="str">
        <f>NAKER!L210</f>
        <v/>
      </c>
      <c r="P211" s="117" t="str">
        <f>BKPSDM!L210</f>
        <v/>
      </c>
      <c r="Q211" s="117" t="str">
        <f>KOMINFO!L210</f>
        <v/>
      </c>
      <c r="R211" s="117" t="str">
        <f>RSUD!L210</f>
        <v/>
      </c>
      <c r="S211" s="117" t="str">
        <f>RSIA!L210</f>
        <v/>
      </c>
      <c r="T211" s="117" t="str">
        <f>DKUMKM!L210</f>
        <v/>
      </c>
      <c r="U211" s="117" t="str">
        <f>DISDIK!L210</f>
        <v/>
      </c>
      <c r="V211" s="117" t="str">
        <f>DKK!L210</f>
        <v/>
      </c>
      <c r="W211" s="117" t="str">
        <f>DPU!L210</f>
        <v/>
      </c>
      <c r="X211" s="117" t="str">
        <f>DISPERKIM!L210</f>
        <v/>
      </c>
      <c r="Y211" s="117" t="str">
        <f>BPBD!L210</f>
        <v/>
      </c>
      <c r="Z211" s="117" t="str">
        <f>SATPOL!L210</f>
        <v/>
      </c>
      <c r="AA211" s="117" t="str">
        <f>DINSOS!L210</f>
        <v/>
      </c>
      <c r="AB211" s="117" t="str">
        <f>DP3AKB!L210</f>
        <v/>
      </c>
      <c r="AC211" s="117" t="str">
        <f>DPPR!L210</f>
        <v/>
      </c>
      <c r="AD211" s="117" t="str">
        <f>DLH!L210</f>
        <v/>
      </c>
      <c r="AE211" s="117" t="str">
        <f>DISHUB!L210</f>
        <v/>
      </c>
      <c r="AF211" s="117" t="str">
        <f>PERPUS!L210</f>
        <v/>
      </c>
      <c r="AG211" s="117" t="str">
        <f>DPOP!L210</f>
        <v/>
      </c>
      <c r="AH211" s="117" t="str">
        <f>'DP3'!L210</f>
        <v/>
      </c>
      <c r="AI211" s="117" t="str">
        <f>DISDAG!L210</f>
        <v/>
      </c>
      <c r="AJ211" s="117" t="str">
        <f>BPKD!L210</f>
        <v/>
      </c>
      <c r="AK211" s="117" t="str">
        <f>BPPDRD!L210</f>
        <v/>
      </c>
      <c r="AL211" s="117" t="str">
        <f>KESBANG!L210</f>
        <v/>
      </c>
      <c r="AM211" s="117" t="str">
        <f>SETWAN!L210</f>
        <v/>
      </c>
      <c r="AN211" s="117" t="str">
        <f>KEC.BARAT!L210</f>
        <v/>
      </c>
      <c r="AO211" s="117" t="str">
        <f>BALTENG!L210</f>
        <v/>
      </c>
      <c r="AP211" s="117" t="str">
        <f>BALKOT!L210</f>
        <v/>
      </c>
      <c r="AQ211" s="117" t="str">
        <f>BALUT!L210</f>
        <v/>
      </c>
      <c r="AR211" s="117" t="str">
        <f>BALSEL!L210</f>
        <v/>
      </c>
      <c r="AS211" s="117" t="str">
        <f>BALTIM!L210</f>
        <v/>
      </c>
    </row>
    <row r="212">
      <c r="A212" s="257"/>
      <c r="B212" s="241"/>
      <c r="C212" s="241"/>
      <c r="D212" s="241" t="s">
        <v>12</v>
      </c>
      <c r="E212" s="28" t="s">
        <v>97</v>
      </c>
      <c r="F212" s="4"/>
      <c r="G212" s="242">
        <v>0.6</v>
      </c>
      <c r="H212" s="407"/>
      <c r="I212" s="242">
        <f>AVERAGE(I213:I218)*G212</f>
        <v>0.489427923</v>
      </c>
      <c r="J212" s="329">
        <f>ITKOT!L211</f>
        <v>0.6</v>
      </c>
      <c r="K212" s="242">
        <f>SETDA!L211</f>
        <v>0.6</v>
      </c>
      <c r="L212" s="242">
        <f>CAPIL!L211</f>
        <v>0.6</v>
      </c>
      <c r="M212" s="242">
        <f>DPMPT!L211</f>
        <v>0.6</v>
      </c>
      <c r="N212" s="242">
        <f>BAPPEDA!L211</f>
        <v>0.6</v>
      </c>
      <c r="O212" s="242">
        <f>NAKER!L211</f>
        <v>0.6</v>
      </c>
      <c r="P212" s="242">
        <f>BKPSDM!L211</f>
        <v>0.6</v>
      </c>
      <c r="Q212" s="242">
        <f>KOMINFO!L211</f>
        <v>0.5454545455</v>
      </c>
      <c r="R212" s="242">
        <f>RSUD!L211</f>
        <v>0.6</v>
      </c>
      <c r="S212" s="117">
        <f>RSIA!L211</f>
        <v>0.6</v>
      </c>
      <c r="T212" s="117">
        <f>DKUMKM!L211</f>
        <v>0.6</v>
      </c>
      <c r="U212" s="117">
        <f>DISDIK!L211</f>
        <v>0.0681547619</v>
      </c>
      <c r="V212" s="117">
        <f>DKK!L211</f>
        <v>0.2849372385</v>
      </c>
      <c r="W212" s="117">
        <f>DPU!L211</f>
        <v>0.6</v>
      </c>
      <c r="X212" s="117">
        <f>DISPERKIM!L211</f>
        <v>0.4153846154</v>
      </c>
      <c r="Y212" s="117">
        <f>BPBD!L211</f>
        <v>0.5737226277</v>
      </c>
      <c r="Z212" s="117">
        <f>SATPOL!L211</f>
        <v>0.6</v>
      </c>
      <c r="AA212" s="117">
        <f>DINSOS!L211</f>
        <v>0.6</v>
      </c>
      <c r="AB212" s="117">
        <f>DP3AKB!L211</f>
        <v>0.6</v>
      </c>
      <c r="AC212" s="117">
        <f>DPPR!L211</f>
        <v>0.5714285714</v>
      </c>
      <c r="AD212" s="117">
        <f>DLH!L211</f>
        <v>0.6</v>
      </c>
      <c r="AE212" s="117">
        <f>DISHUB!L211</f>
        <v>0.4453608247</v>
      </c>
      <c r="AF212" s="117">
        <f>PERPUS!L211</f>
        <v>0.4090909091</v>
      </c>
      <c r="AG212" s="117">
        <f>DPOP!L211</f>
        <v>0.5666666667</v>
      </c>
      <c r="AH212" s="117">
        <f>'DP3'!L211</f>
        <v>0.02608695652</v>
      </c>
      <c r="AI212" s="117">
        <f>DISDAG!L211</f>
        <v>0.4378378378</v>
      </c>
      <c r="AJ212" s="117">
        <f>BPKD!L211</f>
        <v>0.4125</v>
      </c>
      <c r="AK212" s="117">
        <f>BPPDRD!L211</f>
        <v>0.6</v>
      </c>
      <c r="AL212" s="117">
        <f>KESBANG!L211</f>
        <v>0.6</v>
      </c>
      <c r="AM212" s="117">
        <f>SETWAN!L211</f>
        <v>0.6</v>
      </c>
      <c r="AN212" s="117">
        <f>KEC.BARAT!L211</f>
        <v>0.12</v>
      </c>
      <c r="AO212" s="117">
        <f>BALTENG!L211</f>
        <v>0.6</v>
      </c>
      <c r="AP212" s="117">
        <f>BALKOT!L211</f>
        <v>0.6</v>
      </c>
      <c r="AQ212" s="117">
        <f>BALUT!L211</f>
        <v>0.2347826087</v>
      </c>
      <c r="AR212" s="117">
        <f>BALSEL!L211</f>
        <v>0.3931034483</v>
      </c>
      <c r="AS212" s="117">
        <f>BALTIM!L211</f>
        <v>0.114893617</v>
      </c>
    </row>
    <row r="213">
      <c r="A213" s="113"/>
      <c r="B213" s="114"/>
      <c r="C213" s="114"/>
      <c r="D213" s="114"/>
      <c r="E213" s="328" t="s">
        <v>107</v>
      </c>
      <c r="F213" s="266" t="s">
        <v>1063</v>
      </c>
      <c r="G213" s="117"/>
      <c r="H213" s="407"/>
      <c r="I213" s="117">
        <f>AVERAGE(J213:AS213)</f>
        <v>0.8157132051</v>
      </c>
      <c r="J213" s="324">
        <f>ITKOT!L212</f>
        <v>1</v>
      </c>
      <c r="K213" s="117">
        <f>SETDA!L212</f>
        <v>1</v>
      </c>
      <c r="L213" s="117">
        <f>CAPIL!L212</f>
        <v>1</v>
      </c>
      <c r="M213" s="117">
        <f>DPMPT!L212</f>
        <v>1</v>
      </c>
      <c r="N213" s="117">
        <f>BAPPEDA!L212</f>
        <v>1</v>
      </c>
      <c r="O213" s="117">
        <f>NAKER!L212</f>
        <v>1</v>
      </c>
      <c r="P213" s="117">
        <f>BKPSDM!L212</f>
        <v>1</v>
      </c>
      <c r="Q213" s="117">
        <f>KOMINFO!L212</f>
        <v>0.9090909091</v>
      </c>
      <c r="R213" s="117">
        <f>RSUD!L212</f>
        <v>1</v>
      </c>
      <c r="S213" s="117">
        <f>RSIA!L212</f>
        <v>1</v>
      </c>
      <c r="T213" s="117">
        <f>DKUMKM!L212</f>
        <v>1</v>
      </c>
      <c r="U213" s="117">
        <f>DISDIK!L212</f>
        <v>0.1135912698</v>
      </c>
      <c r="V213" s="117">
        <f>DKK!L212</f>
        <v>0.4748953975</v>
      </c>
      <c r="W213" s="117">
        <f>DPU!L212</f>
        <v>1</v>
      </c>
      <c r="X213" s="117">
        <f>DISPERKIM!L212</f>
        <v>0.6923076923</v>
      </c>
      <c r="Y213" s="117">
        <f>BPBD!L212</f>
        <v>0.9562043796</v>
      </c>
      <c r="Z213" s="117">
        <f>SATPOL!L212</f>
        <v>1</v>
      </c>
      <c r="AA213" s="117">
        <f>DINSOS!L212</f>
        <v>1</v>
      </c>
      <c r="AB213" s="117">
        <f>DP3AKB!L212</f>
        <v>1</v>
      </c>
      <c r="AC213" s="117">
        <f>DPPR!L212</f>
        <v>0.9523809524</v>
      </c>
      <c r="AD213" s="117">
        <f>DLH!L212</f>
        <v>1</v>
      </c>
      <c r="AE213" s="117">
        <f>DISHUB!L212</f>
        <v>0.7422680412</v>
      </c>
      <c r="AF213" s="117">
        <f>PERPUS!L212</f>
        <v>0.6818181818</v>
      </c>
      <c r="AG213" s="117">
        <f>DPOP!L212</f>
        <v>0.9444444444</v>
      </c>
      <c r="AH213" s="117">
        <f>'DP3'!L212</f>
        <v>0.04347826087</v>
      </c>
      <c r="AI213" s="117">
        <f>DISDAG!L212</f>
        <v>0.7297297297</v>
      </c>
      <c r="AJ213" s="117">
        <f>BPKD!L212</f>
        <v>0.6875</v>
      </c>
      <c r="AK213" s="117">
        <f>BPPDRD!L212</f>
        <v>1</v>
      </c>
      <c r="AL213" s="117">
        <f>KESBANG!L212</f>
        <v>1</v>
      </c>
      <c r="AM213" s="117">
        <f>SETWAN!L212</f>
        <v>1</v>
      </c>
      <c r="AN213" s="117">
        <f>KEC.BARAT!L212</f>
        <v>0.2</v>
      </c>
      <c r="AO213" s="117">
        <f>BALTENG!L212</f>
        <v>1</v>
      </c>
      <c r="AP213" s="117">
        <f>BALKOT!L212</f>
        <v>1</v>
      </c>
      <c r="AQ213" s="117">
        <f>BALUT!L212</f>
        <v>0.3913043478</v>
      </c>
      <c r="AR213" s="117">
        <f>BALSEL!L212</f>
        <v>0.6551724138</v>
      </c>
      <c r="AS213" s="117">
        <f>BALTIM!L212</f>
        <v>0.1914893617</v>
      </c>
    </row>
    <row r="214">
      <c r="A214" s="113"/>
      <c r="B214" s="114"/>
      <c r="C214" s="114"/>
      <c r="D214" s="114"/>
      <c r="E214" s="348" t="s">
        <v>107</v>
      </c>
      <c r="F214" s="266" t="s">
        <v>1067</v>
      </c>
      <c r="G214" s="117"/>
      <c r="H214" s="407"/>
      <c r="I214" s="117"/>
      <c r="J214" s="324" t="str">
        <f>ITKOT!L213</f>
        <v/>
      </c>
      <c r="K214" s="117" t="str">
        <f>SETDA!L213</f>
        <v/>
      </c>
      <c r="L214" s="117" t="str">
        <f>CAPIL!L213</f>
        <v/>
      </c>
      <c r="M214" s="117" t="str">
        <f>DPMPT!L213</f>
        <v/>
      </c>
      <c r="N214" s="117" t="str">
        <f>BAPPEDA!L213</f>
        <v/>
      </c>
      <c r="O214" s="117" t="str">
        <f>NAKER!L213</f>
        <v/>
      </c>
      <c r="P214" s="117" t="str">
        <f>BKPSDM!L213</f>
        <v/>
      </c>
      <c r="Q214" s="117" t="str">
        <f>KOMINFO!L213</f>
        <v/>
      </c>
      <c r="R214" s="117" t="str">
        <f>RSUD!L213</f>
        <v/>
      </c>
      <c r="S214" s="117" t="str">
        <f>RSIA!L213</f>
        <v/>
      </c>
      <c r="T214" s="117" t="str">
        <f>DKUMKM!L213</f>
        <v/>
      </c>
      <c r="U214" s="117" t="str">
        <f>DISDIK!L213</f>
        <v/>
      </c>
      <c r="V214" s="117" t="str">
        <f>DKK!L213</f>
        <v/>
      </c>
      <c r="W214" s="117" t="str">
        <f>DPU!L213</f>
        <v/>
      </c>
      <c r="X214" s="117" t="str">
        <f>DISPERKIM!L213</f>
        <v/>
      </c>
      <c r="Y214" s="117" t="str">
        <f>BPBD!L213</f>
        <v/>
      </c>
      <c r="Z214" s="117" t="str">
        <f>SATPOL!L213</f>
        <v/>
      </c>
      <c r="AA214" s="117" t="str">
        <f>DINSOS!L213</f>
        <v/>
      </c>
      <c r="AB214" s="117" t="str">
        <f>DP3AKB!L213</f>
        <v/>
      </c>
      <c r="AC214" s="117" t="str">
        <f>DPPR!L213</f>
        <v/>
      </c>
      <c r="AD214" s="117" t="str">
        <f>DLH!L213</f>
        <v/>
      </c>
      <c r="AE214" s="117" t="str">
        <f>DISHUB!L213</f>
        <v/>
      </c>
      <c r="AF214" s="117" t="str">
        <f>PERPUS!L213</f>
        <v/>
      </c>
      <c r="AG214" s="117" t="str">
        <f>DPOP!L213</f>
        <v/>
      </c>
      <c r="AH214" s="117" t="str">
        <f>'DP3'!L213</f>
        <v/>
      </c>
      <c r="AI214" s="117" t="str">
        <f>DISDAG!L213</f>
        <v/>
      </c>
      <c r="AJ214" s="117" t="str">
        <f>BPKD!L213</f>
        <v/>
      </c>
      <c r="AK214" s="117" t="str">
        <f>BPPDRD!L213</f>
        <v/>
      </c>
      <c r="AL214" s="117" t="str">
        <f>KESBANG!L213</f>
        <v/>
      </c>
      <c r="AM214" s="117" t="str">
        <f>SETWAN!L213</f>
        <v/>
      </c>
      <c r="AN214" s="117" t="str">
        <f>KEC.BARAT!L213</f>
        <v/>
      </c>
      <c r="AO214" s="117" t="str">
        <f>BALTENG!L213</f>
        <v/>
      </c>
      <c r="AP214" s="117" t="str">
        <f>BALKOT!L213</f>
        <v/>
      </c>
      <c r="AQ214" s="117" t="str">
        <f>BALUT!L213</f>
        <v/>
      </c>
      <c r="AR214" s="117" t="str">
        <f>BALSEL!L213</f>
        <v/>
      </c>
      <c r="AS214" s="117" t="str">
        <f>BALTIM!L213</f>
        <v/>
      </c>
    </row>
    <row r="215">
      <c r="A215" s="113"/>
      <c r="B215" s="114"/>
      <c r="C215" s="114"/>
      <c r="D215" s="114"/>
      <c r="E215" s="114"/>
      <c r="F215" s="346" t="s">
        <v>1068</v>
      </c>
      <c r="G215" s="117"/>
      <c r="H215" s="407"/>
      <c r="I215" s="117"/>
      <c r="J215" s="324" t="str">
        <f>ITKOT!L214</f>
        <v/>
      </c>
      <c r="K215" s="117" t="str">
        <f>SETDA!L214</f>
        <v/>
      </c>
      <c r="L215" s="117" t="str">
        <f>CAPIL!L214</f>
        <v/>
      </c>
      <c r="M215" s="117" t="str">
        <f>DPMPT!L214</f>
        <v/>
      </c>
      <c r="N215" s="117" t="str">
        <f>BAPPEDA!L214</f>
        <v/>
      </c>
      <c r="O215" s="117" t="str">
        <f>NAKER!L214</f>
        <v/>
      </c>
      <c r="P215" s="117" t="str">
        <f>BKPSDM!L214</f>
        <v/>
      </c>
      <c r="Q215" s="117" t="str">
        <f>KOMINFO!L214</f>
        <v/>
      </c>
      <c r="R215" s="117" t="str">
        <f>RSUD!L214</f>
        <v/>
      </c>
      <c r="S215" s="117" t="str">
        <f>RSIA!L214</f>
        <v/>
      </c>
      <c r="T215" s="117" t="str">
        <f>DKUMKM!L214</f>
        <v/>
      </c>
      <c r="U215" s="117" t="str">
        <f>DISDIK!L214</f>
        <v/>
      </c>
      <c r="V215" s="117" t="str">
        <f>DKK!L214</f>
        <v/>
      </c>
      <c r="W215" s="117" t="str">
        <f>DPU!L214</f>
        <v/>
      </c>
      <c r="X215" s="117" t="str">
        <f>DISPERKIM!L214</f>
        <v/>
      </c>
      <c r="Y215" s="117" t="str">
        <f>BPBD!L214</f>
        <v/>
      </c>
      <c r="Z215" s="117" t="str">
        <f>SATPOL!L214</f>
        <v/>
      </c>
      <c r="AA215" s="117" t="str">
        <f>DINSOS!L214</f>
        <v/>
      </c>
      <c r="AB215" s="117" t="str">
        <f>DP3AKB!L214</f>
        <v/>
      </c>
      <c r="AC215" s="117" t="str">
        <f>DPPR!L214</f>
        <v/>
      </c>
      <c r="AD215" s="117" t="str">
        <f>DLH!L214</f>
        <v/>
      </c>
      <c r="AE215" s="117" t="str">
        <f>DISHUB!L214</f>
        <v/>
      </c>
      <c r="AF215" s="117" t="str">
        <f>PERPUS!L214</f>
        <v/>
      </c>
      <c r="AG215" s="117" t="str">
        <f>DPOP!L214</f>
        <v/>
      </c>
      <c r="AH215" s="117" t="str">
        <f>'DP3'!L214</f>
        <v/>
      </c>
      <c r="AI215" s="117" t="str">
        <f>DISDAG!L214</f>
        <v/>
      </c>
      <c r="AJ215" s="117" t="str">
        <f>BPKD!L214</f>
        <v/>
      </c>
      <c r="AK215" s="117" t="str">
        <f>BPPDRD!L214</f>
        <v/>
      </c>
      <c r="AL215" s="117" t="str">
        <f>KESBANG!L214</f>
        <v/>
      </c>
      <c r="AM215" s="117" t="str">
        <f>SETWAN!L214</f>
        <v/>
      </c>
      <c r="AN215" s="117" t="str">
        <f>KEC.BARAT!L214</f>
        <v/>
      </c>
      <c r="AO215" s="117" t="str">
        <f>BALTENG!L214</f>
        <v/>
      </c>
      <c r="AP215" s="117" t="str">
        <f>BALKOT!L214</f>
        <v/>
      </c>
      <c r="AQ215" s="117" t="str">
        <f>BALUT!L214</f>
        <v/>
      </c>
      <c r="AR215" s="117" t="str">
        <f>BALSEL!L214</f>
        <v/>
      </c>
      <c r="AS215" s="117" t="str">
        <f>BALTIM!L214</f>
        <v/>
      </c>
    </row>
    <row r="216">
      <c r="A216" s="113"/>
      <c r="B216" s="114"/>
      <c r="C216" s="114"/>
      <c r="D216" s="114"/>
      <c r="E216" s="114"/>
      <c r="F216" s="346" t="s">
        <v>1069</v>
      </c>
      <c r="G216" s="117"/>
      <c r="H216" s="407"/>
      <c r="I216" s="117"/>
      <c r="J216" s="324" t="str">
        <f>ITKOT!L215</f>
        <v/>
      </c>
      <c r="K216" s="117" t="str">
        <f>SETDA!L215</f>
        <v/>
      </c>
      <c r="L216" s="117" t="str">
        <f>CAPIL!L215</f>
        <v/>
      </c>
      <c r="M216" s="117" t="str">
        <f>DPMPT!L215</f>
        <v/>
      </c>
      <c r="N216" s="117" t="str">
        <f>BAPPEDA!L215</f>
        <v/>
      </c>
      <c r="O216" s="117" t="str">
        <f>NAKER!L215</f>
        <v/>
      </c>
      <c r="P216" s="117" t="str">
        <f>BKPSDM!L215</f>
        <v/>
      </c>
      <c r="Q216" s="117" t="str">
        <f>KOMINFO!L215</f>
        <v/>
      </c>
      <c r="R216" s="117" t="str">
        <f>RSUD!L215</f>
        <v/>
      </c>
      <c r="S216" s="117" t="str">
        <f>RSIA!L215</f>
        <v/>
      </c>
      <c r="T216" s="117" t="str">
        <f>DKUMKM!L215</f>
        <v/>
      </c>
      <c r="U216" s="117" t="str">
        <f>DISDIK!L215</f>
        <v/>
      </c>
      <c r="V216" s="117" t="str">
        <f>DKK!L215</f>
        <v/>
      </c>
      <c r="W216" s="117" t="str">
        <f>DPU!L215</f>
        <v/>
      </c>
      <c r="X216" s="117" t="str">
        <f>DISPERKIM!L215</f>
        <v/>
      </c>
      <c r="Y216" s="117" t="str">
        <f>BPBD!L215</f>
        <v/>
      </c>
      <c r="Z216" s="117" t="str">
        <f>SATPOL!L215</f>
        <v/>
      </c>
      <c r="AA216" s="117" t="str">
        <f>DINSOS!L215</f>
        <v/>
      </c>
      <c r="AB216" s="117" t="str">
        <f>DP3AKB!L215</f>
        <v/>
      </c>
      <c r="AC216" s="117" t="str">
        <f>DPPR!L215</f>
        <v/>
      </c>
      <c r="AD216" s="117" t="str">
        <f>DLH!L215</f>
        <v/>
      </c>
      <c r="AE216" s="117" t="str">
        <f>DISHUB!L215</f>
        <v/>
      </c>
      <c r="AF216" s="117" t="str">
        <f>PERPUS!L215</f>
        <v/>
      </c>
      <c r="AG216" s="117" t="str">
        <f>DPOP!L215</f>
        <v/>
      </c>
      <c r="AH216" s="117" t="str">
        <f>'DP3'!L215</f>
        <v/>
      </c>
      <c r="AI216" s="117" t="str">
        <f>DISDAG!L215</f>
        <v/>
      </c>
      <c r="AJ216" s="117" t="str">
        <f>BPKD!L215</f>
        <v/>
      </c>
      <c r="AK216" s="117" t="str">
        <f>BPPDRD!L215</f>
        <v/>
      </c>
      <c r="AL216" s="117" t="str">
        <f>KESBANG!L215</f>
        <v/>
      </c>
      <c r="AM216" s="117" t="str">
        <f>SETWAN!L215</f>
        <v/>
      </c>
      <c r="AN216" s="117" t="str">
        <f>KEC.BARAT!L215</f>
        <v/>
      </c>
      <c r="AO216" s="117" t="str">
        <f>BALTENG!L215</f>
        <v/>
      </c>
      <c r="AP216" s="117" t="str">
        <f>BALKOT!L215</f>
        <v/>
      </c>
      <c r="AQ216" s="117" t="str">
        <f>BALUT!L215</f>
        <v/>
      </c>
      <c r="AR216" s="117" t="str">
        <f>BALSEL!L215</f>
        <v/>
      </c>
      <c r="AS216" s="117" t="str">
        <f>BALTIM!L215</f>
        <v/>
      </c>
    </row>
    <row r="217">
      <c r="A217" s="113"/>
      <c r="B217" s="114"/>
      <c r="C217" s="114"/>
      <c r="D217" s="114"/>
      <c r="E217" s="348"/>
      <c r="F217" s="346" t="s">
        <v>1070</v>
      </c>
      <c r="G217" s="117"/>
      <c r="H217" s="407"/>
      <c r="I217" s="117"/>
      <c r="J217" s="324" t="str">
        <f>ITKOT!L216</f>
        <v/>
      </c>
      <c r="K217" s="117" t="str">
        <f>SETDA!L216</f>
        <v/>
      </c>
      <c r="L217" s="117" t="str">
        <f>CAPIL!L216</f>
        <v/>
      </c>
      <c r="M217" s="117" t="str">
        <f>DPMPT!L216</f>
        <v/>
      </c>
      <c r="N217" s="117" t="str">
        <f>BAPPEDA!L216</f>
        <v/>
      </c>
      <c r="O217" s="117" t="str">
        <f>NAKER!L216</f>
        <v/>
      </c>
      <c r="P217" s="117" t="str">
        <f>BKPSDM!L216</f>
        <v/>
      </c>
      <c r="Q217" s="117" t="str">
        <f>KOMINFO!L216</f>
        <v/>
      </c>
      <c r="R217" s="117" t="str">
        <f>RSUD!L216</f>
        <v/>
      </c>
      <c r="S217" s="117" t="str">
        <f>RSIA!L216</f>
        <v/>
      </c>
      <c r="T217" s="117" t="str">
        <f>DKUMKM!L216</f>
        <v/>
      </c>
      <c r="U217" s="117" t="str">
        <f>DISDIK!L216</f>
        <v/>
      </c>
      <c r="V217" s="117" t="str">
        <f>DKK!L216</f>
        <v/>
      </c>
      <c r="W217" s="117" t="str">
        <f>DPU!L216</f>
        <v/>
      </c>
      <c r="X217" s="117" t="str">
        <f>DISPERKIM!L216</f>
        <v/>
      </c>
      <c r="Y217" s="117" t="str">
        <f>BPBD!L216</f>
        <v/>
      </c>
      <c r="Z217" s="117" t="str">
        <f>SATPOL!L216</f>
        <v/>
      </c>
      <c r="AA217" s="117" t="str">
        <f>DINSOS!L216</f>
        <v/>
      </c>
      <c r="AB217" s="117" t="str">
        <f>DP3AKB!L216</f>
        <v/>
      </c>
      <c r="AC217" s="117" t="str">
        <f>DPPR!L216</f>
        <v/>
      </c>
      <c r="AD217" s="117" t="str">
        <f>DLH!L216</f>
        <v/>
      </c>
      <c r="AE217" s="117" t="str">
        <f>DISHUB!L216</f>
        <v/>
      </c>
      <c r="AF217" s="117" t="str">
        <f>PERPUS!L216</f>
        <v/>
      </c>
      <c r="AG217" s="117" t="str">
        <f>DPOP!L216</f>
        <v/>
      </c>
      <c r="AH217" s="117" t="str">
        <f>'DP3'!L216</f>
        <v/>
      </c>
      <c r="AI217" s="117" t="str">
        <f>DISDAG!L216</f>
        <v/>
      </c>
      <c r="AJ217" s="117" t="str">
        <f>BPKD!L216</f>
        <v/>
      </c>
      <c r="AK217" s="117" t="str">
        <f>BPPDRD!L216</f>
        <v/>
      </c>
      <c r="AL217" s="117" t="str">
        <f>KESBANG!L216</f>
        <v/>
      </c>
      <c r="AM217" s="117" t="str">
        <f>SETWAN!L216</f>
        <v/>
      </c>
      <c r="AN217" s="117" t="str">
        <f>KEC.BARAT!L216</f>
        <v/>
      </c>
      <c r="AO217" s="117" t="str">
        <f>BALTENG!L216</f>
        <v/>
      </c>
      <c r="AP217" s="117" t="str">
        <f>BALKOT!L216</f>
        <v/>
      </c>
      <c r="AQ217" s="117" t="str">
        <f>BALUT!L216</f>
        <v/>
      </c>
      <c r="AR217" s="117" t="str">
        <f>BALSEL!L216</f>
        <v/>
      </c>
      <c r="AS217" s="117" t="str">
        <f>BALTIM!L216</f>
        <v/>
      </c>
    </row>
    <row r="218">
      <c r="A218" s="113"/>
      <c r="B218" s="114"/>
      <c r="C218" s="114"/>
      <c r="D218" s="114"/>
      <c r="E218" s="365" t="s">
        <v>107</v>
      </c>
      <c r="F218" s="266" t="s">
        <v>1062</v>
      </c>
      <c r="G218" s="117"/>
      <c r="H218" s="407"/>
      <c r="I218" s="117"/>
      <c r="J218" s="324" t="str">
        <f>ITKOT!L217</f>
        <v/>
      </c>
      <c r="K218" s="117" t="str">
        <f>SETDA!L217</f>
        <v/>
      </c>
      <c r="L218" s="117" t="str">
        <f>CAPIL!L217</f>
        <v/>
      </c>
      <c r="M218" s="117" t="str">
        <f>DPMPT!L217</f>
        <v/>
      </c>
      <c r="N218" s="117" t="str">
        <f>BAPPEDA!L217</f>
        <v/>
      </c>
      <c r="O218" s="117" t="str">
        <f>NAKER!L217</f>
        <v/>
      </c>
      <c r="P218" s="117" t="str">
        <f>BKPSDM!L217</f>
        <v/>
      </c>
      <c r="Q218" s="117" t="str">
        <f>KOMINFO!L217</f>
        <v/>
      </c>
      <c r="R218" s="117" t="str">
        <f>RSUD!L217</f>
        <v/>
      </c>
      <c r="S218" s="117" t="str">
        <f>RSIA!L217</f>
        <v/>
      </c>
      <c r="T218" s="117" t="str">
        <f>DKUMKM!L217</f>
        <v/>
      </c>
      <c r="U218" s="117" t="str">
        <f>DISDIK!L217</f>
        <v/>
      </c>
      <c r="V218" s="117" t="str">
        <f>DKK!L217</f>
        <v/>
      </c>
      <c r="W218" s="117" t="str">
        <f>DPU!L217</f>
        <v/>
      </c>
      <c r="X218" s="117" t="str">
        <f>DISPERKIM!L217</f>
        <v/>
      </c>
      <c r="Y218" s="117" t="str">
        <f>BPBD!L217</f>
        <v/>
      </c>
      <c r="Z218" s="117" t="str">
        <f>SATPOL!L217</f>
        <v/>
      </c>
      <c r="AA218" s="117" t="str">
        <f>DINSOS!L217</f>
        <v/>
      </c>
      <c r="AB218" s="117" t="str">
        <f>DP3AKB!L217</f>
        <v/>
      </c>
      <c r="AC218" s="117" t="str">
        <f>DPPR!L217</f>
        <v/>
      </c>
      <c r="AD218" s="117" t="str">
        <f>DLH!L217</f>
        <v/>
      </c>
      <c r="AE218" s="117" t="str">
        <f>DISHUB!L217</f>
        <v/>
      </c>
      <c r="AF218" s="117" t="str">
        <f>PERPUS!L217</f>
        <v/>
      </c>
      <c r="AG218" s="117" t="str">
        <f>DPOP!L217</f>
        <v/>
      </c>
      <c r="AH218" s="117" t="str">
        <f>'DP3'!L217</f>
        <v/>
      </c>
      <c r="AI218" s="117" t="str">
        <f>DISDAG!L217</f>
        <v/>
      </c>
      <c r="AJ218" s="117" t="str">
        <f>BPKD!L217</f>
        <v/>
      </c>
      <c r="AK218" s="117" t="str">
        <f>BPPDRD!L217</f>
        <v/>
      </c>
      <c r="AL218" s="117" t="str">
        <f>KESBANG!L217</f>
        <v/>
      </c>
      <c r="AM218" s="117" t="str">
        <f>SETWAN!L217</f>
        <v/>
      </c>
      <c r="AN218" s="117" t="str">
        <f>KEC.BARAT!L217</f>
        <v/>
      </c>
      <c r="AO218" s="117" t="str">
        <f>BALTENG!L217</f>
        <v/>
      </c>
      <c r="AP218" s="117" t="str">
        <f>BALKOT!L217</f>
        <v/>
      </c>
      <c r="AQ218" s="117" t="str">
        <f>BALUT!L217</f>
        <v/>
      </c>
      <c r="AR218" s="117" t="str">
        <f>BALSEL!L217</f>
        <v/>
      </c>
      <c r="AS218" s="117" t="str">
        <f>BALTIM!L217</f>
        <v/>
      </c>
    </row>
    <row r="219">
      <c r="A219" s="257"/>
      <c r="B219" s="241"/>
      <c r="C219" s="241"/>
      <c r="D219" s="241" t="s">
        <v>14</v>
      </c>
      <c r="E219" s="28" t="s">
        <v>98</v>
      </c>
      <c r="F219" s="4"/>
      <c r="G219" s="242">
        <v>0.6</v>
      </c>
      <c r="H219" s="407"/>
      <c r="I219" s="242">
        <f>AVERAGE(I220:I223)*G219</f>
        <v>0.5665445665</v>
      </c>
      <c r="J219" s="329">
        <f>ITKOT!L218</f>
        <v>0.6</v>
      </c>
      <c r="K219" s="242">
        <f>SETDA!L218</f>
        <v>0.6</v>
      </c>
      <c r="L219" s="242">
        <f>CAPIL!L218</f>
        <v>0.6</v>
      </c>
      <c r="M219" s="242">
        <f>DPMPT!L218</f>
        <v>0.6</v>
      </c>
      <c r="N219" s="242">
        <f>BAPPEDA!L218</f>
        <v>0.6</v>
      </c>
      <c r="O219" s="242">
        <f>NAKER!L218</f>
        <v>0.6</v>
      </c>
      <c r="P219" s="242">
        <f>BKPSDM!L218</f>
        <v>0.6</v>
      </c>
      <c r="Q219" s="242">
        <f>KOMINFO!L218</f>
        <v>0.6</v>
      </c>
      <c r="R219" s="242">
        <f>RSUD!L218</f>
        <v>0.6</v>
      </c>
      <c r="S219" s="117">
        <f>RSIA!L218</f>
        <v>0.6</v>
      </c>
      <c r="T219" s="117">
        <f>DKUMKM!L218</f>
        <v>0.6</v>
      </c>
      <c r="U219" s="117">
        <f>DISDIK!L218</f>
        <v>0.6</v>
      </c>
      <c r="V219" s="117">
        <f>DKK!L218</f>
        <v>0.4</v>
      </c>
      <c r="W219" s="117">
        <f>DPU!L218</f>
        <v>0.1384615385</v>
      </c>
      <c r="X219" s="117">
        <f>DISPERKIM!L218</f>
        <v>0.6</v>
      </c>
      <c r="Y219" s="117">
        <f>BPBD!L218</f>
        <v>0.6</v>
      </c>
      <c r="Z219" s="117">
        <f>SATPOL!L218</f>
        <v>0.6</v>
      </c>
      <c r="AA219" s="117">
        <f>DINSOS!L218</f>
        <v>0.6</v>
      </c>
      <c r="AB219" s="117">
        <f>DP3AKB!L218</f>
        <v>0.6</v>
      </c>
      <c r="AC219" s="117">
        <f>DPPR!L218</f>
        <v>0.6</v>
      </c>
      <c r="AD219" s="117">
        <f>DLH!L218</f>
        <v>0.6</v>
      </c>
      <c r="AE219" s="117">
        <f>DISHUB!L218</f>
        <v>0.6</v>
      </c>
      <c r="AF219" s="117">
        <f>PERPUS!L218</f>
        <v>0.6</v>
      </c>
      <c r="AG219" s="117">
        <f>DPOP!L218</f>
        <v>0.6</v>
      </c>
      <c r="AH219" s="117">
        <f>'DP3'!L218</f>
        <v>0.6</v>
      </c>
      <c r="AI219" s="117">
        <f>DISDAG!L218</f>
        <v>0.6</v>
      </c>
      <c r="AJ219" s="117">
        <f>BPKD!L218</f>
        <v>0.6</v>
      </c>
      <c r="AK219" s="117">
        <f>BPPDRD!L218</f>
        <v>0.6</v>
      </c>
      <c r="AL219" s="117">
        <f>KESBANG!L218</f>
        <v>0.6</v>
      </c>
      <c r="AM219" s="117">
        <f>SETWAN!L218</f>
        <v>0.6</v>
      </c>
      <c r="AN219" s="117">
        <f>KEC.BARAT!L218</f>
        <v>0.6</v>
      </c>
      <c r="AO219" s="117">
        <f>BALTENG!L218</f>
        <v>0.6</v>
      </c>
      <c r="AP219" s="117">
        <f>BALKOT!L218</f>
        <v>0.6</v>
      </c>
      <c r="AQ219" s="117">
        <f>BALUT!L218</f>
        <v>0.6</v>
      </c>
      <c r="AR219" s="117">
        <f>BALSEL!L218</f>
        <v>0.6</v>
      </c>
      <c r="AS219" s="117">
        <f>BALTIM!L218</f>
        <v>0.05714285714</v>
      </c>
    </row>
    <row r="220">
      <c r="A220" s="113"/>
      <c r="B220" s="114"/>
      <c r="C220" s="114"/>
      <c r="D220" s="114"/>
      <c r="E220" s="361" t="s">
        <v>107</v>
      </c>
      <c r="F220" s="125" t="s">
        <v>1074</v>
      </c>
      <c r="G220" s="117"/>
      <c r="H220" s="407"/>
      <c r="I220" s="117">
        <f>AVERAGE(J220:AS220)</f>
        <v>0.9442409442</v>
      </c>
      <c r="J220" s="324">
        <f>ITKOT!L219</f>
        <v>1</v>
      </c>
      <c r="K220" s="117">
        <f>SETDA!L219</f>
        <v>1</v>
      </c>
      <c r="L220" s="117">
        <f>CAPIL!L219</f>
        <v>1</v>
      </c>
      <c r="M220" s="117">
        <f>DPMPT!L219</f>
        <v>1</v>
      </c>
      <c r="N220" s="117">
        <f>BAPPEDA!L219</f>
        <v>1</v>
      </c>
      <c r="O220" s="117">
        <f>NAKER!L219</f>
        <v>1</v>
      </c>
      <c r="P220" s="117">
        <f>BKPSDM!L219</f>
        <v>1</v>
      </c>
      <c r="Q220" s="117">
        <f>KOMINFO!L219</f>
        <v>1</v>
      </c>
      <c r="R220" s="117">
        <f>RSUD!L219</f>
        <v>1</v>
      </c>
      <c r="S220" s="117">
        <f>RSIA!L219</f>
        <v>1</v>
      </c>
      <c r="T220" s="117">
        <f>DKUMKM!L219</f>
        <v>1</v>
      </c>
      <c r="U220" s="117">
        <f>DISDIK!L219</f>
        <v>1</v>
      </c>
      <c r="V220" s="117">
        <f>DKK!L219</f>
        <v>0.6666666667</v>
      </c>
      <c r="W220" s="117">
        <f>DPU!L219</f>
        <v>0.2307692308</v>
      </c>
      <c r="X220" s="117">
        <f>DISPERKIM!L219</f>
        <v>1</v>
      </c>
      <c r="Y220" s="117">
        <f>BPBD!L219</f>
        <v>1</v>
      </c>
      <c r="Z220" s="117">
        <f>SATPOL!L219</f>
        <v>1</v>
      </c>
      <c r="AA220" s="117">
        <f>DINSOS!L219</f>
        <v>1</v>
      </c>
      <c r="AB220" s="117">
        <f>DP3AKB!L219</f>
        <v>1</v>
      </c>
      <c r="AC220" s="117">
        <f>DPPR!L219</f>
        <v>1</v>
      </c>
      <c r="AD220" s="117">
        <f>DLH!L219</f>
        <v>1</v>
      </c>
      <c r="AE220" s="117">
        <f>DISHUB!L219</f>
        <v>1</v>
      </c>
      <c r="AF220" s="117">
        <f>PERPUS!L219</f>
        <v>1</v>
      </c>
      <c r="AG220" s="117">
        <f>DPOP!L219</f>
        <v>1</v>
      </c>
      <c r="AH220" s="117">
        <f>'DP3'!L219</f>
        <v>1</v>
      </c>
      <c r="AI220" s="117">
        <f>DISDAG!L219</f>
        <v>1</v>
      </c>
      <c r="AJ220" s="117">
        <f>BPKD!L219</f>
        <v>1</v>
      </c>
      <c r="AK220" s="117">
        <f>BPPDRD!L219</f>
        <v>1</v>
      </c>
      <c r="AL220" s="117">
        <f>KESBANG!L219</f>
        <v>1</v>
      </c>
      <c r="AM220" s="117">
        <f>SETWAN!L219</f>
        <v>1</v>
      </c>
      <c r="AN220" s="117">
        <f>KEC.BARAT!L219</f>
        <v>1</v>
      </c>
      <c r="AO220" s="117">
        <f>BALTENG!L219</f>
        <v>1</v>
      </c>
      <c r="AP220" s="117">
        <f>BALKOT!L219</f>
        <v>1</v>
      </c>
      <c r="AQ220" s="117">
        <f>BALUT!L219</f>
        <v>1</v>
      </c>
      <c r="AR220" s="117">
        <f>BALSEL!L219</f>
        <v>1</v>
      </c>
      <c r="AS220" s="117">
        <f>BALTIM!L219</f>
        <v>0.09523809524</v>
      </c>
    </row>
    <row r="221">
      <c r="A221" s="113"/>
      <c r="B221" s="114"/>
      <c r="C221" s="114"/>
      <c r="D221" s="114"/>
      <c r="E221" s="246"/>
      <c r="F221" s="341" t="s">
        <v>1078</v>
      </c>
      <c r="G221" s="117" t="s">
        <v>176</v>
      </c>
      <c r="H221" s="407"/>
      <c r="I221" s="117"/>
      <c r="J221" s="324" t="str">
        <f>ITKOT!L220</f>
        <v/>
      </c>
      <c r="K221" s="117" t="str">
        <f>SETDA!L220</f>
        <v/>
      </c>
      <c r="L221" s="117" t="str">
        <f>CAPIL!L220</f>
        <v/>
      </c>
      <c r="M221" s="117" t="str">
        <f>DPMPT!L220</f>
        <v/>
      </c>
      <c r="N221" s="117" t="str">
        <f>BAPPEDA!L220</f>
        <v/>
      </c>
      <c r="O221" s="117" t="str">
        <f>NAKER!L220</f>
        <v/>
      </c>
      <c r="P221" s="117" t="str">
        <f>BKPSDM!L220</f>
        <v/>
      </c>
      <c r="Q221" s="117" t="str">
        <f>KOMINFO!L220</f>
        <v/>
      </c>
      <c r="R221" s="117" t="str">
        <f>RSUD!L220</f>
        <v/>
      </c>
      <c r="S221" s="117" t="str">
        <f>RSIA!L220</f>
        <v/>
      </c>
      <c r="T221" s="117" t="str">
        <f>DKUMKM!L220</f>
        <v/>
      </c>
      <c r="U221" s="117" t="str">
        <f>DISDIK!L220</f>
        <v/>
      </c>
      <c r="V221" s="117" t="str">
        <f>DKK!L220</f>
        <v/>
      </c>
      <c r="W221" s="117" t="str">
        <f>DPU!L220</f>
        <v/>
      </c>
      <c r="X221" s="117" t="str">
        <f>DISPERKIM!L220</f>
        <v/>
      </c>
      <c r="Y221" s="117" t="str">
        <f>BPBD!L220</f>
        <v/>
      </c>
      <c r="Z221" s="117" t="str">
        <f>SATPOL!L220</f>
        <v/>
      </c>
      <c r="AA221" s="117" t="str">
        <f>DINSOS!L220</f>
        <v/>
      </c>
      <c r="AB221" s="117" t="str">
        <f>DP3AKB!L220</f>
        <v/>
      </c>
      <c r="AC221" s="117" t="str">
        <f>DPPR!L220</f>
        <v/>
      </c>
      <c r="AD221" s="117" t="str">
        <f>DLH!L220</f>
        <v/>
      </c>
      <c r="AE221" s="117" t="str">
        <f>DISHUB!L220</f>
        <v/>
      </c>
      <c r="AF221" s="117" t="str">
        <f>PERPUS!L220</f>
        <v/>
      </c>
      <c r="AG221" s="117" t="str">
        <f>DPOP!L220</f>
        <v/>
      </c>
      <c r="AH221" s="117" t="str">
        <f>'DP3'!L220</f>
        <v/>
      </c>
      <c r="AI221" s="117" t="str">
        <f>DISDAG!L220</f>
        <v/>
      </c>
      <c r="AJ221" s="117" t="str">
        <f>BPKD!L220</f>
        <v/>
      </c>
      <c r="AK221" s="117" t="str">
        <f>BPPDRD!L220</f>
        <v/>
      </c>
      <c r="AL221" s="117" t="str">
        <f>KESBANG!L220</f>
        <v/>
      </c>
      <c r="AM221" s="117" t="str">
        <f>SETWAN!L220</f>
        <v/>
      </c>
      <c r="AN221" s="117" t="str">
        <f>KEC.BARAT!L220</f>
        <v/>
      </c>
      <c r="AO221" s="117" t="str">
        <f>BALTENG!L220</f>
        <v/>
      </c>
      <c r="AP221" s="117" t="str">
        <f>BALKOT!L220</f>
        <v/>
      </c>
      <c r="AQ221" s="117" t="str">
        <f>BALUT!L220</f>
        <v/>
      </c>
      <c r="AR221" s="117" t="str">
        <f>BALSEL!L220</f>
        <v/>
      </c>
      <c r="AS221" s="117" t="str">
        <f>BALTIM!L220</f>
        <v/>
      </c>
    </row>
    <row r="222">
      <c r="A222" s="113"/>
      <c r="B222" s="114"/>
      <c r="C222" s="114"/>
      <c r="D222" s="114"/>
      <c r="E222" s="246"/>
      <c r="F222" s="341" t="s">
        <v>1081</v>
      </c>
      <c r="G222" s="117" t="s">
        <v>176</v>
      </c>
      <c r="H222" s="407"/>
      <c r="I222" s="117"/>
      <c r="J222" s="324" t="str">
        <f>ITKOT!L221</f>
        <v/>
      </c>
      <c r="K222" s="117" t="str">
        <f>SETDA!L221</f>
        <v/>
      </c>
      <c r="L222" s="117" t="str">
        <f>CAPIL!L221</f>
        <v/>
      </c>
      <c r="M222" s="117" t="str">
        <f>DPMPT!L221</f>
        <v/>
      </c>
      <c r="N222" s="117" t="str">
        <f>BAPPEDA!L221</f>
        <v/>
      </c>
      <c r="O222" s="117" t="str">
        <f>NAKER!L221</f>
        <v/>
      </c>
      <c r="P222" s="117" t="str">
        <f>BKPSDM!L221</f>
        <v/>
      </c>
      <c r="Q222" s="117" t="str">
        <f>KOMINFO!L221</f>
        <v/>
      </c>
      <c r="R222" s="117" t="str">
        <f>RSUD!L221</f>
        <v/>
      </c>
      <c r="S222" s="117" t="str">
        <f>RSIA!L221</f>
        <v/>
      </c>
      <c r="T222" s="117" t="str">
        <f>DKUMKM!L221</f>
        <v/>
      </c>
      <c r="U222" s="117" t="str">
        <f>DISDIK!L221</f>
        <v/>
      </c>
      <c r="V222" s="117" t="str">
        <f>DKK!L221</f>
        <v/>
      </c>
      <c r="W222" s="117" t="str">
        <f>DPU!L221</f>
        <v/>
      </c>
      <c r="X222" s="117" t="str">
        <f>DISPERKIM!L221</f>
        <v/>
      </c>
      <c r="Y222" s="117" t="str">
        <f>BPBD!L221</f>
        <v/>
      </c>
      <c r="Z222" s="117" t="str">
        <f>SATPOL!L221</f>
        <v/>
      </c>
      <c r="AA222" s="117" t="str">
        <f>DINSOS!L221</f>
        <v/>
      </c>
      <c r="AB222" s="117" t="str">
        <f>DP3AKB!L221</f>
        <v/>
      </c>
      <c r="AC222" s="117" t="str">
        <f>DPPR!L221</f>
        <v/>
      </c>
      <c r="AD222" s="117" t="str">
        <f>DLH!L221</f>
        <v/>
      </c>
      <c r="AE222" s="117" t="str">
        <f>DISHUB!L221</f>
        <v/>
      </c>
      <c r="AF222" s="117" t="str">
        <f>PERPUS!L221</f>
        <v/>
      </c>
      <c r="AG222" s="117" t="str">
        <f>DPOP!L221</f>
        <v/>
      </c>
      <c r="AH222" s="117" t="str">
        <f>'DP3'!L221</f>
        <v/>
      </c>
      <c r="AI222" s="117" t="str">
        <f>DISDAG!L221</f>
        <v/>
      </c>
      <c r="AJ222" s="117" t="str">
        <f>BPKD!L221</f>
        <v/>
      </c>
      <c r="AK222" s="117" t="str">
        <f>BPPDRD!L221</f>
        <v/>
      </c>
      <c r="AL222" s="117" t="str">
        <f>KESBANG!L221</f>
        <v/>
      </c>
      <c r="AM222" s="117" t="str">
        <f>SETWAN!L221</f>
        <v/>
      </c>
      <c r="AN222" s="117" t="str">
        <f>KEC.BARAT!L221</f>
        <v/>
      </c>
      <c r="AO222" s="117" t="str">
        <f>BALTENG!L221</f>
        <v/>
      </c>
      <c r="AP222" s="117" t="str">
        <f>BALKOT!L221</f>
        <v/>
      </c>
      <c r="AQ222" s="117" t="str">
        <f>BALUT!L221</f>
        <v/>
      </c>
      <c r="AR222" s="117" t="str">
        <f>BALSEL!L221</f>
        <v/>
      </c>
      <c r="AS222" s="117" t="str">
        <f>BALTIM!L221</f>
        <v/>
      </c>
    </row>
    <row r="223">
      <c r="A223" s="113"/>
      <c r="B223" s="114"/>
      <c r="C223" s="114"/>
      <c r="D223" s="114"/>
      <c r="E223" s="246"/>
      <c r="F223" s="341" t="s">
        <v>1083</v>
      </c>
      <c r="G223" s="117" t="s">
        <v>176</v>
      </c>
      <c r="H223" s="407"/>
      <c r="I223" s="117"/>
      <c r="J223" s="324" t="str">
        <f>ITKOT!L222</f>
        <v/>
      </c>
      <c r="K223" s="117" t="str">
        <f>SETDA!L222</f>
        <v/>
      </c>
      <c r="L223" s="117" t="str">
        <f>CAPIL!L222</f>
        <v/>
      </c>
      <c r="M223" s="117" t="str">
        <f>DPMPT!L222</f>
        <v/>
      </c>
      <c r="N223" s="117" t="str">
        <f>BAPPEDA!L222</f>
        <v/>
      </c>
      <c r="O223" s="117" t="str">
        <f>NAKER!L222</f>
        <v/>
      </c>
      <c r="P223" s="117" t="str">
        <f>BKPSDM!L222</f>
        <v/>
      </c>
      <c r="Q223" s="117" t="str">
        <f>KOMINFO!L222</f>
        <v/>
      </c>
      <c r="R223" s="117" t="str">
        <f>RSUD!L222</f>
        <v/>
      </c>
      <c r="S223" s="117" t="str">
        <f>RSIA!L222</f>
        <v/>
      </c>
      <c r="T223" s="117" t="str">
        <f>DKUMKM!L222</f>
        <v/>
      </c>
      <c r="U223" s="117" t="str">
        <f>DISDIK!L222</f>
        <v/>
      </c>
      <c r="V223" s="117" t="str">
        <f>DKK!L222</f>
        <v/>
      </c>
      <c r="W223" s="117" t="str">
        <f>DPU!L222</f>
        <v/>
      </c>
      <c r="X223" s="117" t="str">
        <f>DISPERKIM!L222</f>
        <v/>
      </c>
      <c r="Y223" s="117" t="str">
        <f>BPBD!L222</f>
        <v/>
      </c>
      <c r="Z223" s="117" t="str">
        <f>SATPOL!L222</f>
        <v/>
      </c>
      <c r="AA223" s="117" t="str">
        <f>DINSOS!L222</f>
        <v/>
      </c>
      <c r="AB223" s="117" t="str">
        <f>DP3AKB!L222</f>
        <v/>
      </c>
      <c r="AC223" s="117" t="str">
        <f>DPPR!L222</f>
        <v/>
      </c>
      <c r="AD223" s="117" t="str">
        <f>DLH!L222</f>
        <v/>
      </c>
      <c r="AE223" s="117" t="str">
        <f>DISHUB!L222</f>
        <v/>
      </c>
      <c r="AF223" s="117" t="str">
        <f>PERPUS!L222</f>
        <v/>
      </c>
      <c r="AG223" s="117" t="str">
        <f>DPOP!L222</f>
        <v/>
      </c>
      <c r="AH223" s="117" t="str">
        <f>'DP3'!L222</f>
        <v/>
      </c>
      <c r="AI223" s="117" t="str">
        <f>DISDAG!L222</f>
        <v/>
      </c>
      <c r="AJ223" s="117" t="str">
        <f>BPKD!L222</f>
        <v/>
      </c>
      <c r="AK223" s="117" t="str">
        <f>BPPDRD!L222</f>
        <v/>
      </c>
      <c r="AL223" s="117" t="str">
        <f>KESBANG!L222</f>
        <v/>
      </c>
      <c r="AM223" s="117" t="str">
        <f>SETWAN!L222</f>
        <v/>
      </c>
      <c r="AN223" s="117" t="str">
        <f>KEC.BARAT!L222</f>
        <v/>
      </c>
      <c r="AO223" s="117" t="str">
        <f>BALTENG!L222</f>
        <v/>
      </c>
      <c r="AP223" s="117" t="str">
        <f>BALKOT!L222</f>
        <v/>
      </c>
      <c r="AQ223" s="117" t="str">
        <f>BALUT!L222</f>
        <v/>
      </c>
      <c r="AR223" s="117" t="str">
        <f>BALSEL!L222</f>
        <v/>
      </c>
      <c r="AS223" s="117" t="str">
        <f>BALTIM!L222</f>
        <v/>
      </c>
    </row>
    <row r="224">
      <c r="A224" s="320"/>
      <c r="B224" s="320"/>
      <c r="C224" s="337">
        <v>8.0</v>
      </c>
      <c r="D224" s="141" t="s">
        <v>53</v>
      </c>
      <c r="E224" s="3"/>
      <c r="F224" s="4"/>
      <c r="G224" s="37">
        <f>SUM(G225,G230)</f>
        <v>3.75</v>
      </c>
      <c r="H224" s="407"/>
      <c r="I224" s="37">
        <f>SUM(I225,I230)</f>
        <v>3.332647832</v>
      </c>
      <c r="J224" s="409">
        <f>ITKOT!L223</f>
        <v>3.75</v>
      </c>
      <c r="K224" s="37">
        <f>SETDA!L223</f>
        <v>3.3375</v>
      </c>
      <c r="L224" s="37">
        <f>CAPIL!L223</f>
        <v>3.75</v>
      </c>
      <c r="M224" s="37">
        <f>DPMPT!L223</f>
        <v>3.75</v>
      </c>
      <c r="N224" s="37">
        <f>BAPPEDA!L223</f>
        <v>3.75</v>
      </c>
      <c r="O224" s="37">
        <f>NAKER!L223</f>
        <v>3.75</v>
      </c>
      <c r="P224" s="37">
        <f>BKPSDM!L223</f>
        <v>3.75</v>
      </c>
      <c r="Q224" s="37">
        <f>KOMINFO!L223</f>
        <v>3.744577007</v>
      </c>
      <c r="R224" s="37">
        <f>RSUD!L223</f>
        <v>3.75</v>
      </c>
      <c r="S224" s="117">
        <f>RSIA!L223</f>
        <v>2.638888889</v>
      </c>
      <c r="T224" s="117">
        <f>DKUMKM!L223</f>
        <v>2.727272727</v>
      </c>
      <c r="U224" s="117">
        <f>DISDIK!L223</f>
        <v>3.75</v>
      </c>
      <c r="V224" s="117">
        <f>DKK!L223</f>
        <v>2.5</v>
      </c>
      <c r="W224" s="117">
        <f>DPU!L223</f>
        <v>1.25</v>
      </c>
      <c r="X224" s="117">
        <f>DISPERKIM!L223</f>
        <v>3.75</v>
      </c>
      <c r="Y224" s="117">
        <f>BPBD!L223</f>
        <v>2.75</v>
      </c>
      <c r="Z224" s="117">
        <f>SATPOL!L223</f>
        <v>3.75</v>
      </c>
      <c r="AA224" s="117">
        <f>DINSOS!L223</f>
        <v>3.25</v>
      </c>
      <c r="AB224" s="117">
        <f>DP3AKB!L223</f>
        <v>3.75</v>
      </c>
      <c r="AC224" s="117">
        <f>DPPR!L223</f>
        <v>3.3375</v>
      </c>
      <c r="AD224" s="117">
        <f>DLH!L223</f>
        <v>3.3375</v>
      </c>
      <c r="AE224" s="117">
        <f>DISHUB!L223</f>
        <v>3.28125</v>
      </c>
      <c r="AF224" s="117">
        <f>PERPUS!L223</f>
        <v>3.75</v>
      </c>
      <c r="AG224" s="117">
        <f>DPOP!L223</f>
        <v>3.75</v>
      </c>
      <c r="AH224" s="117">
        <f>'DP3'!L223</f>
        <v>3.75</v>
      </c>
      <c r="AI224" s="117">
        <f>DISDAG!L223</f>
        <v>3.75</v>
      </c>
      <c r="AJ224" s="117">
        <f>BPKD!L223</f>
        <v>2.925</v>
      </c>
      <c r="AK224" s="117">
        <f>BPPDRD!L223</f>
        <v>3.75</v>
      </c>
      <c r="AL224" s="117">
        <f>KESBANG!L223</f>
        <v>3.75</v>
      </c>
      <c r="AM224" s="117">
        <f>SETWAN!L223</f>
        <v>0.725</v>
      </c>
      <c r="AN224" s="117">
        <f>KEC.BARAT!L223</f>
        <v>2.5</v>
      </c>
      <c r="AO224" s="117">
        <f>BALTENG!L223</f>
        <v>3.333333333</v>
      </c>
      <c r="AP224" s="117">
        <f>BALKOT!L223</f>
        <v>3.75</v>
      </c>
      <c r="AQ224" s="117">
        <f>BALUT!L223</f>
        <v>3.75</v>
      </c>
      <c r="AR224" s="117">
        <f>BALSEL!L223</f>
        <v>3.3375</v>
      </c>
      <c r="AS224" s="117">
        <f>BALTIM!L223</f>
        <v>3.75</v>
      </c>
    </row>
    <row r="225">
      <c r="A225" s="257"/>
      <c r="B225" s="241"/>
      <c r="C225" s="241"/>
      <c r="D225" s="241" t="s">
        <v>10</v>
      </c>
      <c r="E225" s="28" t="s">
        <v>1117</v>
      </c>
      <c r="F225" s="4"/>
      <c r="G225" s="242">
        <v>2.5</v>
      </c>
      <c r="H225" s="405"/>
      <c r="I225" s="242">
        <f>AVERAGE(I226:I229)*G225</f>
        <v>2.151745054</v>
      </c>
      <c r="J225" s="329">
        <f>ITKOT!L224</f>
        <v>2.5</v>
      </c>
      <c r="K225" s="242">
        <f>SETDA!L224</f>
        <v>2.5</v>
      </c>
      <c r="L225" s="242">
        <f>CAPIL!L224</f>
        <v>2.5</v>
      </c>
      <c r="M225" s="242">
        <f>DPMPT!L224</f>
        <v>2.5</v>
      </c>
      <c r="N225" s="242">
        <f>BAPPEDA!L224</f>
        <v>2.5</v>
      </c>
      <c r="O225" s="242">
        <f>NAKER!L224</f>
        <v>2.5</v>
      </c>
      <c r="P225" s="242">
        <f>BKPSDM!L224</f>
        <v>2.5</v>
      </c>
      <c r="Q225" s="242">
        <f>KOMINFO!L224</f>
        <v>2.494577007</v>
      </c>
      <c r="R225" s="242">
        <f>RSUD!L224</f>
        <v>2.5</v>
      </c>
      <c r="S225" s="117">
        <f>RSIA!L224</f>
        <v>1.388888889</v>
      </c>
      <c r="T225" s="117">
        <f>DKUMKM!L224</f>
        <v>1.477272727</v>
      </c>
      <c r="U225" s="117">
        <f>DISDIK!L224</f>
        <v>2.5</v>
      </c>
      <c r="V225" s="117">
        <f>DKK!L224</f>
        <v>1.25</v>
      </c>
      <c r="W225" s="117">
        <f>DPU!L224</f>
        <v>0</v>
      </c>
      <c r="X225" s="117">
        <f>DISPERKIM!L224</f>
        <v>2.5</v>
      </c>
      <c r="Y225" s="117">
        <f>BPBD!L224</f>
        <v>1.5</v>
      </c>
      <c r="Z225" s="117">
        <f>SATPOL!L224</f>
        <v>2.5</v>
      </c>
      <c r="AA225" s="117">
        <f>DINSOS!L224</f>
        <v>2</v>
      </c>
      <c r="AB225" s="117">
        <f>DP3AKB!L224</f>
        <v>2.5</v>
      </c>
      <c r="AC225" s="117">
        <f>DPPR!L224</f>
        <v>2.5</v>
      </c>
      <c r="AD225" s="117">
        <f>DLH!L224</f>
        <v>2.0875</v>
      </c>
      <c r="AE225" s="117">
        <f>DISHUB!L224</f>
        <v>2.03125</v>
      </c>
      <c r="AF225" s="117">
        <f>PERPUS!L224</f>
        <v>2.5</v>
      </c>
      <c r="AG225" s="117">
        <f>DPOP!L224</f>
        <v>2.5</v>
      </c>
      <c r="AH225" s="117">
        <f>'DP3'!L224</f>
        <v>2.5</v>
      </c>
      <c r="AI225" s="117">
        <f>DISDAG!L224</f>
        <v>2.5</v>
      </c>
      <c r="AJ225" s="117">
        <f>BPKD!L224</f>
        <v>2.0875</v>
      </c>
      <c r="AK225" s="117">
        <f>BPPDRD!L224</f>
        <v>2.5</v>
      </c>
      <c r="AL225" s="117">
        <f>KESBANG!L224</f>
        <v>2.5</v>
      </c>
      <c r="AM225" s="117">
        <f>SETWAN!L224</f>
        <v>0.725</v>
      </c>
      <c r="AN225" s="117">
        <f>KEC.BARAT!L224</f>
        <v>1.25</v>
      </c>
      <c r="AO225" s="117">
        <f>BALTENG!L224</f>
        <v>2.083333333</v>
      </c>
      <c r="AP225" s="117">
        <f>BALKOT!L224</f>
        <v>2.5</v>
      </c>
      <c r="AQ225" s="117">
        <f>BALUT!L224</f>
        <v>2.5</v>
      </c>
      <c r="AR225" s="117">
        <f>BALSEL!L224</f>
        <v>2.0875</v>
      </c>
      <c r="AS225" s="117">
        <f>BALTIM!L224</f>
        <v>2.5</v>
      </c>
    </row>
    <row r="226">
      <c r="A226" s="113"/>
      <c r="B226" s="114"/>
      <c r="C226" s="114"/>
      <c r="D226" s="114"/>
      <c r="E226" s="114" t="s">
        <v>186</v>
      </c>
      <c r="F226" s="266" t="s">
        <v>1118</v>
      </c>
      <c r="G226" s="117"/>
      <c r="H226" s="407"/>
      <c r="I226" s="117">
        <f t="shared" ref="I226:I227" si="30">AVERAGE(J226:AS226)</f>
        <v>0.9261111111</v>
      </c>
      <c r="J226" s="324">
        <f>ITKOT!L225</f>
        <v>1</v>
      </c>
      <c r="K226" s="117">
        <f>SETDA!L225</f>
        <v>1</v>
      </c>
      <c r="L226" s="117">
        <f>CAPIL!L225</f>
        <v>1</v>
      </c>
      <c r="M226" s="117">
        <f>DPMPT!L225</f>
        <v>1</v>
      </c>
      <c r="N226" s="117">
        <f>BAPPEDA!L225</f>
        <v>1</v>
      </c>
      <c r="O226" s="117">
        <f>NAKER!L225</f>
        <v>1</v>
      </c>
      <c r="P226" s="117">
        <f>BKPSDM!L225</f>
        <v>1</v>
      </c>
      <c r="Q226" s="117">
        <f>KOMINFO!L225</f>
        <v>1</v>
      </c>
      <c r="R226" s="117">
        <f>RSUD!L225</f>
        <v>1</v>
      </c>
      <c r="S226" s="117">
        <f>RSIA!L225</f>
        <v>1</v>
      </c>
      <c r="T226" s="117">
        <f>DKUMKM!L225</f>
        <v>1</v>
      </c>
      <c r="U226" s="117">
        <f>DISDIK!L225</f>
        <v>1</v>
      </c>
      <c r="V226" s="117">
        <f>DKK!L225</f>
        <v>1</v>
      </c>
      <c r="W226" s="117">
        <f>DPU!L225</f>
        <v>0</v>
      </c>
      <c r="X226" s="117">
        <f>DISPERKIM!L225</f>
        <v>1</v>
      </c>
      <c r="Y226" s="117">
        <f>BPBD!L225</f>
        <v>1</v>
      </c>
      <c r="Z226" s="117">
        <f>SATPOL!L225</f>
        <v>1</v>
      </c>
      <c r="AA226" s="117">
        <f>DINSOS!L225</f>
        <v>1</v>
      </c>
      <c r="AB226" s="117">
        <f>DP3AKB!L225</f>
        <v>1</v>
      </c>
      <c r="AC226" s="117">
        <f>DPPR!L225</f>
        <v>1</v>
      </c>
      <c r="AD226" s="117">
        <f>DLH!L225</f>
        <v>0.67</v>
      </c>
      <c r="AE226" s="117">
        <f>DISHUB!L225</f>
        <v>1</v>
      </c>
      <c r="AF226" s="117">
        <f>PERPUS!L225</f>
        <v>1</v>
      </c>
      <c r="AG226" s="117">
        <f>DPOP!L225</f>
        <v>1</v>
      </c>
      <c r="AH226" s="117">
        <f>'DP3'!L225</f>
        <v>1</v>
      </c>
      <c r="AI226" s="117">
        <f>DISDAG!L225</f>
        <v>1</v>
      </c>
      <c r="AJ226" s="117">
        <f>BPKD!L225</f>
        <v>0.67</v>
      </c>
      <c r="AK226" s="117">
        <f>BPPDRD!L225</f>
        <v>1</v>
      </c>
      <c r="AL226" s="117">
        <f>KESBANG!L225</f>
        <v>1</v>
      </c>
      <c r="AM226" s="117">
        <f>SETWAN!L225</f>
        <v>0.33</v>
      </c>
      <c r="AN226" s="117">
        <f>KEC.BARAT!L225</f>
        <v>1</v>
      </c>
      <c r="AO226" s="117">
        <f>BALTENG!L225</f>
        <v>1</v>
      </c>
      <c r="AP226" s="117">
        <f>BALKOT!L225</f>
        <v>1</v>
      </c>
      <c r="AQ226" s="117">
        <f>BALUT!L225</f>
        <v>1</v>
      </c>
      <c r="AR226" s="117">
        <f>BALSEL!L225</f>
        <v>0.67</v>
      </c>
      <c r="AS226" s="117">
        <f>BALTIM!L225</f>
        <v>1</v>
      </c>
    </row>
    <row r="227">
      <c r="A227" s="113"/>
      <c r="B227" s="114"/>
      <c r="C227" s="114"/>
      <c r="D227" s="114"/>
      <c r="E227" s="114" t="s">
        <v>193</v>
      </c>
      <c r="F227" s="266" t="s">
        <v>1214</v>
      </c>
      <c r="G227" s="117"/>
      <c r="H227" s="407"/>
      <c r="I227" s="117">
        <f t="shared" si="30"/>
        <v>0.7952849324</v>
      </c>
      <c r="J227" s="324">
        <f>ITKOT!L226</f>
        <v>1</v>
      </c>
      <c r="K227" s="117">
        <f>SETDA!L226</f>
        <v>1</v>
      </c>
      <c r="L227" s="117">
        <f>CAPIL!L226</f>
        <v>1</v>
      </c>
      <c r="M227" s="117">
        <f>DPMPT!L226</f>
        <v>1</v>
      </c>
      <c r="N227" s="117">
        <f>BAPPEDA!L226</f>
        <v>1</v>
      </c>
      <c r="O227" s="117">
        <f>NAKER!L226</f>
        <v>1</v>
      </c>
      <c r="P227" s="117">
        <f>BKPSDM!L226</f>
        <v>1</v>
      </c>
      <c r="Q227" s="117">
        <f>KOMINFO!L226</f>
        <v>0.9956616052</v>
      </c>
      <c r="R227" s="117">
        <f>RSUD!L226</f>
        <v>1</v>
      </c>
      <c r="S227" s="117">
        <f>RSIA!L226</f>
        <v>0.1111111111</v>
      </c>
      <c r="T227" s="117">
        <f>DKUMKM!L226</f>
        <v>0.1818181818</v>
      </c>
      <c r="U227" s="117">
        <f>DISDIK!L226</f>
        <v>1</v>
      </c>
      <c r="V227" s="117">
        <f>DKK!L226</f>
        <v>0</v>
      </c>
      <c r="W227" s="117">
        <f>DPU!L226</f>
        <v>0</v>
      </c>
      <c r="X227" s="117">
        <f>DISPERKIM!L226</f>
        <v>1</v>
      </c>
      <c r="Y227" s="117">
        <f>BPBD!L226</f>
        <v>0.2</v>
      </c>
      <c r="Z227" s="117">
        <f>SATPOL!L226</f>
        <v>1</v>
      </c>
      <c r="AA227" s="117">
        <f>DINSOS!L226</f>
        <v>0.6</v>
      </c>
      <c r="AB227" s="117">
        <f>DP3AKB!L226</f>
        <v>1</v>
      </c>
      <c r="AC227" s="117">
        <f>DPPR!L226</f>
        <v>1</v>
      </c>
      <c r="AD227" s="117">
        <f>DLH!L226</f>
        <v>1</v>
      </c>
      <c r="AE227" s="117">
        <f>DISHUB!L226</f>
        <v>0.625</v>
      </c>
      <c r="AF227" s="117">
        <f>PERPUS!L226</f>
        <v>1</v>
      </c>
      <c r="AG227" s="117">
        <f>DPOP!L226</f>
        <v>1</v>
      </c>
      <c r="AH227" s="117">
        <f>'DP3'!L226</f>
        <v>1</v>
      </c>
      <c r="AI227" s="117">
        <f>DISDAG!L226</f>
        <v>1</v>
      </c>
      <c r="AJ227" s="117">
        <f>BPKD!L226</f>
        <v>1</v>
      </c>
      <c r="AK227" s="117">
        <f>BPPDRD!L226</f>
        <v>1</v>
      </c>
      <c r="AL227" s="117">
        <f>KESBANG!L226</f>
        <v>1</v>
      </c>
      <c r="AM227" s="117">
        <f>SETWAN!L226</f>
        <v>0.25</v>
      </c>
      <c r="AN227" s="117">
        <f>KEC.BARAT!L226</f>
        <v>0</v>
      </c>
      <c r="AO227" s="117">
        <f>BALTENG!L226</f>
        <v>0.6666666667</v>
      </c>
      <c r="AP227" s="117">
        <f>BALKOT!L226</f>
        <v>1</v>
      </c>
      <c r="AQ227" s="117">
        <f>BALUT!L226</f>
        <v>1</v>
      </c>
      <c r="AR227" s="117">
        <f>BALSEL!L226</f>
        <v>1</v>
      </c>
      <c r="AS227" s="117">
        <f>BALTIM!L226</f>
        <v>1</v>
      </c>
    </row>
    <row r="228">
      <c r="A228" s="113"/>
      <c r="B228" s="114"/>
      <c r="C228" s="114"/>
      <c r="D228" s="114"/>
      <c r="E228" s="114"/>
      <c r="F228" s="346" t="s">
        <v>1130</v>
      </c>
      <c r="G228" s="117"/>
      <c r="H228" s="407"/>
      <c r="I228" s="117"/>
      <c r="J228" s="324" t="str">
        <f>ITKOT!L227</f>
        <v/>
      </c>
      <c r="K228" s="117" t="str">
        <f>SETDA!L227</f>
        <v/>
      </c>
      <c r="L228" s="117" t="str">
        <f>CAPIL!L227</f>
        <v/>
      </c>
      <c r="M228" s="117" t="str">
        <f>DPMPT!L227</f>
        <v/>
      </c>
      <c r="N228" s="117" t="str">
        <f>BAPPEDA!L227</f>
        <v/>
      </c>
      <c r="O228" s="117" t="str">
        <f>NAKER!L227</f>
        <v/>
      </c>
      <c r="P228" s="117" t="str">
        <f>BKPSDM!L227</f>
        <v/>
      </c>
      <c r="Q228" s="117" t="str">
        <f>KOMINFO!L227</f>
        <v/>
      </c>
      <c r="R228" s="117" t="str">
        <f>RSUD!L227</f>
        <v/>
      </c>
      <c r="S228" s="117" t="str">
        <f>RSIA!L227</f>
        <v/>
      </c>
      <c r="T228" s="117" t="str">
        <f>DKUMKM!L227</f>
        <v/>
      </c>
      <c r="U228" s="117" t="str">
        <f>DISDIK!L227</f>
        <v/>
      </c>
      <c r="V228" s="117" t="str">
        <f>DKK!L227</f>
        <v/>
      </c>
      <c r="W228" s="117" t="str">
        <f>DPU!L227</f>
        <v/>
      </c>
      <c r="X228" s="117" t="str">
        <f>DISPERKIM!L227</f>
        <v/>
      </c>
      <c r="Y228" s="117" t="str">
        <f>BPBD!L227</f>
        <v/>
      </c>
      <c r="Z228" s="117" t="str">
        <f>SATPOL!L227</f>
        <v/>
      </c>
      <c r="AA228" s="117" t="str">
        <f>DINSOS!L227</f>
        <v/>
      </c>
      <c r="AB228" s="117" t="str">
        <f>DP3AKB!L227</f>
        <v/>
      </c>
      <c r="AC228" s="117" t="str">
        <f>DPPR!L227</f>
        <v/>
      </c>
      <c r="AD228" s="117" t="str">
        <f>DLH!L227</f>
        <v/>
      </c>
      <c r="AE228" s="117" t="str">
        <f>DISHUB!L227</f>
        <v/>
      </c>
      <c r="AF228" s="117" t="str">
        <f>PERPUS!L227</f>
        <v/>
      </c>
      <c r="AG228" s="117" t="str">
        <f>DPOP!L227</f>
        <v/>
      </c>
      <c r="AH228" s="117" t="str">
        <f>'DP3'!L227</f>
        <v/>
      </c>
      <c r="AI228" s="117" t="str">
        <f>DISDAG!L227</f>
        <v/>
      </c>
      <c r="AJ228" s="117" t="str">
        <f>BPKD!L227</f>
        <v/>
      </c>
      <c r="AK228" s="117" t="str">
        <f>BPPDRD!L227</f>
        <v/>
      </c>
      <c r="AL228" s="117" t="str">
        <f>KESBANG!L227</f>
        <v/>
      </c>
      <c r="AM228" s="117" t="str">
        <f>SETWAN!L227</f>
        <v/>
      </c>
      <c r="AN228" s="117" t="str">
        <f>KEC.BARAT!L227</f>
        <v/>
      </c>
      <c r="AO228" s="117" t="str">
        <f>BALTENG!L227</f>
        <v/>
      </c>
      <c r="AP228" s="117" t="str">
        <f>BALKOT!L227</f>
        <v/>
      </c>
      <c r="AQ228" s="117" t="str">
        <f>BALUT!L227</f>
        <v/>
      </c>
      <c r="AR228" s="117" t="str">
        <f>BALSEL!L227</f>
        <v/>
      </c>
      <c r="AS228" s="117" t="str">
        <f>BALTIM!L227</f>
        <v/>
      </c>
    </row>
    <row r="229">
      <c r="A229" s="113"/>
      <c r="B229" s="114"/>
      <c r="C229" s="114"/>
      <c r="D229" s="114"/>
      <c r="E229" s="114"/>
      <c r="F229" s="346" t="s">
        <v>1131</v>
      </c>
      <c r="G229" s="117"/>
      <c r="H229" s="407"/>
      <c r="I229" s="117"/>
      <c r="J229" s="324" t="str">
        <f>ITKOT!L228</f>
        <v/>
      </c>
      <c r="K229" s="117" t="str">
        <f>SETDA!L228</f>
        <v/>
      </c>
      <c r="L229" s="117" t="str">
        <f>CAPIL!L228</f>
        <v/>
      </c>
      <c r="M229" s="117" t="str">
        <f>DPMPT!L228</f>
        <v/>
      </c>
      <c r="N229" s="117" t="str">
        <f>BAPPEDA!L228</f>
        <v/>
      </c>
      <c r="O229" s="117" t="str">
        <f>NAKER!L228</f>
        <v/>
      </c>
      <c r="P229" s="117" t="str">
        <f>BKPSDM!L228</f>
        <v/>
      </c>
      <c r="Q229" s="117" t="str">
        <f>KOMINFO!L228</f>
        <v/>
      </c>
      <c r="R229" s="117" t="str">
        <f>RSUD!L228</f>
        <v/>
      </c>
      <c r="S229" s="117" t="str">
        <f>RSIA!L228</f>
        <v/>
      </c>
      <c r="T229" s="117" t="str">
        <f>DKUMKM!L228</f>
        <v/>
      </c>
      <c r="U229" s="117" t="str">
        <f>DISDIK!L228</f>
        <v/>
      </c>
      <c r="V229" s="117" t="str">
        <f>DKK!L228</f>
        <v/>
      </c>
      <c r="W229" s="117" t="str">
        <f>DPU!L228</f>
        <v/>
      </c>
      <c r="X229" s="117" t="str">
        <f>DISPERKIM!L228</f>
        <v/>
      </c>
      <c r="Y229" s="117" t="str">
        <f>BPBD!L228</f>
        <v/>
      </c>
      <c r="Z229" s="117" t="str">
        <f>SATPOL!L228</f>
        <v/>
      </c>
      <c r="AA229" s="117" t="str">
        <f>DINSOS!L228</f>
        <v/>
      </c>
      <c r="AB229" s="117" t="str">
        <f>DP3AKB!L228</f>
        <v/>
      </c>
      <c r="AC229" s="117" t="str">
        <f>DPPR!L228</f>
        <v/>
      </c>
      <c r="AD229" s="117" t="str">
        <f>DLH!L228</f>
        <v/>
      </c>
      <c r="AE229" s="117" t="str">
        <f>DISHUB!L228</f>
        <v/>
      </c>
      <c r="AF229" s="117" t="str">
        <f>PERPUS!L228</f>
        <v/>
      </c>
      <c r="AG229" s="117" t="str">
        <f>DPOP!L228</f>
        <v/>
      </c>
      <c r="AH229" s="117" t="str">
        <f>'DP3'!L228</f>
        <v/>
      </c>
      <c r="AI229" s="117" t="str">
        <f>DISDAG!L228</f>
        <v/>
      </c>
      <c r="AJ229" s="117" t="str">
        <f>BPKD!L228</f>
        <v/>
      </c>
      <c r="AK229" s="117" t="str">
        <f>BPPDRD!L228</f>
        <v/>
      </c>
      <c r="AL229" s="117" t="str">
        <f>KESBANG!L228</f>
        <v/>
      </c>
      <c r="AM229" s="117" t="str">
        <f>SETWAN!L228</f>
        <v/>
      </c>
      <c r="AN229" s="117" t="str">
        <f>KEC.BARAT!L228</f>
        <v/>
      </c>
      <c r="AO229" s="117" t="str">
        <f>BALTENG!L228</f>
        <v/>
      </c>
      <c r="AP229" s="117" t="str">
        <f>BALKOT!L228</f>
        <v/>
      </c>
      <c r="AQ229" s="117" t="str">
        <f>BALUT!L228</f>
        <v/>
      </c>
      <c r="AR229" s="117" t="str">
        <f>BALSEL!L228</f>
        <v/>
      </c>
      <c r="AS229" s="117" t="str">
        <f>BALTIM!L228</f>
        <v/>
      </c>
    </row>
    <row r="230">
      <c r="A230" s="257"/>
      <c r="B230" s="241"/>
      <c r="C230" s="241"/>
      <c r="D230" s="241" t="s">
        <v>12</v>
      </c>
      <c r="E230" s="28" t="s">
        <v>100</v>
      </c>
      <c r="F230" s="4"/>
      <c r="G230" s="242">
        <v>1.25</v>
      </c>
      <c r="H230" s="407"/>
      <c r="I230" s="242">
        <f>AVERAGE(I231)*G230</f>
        <v>1.180902778</v>
      </c>
      <c r="J230" s="329">
        <f>ITKOT!L229</f>
        <v>1.25</v>
      </c>
      <c r="K230" s="242">
        <f>SETDA!L229</f>
        <v>0.8375</v>
      </c>
      <c r="L230" s="242">
        <f>CAPIL!L229</f>
        <v>1.25</v>
      </c>
      <c r="M230" s="242">
        <f>DPMPT!L229</f>
        <v>1.25</v>
      </c>
      <c r="N230" s="242">
        <f>BAPPEDA!L229</f>
        <v>1.25</v>
      </c>
      <c r="O230" s="242">
        <f>NAKER!L229</f>
        <v>1.25</v>
      </c>
      <c r="P230" s="242">
        <f>BKPSDM!L229</f>
        <v>1.25</v>
      </c>
      <c r="Q230" s="242">
        <f>KOMINFO!L229</f>
        <v>1.25</v>
      </c>
      <c r="R230" s="242">
        <f>RSUD!L229</f>
        <v>1.25</v>
      </c>
      <c r="S230" s="117">
        <f>RSIA!L229</f>
        <v>1.25</v>
      </c>
      <c r="T230" s="117">
        <f>DKUMKM!L229</f>
        <v>1.25</v>
      </c>
      <c r="U230" s="117">
        <f>DISDIK!L229</f>
        <v>1.25</v>
      </c>
      <c r="V230" s="117">
        <f>DKK!L229</f>
        <v>1.25</v>
      </c>
      <c r="W230" s="117">
        <f>DPU!L229</f>
        <v>1.25</v>
      </c>
      <c r="X230" s="117">
        <f>DISPERKIM!L229</f>
        <v>1.25</v>
      </c>
      <c r="Y230" s="117">
        <f>BPBD!L229</f>
        <v>1.25</v>
      </c>
      <c r="Z230" s="117">
        <f>SATPOL!L229</f>
        <v>1.25</v>
      </c>
      <c r="AA230" s="117">
        <f>DINSOS!L229</f>
        <v>1.25</v>
      </c>
      <c r="AB230" s="117">
        <f>DP3AKB!L229</f>
        <v>1.25</v>
      </c>
      <c r="AC230" s="117">
        <f>DPPR!L229</f>
        <v>0.8375</v>
      </c>
      <c r="AD230" s="117">
        <f>DLH!L229</f>
        <v>1.25</v>
      </c>
      <c r="AE230" s="117">
        <f>DISHUB!L229</f>
        <v>1.25</v>
      </c>
      <c r="AF230" s="117">
        <f>PERPUS!L229</f>
        <v>1.25</v>
      </c>
      <c r="AG230" s="117">
        <f>DPOP!L229</f>
        <v>1.25</v>
      </c>
      <c r="AH230" s="117">
        <f>'DP3'!L229</f>
        <v>1.25</v>
      </c>
      <c r="AI230" s="117">
        <f>DISDAG!L229</f>
        <v>1.25</v>
      </c>
      <c r="AJ230" s="117">
        <f>BPKD!L229</f>
        <v>0.8375</v>
      </c>
      <c r="AK230" s="117">
        <f>BPPDRD!L229</f>
        <v>1.25</v>
      </c>
      <c r="AL230" s="117">
        <f>KESBANG!L229</f>
        <v>1.25</v>
      </c>
      <c r="AM230" s="117">
        <f>SETWAN!L229</f>
        <v>0</v>
      </c>
      <c r="AN230" s="117">
        <f>KEC.BARAT!L229</f>
        <v>1.25</v>
      </c>
      <c r="AO230" s="117">
        <f>BALTENG!L229</f>
        <v>1.25</v>
      </c>
      <c r="AP230" s="117">
        <f>BALKOT!L229</f>
        <v>1.25</v>
      </c>
      <c r="AQ230" s="117">
        <f>BALUT!L229</f>
        <v>1.25</v>
      </c>
      <c r="AR230" s="117">
        <f>BALSEL!L229</f>
        <v>1.25</v>
      </c>
      <c r="AS230" s="117">
        <f>BALTIM!L229</f>
        <v>1.25</v>
      </c>
    </row>
    <row r="231">
      <c r="A231" s="113"/>
      <c r="B231" s="114"/>
      <c r="C231" s="114"/>
      <c r="D231" s="114"/>
      <c r="E231" s="328" t="s">
        <v>107</v>
      </c>
      <c r="F231" s="266" t="s">
        <v>1132</v>
      </c>
      <c r="G231" s="117"/>
      <c r="H231" s="407"/>
      <c r="I231" s="418">
        <f>AVERAGE(J231:AS231)</f>
        <v>0.9447222222</v>
      </c>
      <c r="J231" s="419">
        <f>ITKOT!L230</f>
        <v>1</v>
      </c>
      <c r="K231" s="418">
        <f>SETDA!L230</f>
        <v>0.67</v>
      </c>
      <c r="L231" s="418">
        <f>CAPIL!L230</f>
        <v>1</v>
      </c>
      <c r="M231" s="418">
        <f>DPMPT!L230</f>
        <v>1</v>
      </c>
      <c r="N231" s="418">
        <f>BAPPEDA!L230</f>
        <v>1</v>
      </c>
      <c r="O231" s="418">
        <f>NAKER!L230</f>
        <v>1</v>
      </c>
      <c r="P231" s="418">
        <f>BKPSDM!L230</f>
        <v>1</v>
      </c>
      <c r="Q231" s="418">
        <f>KOMINFO!L230</f>
        <v>1</v>
      </c>
      <c r="R231" s="418">
        <f>RSUD!L230</f>
        <v>1</v>
      </c>
      <c r="S231" s="117">
        <f>RSIA!L230</f>
        <v>1</v>
      </c>
      <c r="T231" s="117">
        <f>DKUMKM!L230</f>
        <v>1</v>
      </c>
      <c r="U231" s="117">
        <f>DISDIK!L230</f>
        <v>1</v>
      </c>
      <c r="V231" s="117">
        <f>DKK!L230</f>
        <v>1</v>
      </c>
      <c r="W231" s="117">
        <f>DPU!L230</f>
        <v>1</v>
      </c>
      <c r="X231" s="117">
        <f>DISPERKIM!L230</f>
        <v>1</v>
      </c>
      <c r="Y231" s="117">
        <f>BPBD!L230</f>
        <v>1</v>
      </c>
      <c r="Z231" s="117">
        <f>SATPOL!L230</f>
        <v>1</v>
      </c>
      <c r="AA231" s="117">
        <f>DINSOS!L230</f>
        <v>1</v>
      </c>
      <c r="AB231" s="117">
        <f>DP3AKB!L230</f>
        <v>1</v>
      </c>
      <c r="AC231" s="117">
        <f>DPPR!L230</f>
        <v>0.67</v>
      </c>
      <c r="AD231" s="117">
        <f>DLH!L230</f>
        <v>1</v>
      </c>
      <c r="AE231" s="117">
        <f>DISHUB!L230</f>
        <v>1</v>
      </c>
      <c r="AF231" s="117">
        <f>PERPUS!L230</f>
        <v>1</v>
      </c>
      <c r="AG231" s="117">
        <f>DPOP!L230</f>
        <v>1</v>
      </c>
      <c r="AH231" s="117">
        <f>'DP3'!L230</f>
        <v>1</v>
      </c>
      <c r="AI231" s="117">
        <f>DISDAG!L230</f>
        <v>1</v>
      </c>
      <c r="AJ231" s="117">
        <f>BPKD!L230</f>
        <v>0.67</v>
      </c>
      <c r="AK231" s="117">
        <f>BPPDRD!L230</f>
        <v>1</v>
      </c>
      <c r="AL231" s="117">
        <f>KESBANG!L230</f>
        <v>1</v>
      </c>
      <c r="AM231" s="117">
        <f>SETWAN!L230</f>
        <v>0</v>
      </c>
      <c r="AN231" s="117">
        <f>KEC.BARAT!L230</f>
        <v>1</v>
      </c>
      <c r="AO231" s="117">
        <f>BALTENG!L230</f>
        <v>1</v>
      </c>
      <c r="AP231" s="117">
        <f>BALKOT!L230</f>
        <v>1</v>
      </c>
      <c r="AQ231" s="117">
        <f>BALUT!L230</f>
        <v>1</v>
      </c>
      <c r="AR231" s="117">
        <f>BALSEL!L230</f>
        <v>1</v>
      </c>
      <c r="AS231" s="117">
        <f>BALTIM!L230</f>
        <v>1</v>
      </c>
    </row>
    <row r="232" hidden="1">
      <c r="A232" s="89"/>
      <c r="B232" s="89"/>
      <c r="C232" s="89"/>
      <c r="D232" s="89"/>
      <c r="E232" s="89"/>
      <c r="F232" s="89"/>
      <c r="G232" s="118"/>
      <c r="H232" s="407"/>
      <c r="I232" s="163"/>
      <c r="J232" s="420">
        <f>ITKOT!Q235</f>
        <v>1.015625</v>
      </c>
      <c r="K232" s="421">
        <f>SETDA!Q235</f>
        <v>0.9921875</v>
      </c>
      <c r="L232" s="421">
        <f>CAPIL!Q235</f>
        <v>1.0625</v>
      </c>
      <c r="M232" s="421">
        <f>DPMPT!Q235</f>
        <v>1.109375</v>
      </c>
      <c r="N232" s="421">
        <f>BAPPEDA!Q235</f>
        <v>0.9921875</v>
      </c>
      <c r="O232" s="421">
        <f>NAKER!Q235</f>
        <v>1.171875</v>
      </c>
      <c r="P232" s="421">
        <f>BKPSDM!Q235</f>
        <v>1.15625</v>
      </c>
      <c r="Q232" s="421">
        <f>KOMINFO!Q235</f>
        <v>0.96875</v>
      </c>
      <c r="R232" s="421">
        <f>RSUD!Q235</f>
        <v>0.984375</v>
      </c>
      <c r="S232" s="340">
        <f>RSIA!Q235</f>
        <v>0.96875</v>
      </c>
      <c r="T232" s="340">
        <f>DKUMKM!Q235</f>
        <v>1.021276596</v>
      </c>
      <c r="U232" s="340">
        <f>DISDIK!Q235</f>
        <v>1.0625</v>
      </c>
      <c r="V232" s="340">
        <f>DKK!Q235</f>
        <v>0.9765625</v>
      </c>
      <c r="W232" s="340">
        <f>DPU!Q235</f>
        <v>0.953125</v>
      </c>
      <c r="X232" s="340">
        <f>DISPERKIM!Q235</f>
        <v>1.1796875</v>
      </c>
      <c r="Y232" s="340">
        <f>BPBD!Q235</f>
        <v>1.078125</v>
      </c>
      <c r="Z232" s="340">
        <f>SATPOL!Q235</f>
        <v>0.9140625</v>
      </c>
      <c r="AA232" s="340">
        <f>DINSOS!Q235</f>
        <v>1.0234375</v>
      </c>
      <c r="AB232" s="340">
        <f>DP3AKB!Q235</f>
        <v>0.9344262295</v>
      </c>
      <c r="AC232" s="340">
        <f>DPPR!Q235</f>
        <v>1.0234375</v>
      </c>
      <c r="AD232" s="340">
        <f>DLH!Q235</f>
        <v>1.1015625</v>
      </c>
      <c r="AE232" s="340">
        <f>DISHUB!Q235</f>
        <v>0.796875</v>
      </c>
      <c r="AF232" s="340">
        <f>PERPUS!Q235</f>
        <v>1</v>
      </c>
      <c r="AG232" s="340">
        <f>DPOP!Q235</f>
        <v>1.0546875</v>
      </c>
      <c r="AH232" s="340">
        <f>'DP3'!Q235</f>
        <v>0.7734375</v>
      </c>
      <c r="AI232" s="340">
        <f>DISDAG!Q235</f>
        <v>0.765625</v>
      </c>
      <c r="AJ232" s="340">
        <f>BPKD!Q235</f>
        <v>0.515625</v>
      </c>
      <c r="AK232" s="340">
        <f>BPPDRD!Q235</f>
        <v>0.9296875</v>
      </c>
      <c r="AL232" s="340">
        <f>KESBANG!Q235</f>
        <v>0.890625</v>
      </c>
      <c r="AM232" s="340">
        <f>SETWAN!Q235</f>
        <v>0.5390625</v>
      </c>
      <c r="AN232" s="340">
        <f>KEC.BARAT!Q235</f>
        <v>0.5234375</v>
      </c>
      <c r="AO232" s="340">
        <f>BALTENG!Q235</f>
        <v>0.796875</v>
      </c>
      <c r="AP232" s="340">
        <f>BALKOT!Q235</f>
        <v>0.90625</v>
      </c>
      <c r="AQ232" s="340">
        <f>BALUT!Q235</f>
        <v>0.9375</v>
      </c>
      <c r="AR232" s="340">
        <f>BALSEL!Q235</f>
        <v>1</v>
      </c>
      <c r="AS232" s="340">
        <f>BALTIM!Q235</f>
        <v>1.078125</v>
      </c>
    </row>
    <row r="233">
      <c r="A233" s="89"/>
      <c r="B233" s="89"/>
      <c r="C233" s="89"/>
      <c r="D233" s="89"/>
      <c r="E233" s="89"/>
      <c r="F233" s="89"/>
      <c r="G233" s="118"/>
      <c r="H233" s="1"/>
      <c r="I233" s="163"/>
      <c r="J233" s="422"/>
      <c r="K233" s="422"/>
      <c r="L233" s="422"/>
      <c r="M233" s="422"/>
      <c r="N233" s="422"/>
      <c r="O233" s="422"/>
      <c r="P233" s="422"/>
      <c r="Q233" s="422"/>
      <c r="R233" s="422"/>
      <c r="S233" s="422"/>
      <c r="T233" s="422"/>
      <c r="U233" s="422"/>
      <c r="V233" s="422"/>
      <c r="W233" s="422"/>
      <c r="X233" s="422"/>
      <c r="Y233" s="422"/>
      <c r="Z233" s="422"/>
      <c r="AA233" s="422"/>
      <c r="AB233" s="422"/>
      <c r="AC233" s="422"/>
      <c r="AD233" s="422"/>
      <c r="AE233" s="422"/>
      <c r="AF233" s="422"/>
      <c r="AG233" s="422"/>
      <c r="AH233" s="422"/>
      <c r="AI233" s="422"/>
      <c r="AJ233" s="422"/>
      <c r="AK233" s="422"/>
      <c r="AL233" s="422"/>
      <c r="AM233" s="422"/>
      <c r="AN233" s="422"/>
      <c r="AO233" s="422"/>
      <c r="AP233" s="422"/>
      <c r="AQ233" s="422"/>
      <c r="AR233" s="422"/>
      <c r="AS233" s="422"/>
    </row>
    <row r="234">
      <c r="A234" s="89"/>
      <c r="B234" s="89"/>
      <c r="C234" s="89"/>
      <c r="D234" s="89"/>
      <c r="E234" s="89"/>
      <c r="F234" s="89"/>
      <c r="G234" s="118"/>
      <c r="H234" s="1"/>
      <c r="I234" s="163"/>
      <c r="J234" s="42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c r="AL234" s="163"/>
      <c r="AM234" s="163"/>
      <c r="AN234" s="163"/>
      <c r="AO234" s="163"/>
      <c r="AP234" s="163"/>
      <c r="AQ234" s="163"/>
      <c r="AR234" s="163"/>
      <c r="AS234" s="163"/>
    </row>
    <row r="235">
      <c r="A235" s="89"/>
      <c r="B235" s="89"/>
      <c r="C235" s="89"/>
      <c r="D235" s="89"/>
      <c r="E235" s="89"/>
      <c r="F235" s="89"/>
      <c r="G235" s="118"/>
      <c r="H235" s="1"/>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c r="AL235" s="163"/>
      <c r="AM235" s="163"/>
      <c r="AN235" s="163"/>
      <c r="AO235" s="163"/>
      <c r="AP235" s="163"/>
      <c r="AQ235" s="163"/>
      <c r="AR235" s="163"/>
      <c r="AS235" s="163"/>
    </row>
    <row r="236">
      <c r="A236" s="89"/>
      <c r="B236" s="89"/>
      <c r="C236" s="89"/>
      <c r="D236" s="89"/>
      <c r="E236" s="89"/>
      <c r="F236" s="89"/>
      <c r="G236" s="118"/>
      <c r="H236" s="1"/>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c r="AL236" s="163"/>
      <c r="AM236" s="163"/>
      <c r="AN236" s="163"/>
      <c r="AO236" s="163"/>
      <c r="AP236" s="163"/>
      <c r="AQ236" s="163"/>
      <c r="AR236" s="163"/>
      <c r="AS236" s="163"/>
    </row>
    <row r="237">
      <c r="A237" s="89"/>
      <c r="B237" s="89"/>
      <c r="C237" s="89"/>
      <c r="D237" s="89"/>
      <c r="E237" s="89"/>
      <c r="F237" s="89"/>
      <c r="G237" s="118"/>
      <c r="H237" s="1"/>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row>
    <row r="238" hidden="1">
      <c r="A238" s="89"/>
      <c r="B238" s="89"/>
      <c r="C238" s="89"/>
      <c r="D238" s="89"/>
      <c r="E238" s="89"/>
      <c r="F238" s="89"/>
      <c r="G238" s="118"/>
      <c r="H238" s="1"/>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c r="AL238" s="163"/>
      <c r="AM238" s="163"/>
      <c r="AN238" s="163"/>
      <c r="AO238" s="163"/>
      <c r="AP238" s="163"/>
      <c r="AQ238" s="163"/>
      <c r="AR238" s="163"/>
      <c r="AS238" s="163"/>
    </row>
    <row r="239" hidden="1">
      <c r="A239" s="89"/>
      <c r="B239" s="89"/>
      <c r="C239" s="89"/>
      <c r="D239" s="89"/>
      <c r="E239" s="89"/>
      <c r="F239" s="89"/>
      <c r="G239" s="118"/>
      <c r="H239" s="1"/>
      <c r="I239" s="163"/>
      <c r="J239" s="163">
        <f t="shared" ref="J239:AS239" si="31">COUNTIF(J7:J231,"Blm Diisi")</f>
        <v>0</v>
      </c>
      <c r="K239" s="163">
        <f t="shared" si="31"/>
        <v>0</v>
      </c>
      <c r="L239" s="163">
        <f t="shared" si="31"/>
        <v>0</v>
      </c>
      <c r="M239" s="163">
        <f t="shared" si="31"/>
        <v>0</v>
      </c>
      <c r="N239" s="163">
        <f t="shared" si="31"/>
        <v>0</v>
      </c>
      <c r="O239" s="163">
        <f t="shared" si="31"/>
        <v>0</v>
      </c>
      <c r="P239" s="163">
        <f t="shared" si="31"/>
        <v>0</v>
      </c>
      <c r="Q239" s="163">
        <f t="shared" si="31"/>
        <v>0</v>
      </c>
      <c r="R239" s="163">
        <f t="shared" si="31"/>
        <v>0</v>
      </c>
      <c r="S239" s="163">
        <f t="shared" si="31"/>
        <v>0</v>
      </c>
      <c r="T239" s="163">
        <f t="shared" si="31"/>
        <v>0</v>
      </c>
      <c r="U239" s="163">
        <f t="shared" si="31"/>
        <v>0</v>
      </c>
      <c r="V239" s="163">
        <f t="shared" si="31"/>
        <v>0</v>
      </c>
      <c r="W239" s="163">
        <f t="shared" si="31"/>
        <v>0</v>
      </c>
      <c r="X239" s="163">
        <f t="shared" si="31"/>
        <v>0</v>
      </c>
      <c r="Y239" s="163">
        <f t="shared" si="31"/>
        <v>0</v>
      </c>
      <c r="Z239" s="163">
        <f t="shared" si="31"/>
        <v>0</v>
      </c>
      <c r="AA239" s="163">
        <f t="shared" si="31"/>
        <v>0</v>
      </c>
      <c r="AB239" s="163">
        <f t="shared" si="31"/>
        <v>0</v>
      </c>
      <c r="AC239" s="163">
        <f t="shared" si="31"/>
        <v>0</v>
      </c>
      <c r="AD239" s="163">
        <f t="shared" si="31"/>
        <v>0</v>
      </c>
      <c r="AE239" s="163">
        <f t="shared" si="31"/>
        <v>0</v>
      </c>
      <c r="AF239" s="163">
        <f t="shared" si="31"/>
        <v>0</v>
      </c>
      <c r="AG239" s="163">
        <f t="shared" si="31"/>
        <v>0</v>
      </c>
      <c r="AH239" s="163">
        <f t="shared" si="31"/>
        <v>0</v>
      </c>
      <c r="AI239" s="163">
        <f t="shared" si="31"/>
        <v>0</v>
      </c>
      <c r="AJ239" s="163">
        <f t="shared" si="31"/>
        <v>0</v>
      </c>
      <c r="AK239" s="163">
        <f t="shared" si="31"/>
        <v>0</v>
      </c>
      <c r="AL239" s="163">
        <f t="shared" si="31"/>
        <v>0</v>
      </c>
      <c r="AM239" s="163">
        <f t="shared" si="31"/>
        <v>0</v>
      </c>
      <c r="AN239" s="163">
        <f t="shared" si="31"/>
        <v>0</v>
      </c>
      <c r="AO239" s="163">
        <f t="shared" si="31"/>
        <v>0</v>
      </c>
      <c r="AP239" s="163">
        <f t="shared" si="31"/>
        <v>0</v>
      </c>
      <c r="AQ239" s="163">
        <f t="shared" si="31"/>
        <v>0</v>
      </c>
      <c r="AR239" s="163">
        <f t="shared" si="31"/>
        <v>0</v>
      </c>
      <c r="AS239" s="163">
        <f t="shared" si="31"/>
        <v>0</v>
      </c>
    </row>
    <row r="240" hidden="1">
      <c r="A240" s="89"/>
      <c r="B240" s="89"/>
      <c r="C240" s="89"/>
      <c r="D240" s="89"/>
      <c r="E240" s="89"/>
      <c r="F240" s="89"/>
      <c r="G240" s="118"/>
      <c r="H240" s="1"/>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c r="AL240" s="163"/>
      <c r="AM240" s="163"/>
      <c r="AN240" s="163"/>
      <c r="AO240" s="163"/>
      <c r="AP240" s="163"/>
      <c r="AQ240" s="163"/>
      <c r="AR240" s="163"/>
      <c r="AS240" s="163"/>
    </row>
    <row r="241" hidden="1">
      <c r="A241" s="89"/>
      <c r="B241" s="89"/>
      <c r="C241" s="89"/>
      <c r="D241" s="89"/>
      <c r="E241" s="89"/>
      <c r="F241" s="89"/>
      <c r="G241" s="118"/>
      <c r="H241" s="1"/>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c r="AL241" s="163"/>
      <c r="AM241" s="163"/>
      <c r="AN241" s="163"/>
      <c r="AO241" s="163"/>
      <c r="AP241" s="163"/>
      <c r="AQ241" s="163"/>
      <c r="AR241" s="163"/>
      <c r="AS241" s="163"/>
    </row>
    <row r="242" hidden="1">
      <c r="A242" s="89"/>
      <c r="B242" s="89"/>
      <c r="C242" s="89"/>
      <c r="D242" s="89"/>
      <c r="E242" s="89"/>
      <c r="F242" s="89"/>
      <c r="G242" s="118"/>
      <c r="H242" s="1"/>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c r="AL242" s="163"/>
      <c r="AM242" s="163"/>
      <c r="AN242" s="163"/>
      <c r="AO242" s="163"/>
      <c r="AP242" s="163"/>
      <c r="AQ242" s="163"/>
      <c r="AR242" s="163"/>
      <c r="AS242" s="163"/>
    </row>
    <row r="243" ht="54.75" hidden="1" customHeight="1">
      <c r="A243" s="89"/>
      <c r="B243" s="89"/>
      <c r="C243" s="89"/>
      <c r="D243" s="89"/>
      <c r="E243" s="89"/>
      <c r="F243" s="89"/>
      <c r="G243" s="118"/>
      <c r="H243" s="1"/>
      <c r="I243" s="163"/>
      <c r="J243" s="423">
        <f t="shared" ref="J243:AS243" si="32">J239/225</f>
        <v>0</v>
      </c>
      <c r="K243" s="423">
        <f t="shared" si="32"/>
        <v>0</v>
      </c>
      <c r="L243" s="423">
        <f t="shared" si="32"/>
        <v>0</v>
      </c>
      <c r="M243" s="423">
        <f t="shared" si="32"/>
        <v>0</v>
      </c>
      <c r="N243" s="423">
        <f t="shared" si="32"/>
        <v>0</v>
      </c>
      <c r="O243" s="423">
        <f t="shared" si="32"/>
        <v>0</v>
      </c>
      <c r="P243" s="423">
        <f t="shared" si="32"/>
        <v>0</v>
      </c>
      <c r="Q243" s="423">
        <f t="shared" si="32"/>
        <v>0</v>
      </c>
      <c r="R243" s="423">
        <f t="shared" si="32"/>
        <v>0</v>
      </c>
      <c r="S243" s="423">
        <f t="shared" si="32"/>
        <v>0</v>
      </c>
      <c r="T243" s="423">
        <f t="shared" si="32"/>
        <v>0</v>
      </c>
      <c r="U243" s="423">
        <f t="shared" si="32"/>
        <v>0</v>
      </c>
      <c r="V243" s="423">
        <f t="shared" si="32"/>
        <v>0</v>
      </c>
      <c r="W243" s="423">
        <f t="shared" si="32"/>
        <v>0</v>
      </c>
      <c r="X243" s="423">
        <f t="shared" si="32"/>
        <v>0</v>
      </c>
      <c r="Y243" s="423">
        <f t="shared" si="32"/>
        <v>0</v>
      </c>
      <c r="Z243" s="423">
        <f t="shared" si="32"/>
        <v>0</v>
      </c>
      <c r="AA243" s="423">
        <f t="shared" si="32"/>
        <v>0</v>
      </c>
      <c r="AB243" s="423">
        <f t="shared" si="32"/>
        <v>0</v>
      </c>
      <c r="AC243" s="423">
        <f t="shared" si="32"/>
        <v>0</v>
      </c>
      <c r="AD243" s="423">
        <f t="shared" si="32"/>
        <v>0</v>
      </c>
      <c r="AE243" s="423">
        <f t="shared" si="32"/>
        <v>0</v>
      </c>
      <c r="AF243" s="423">
        <f t="shared" si="32"/>
        <v>0</v>
      </c>
      <c r="AG243" s="423">
        <f t="shared" si="32"/>
        <v>0</v>
      </c>
      <c r="AH243" s="423">
        <f t="shared" si="32"/>
        <v>0</v>
      </c>
      <c r="AI243" s="423">
        <f t="shared" si="32"/>
        <v>0</v>
      </c>
      <c r="AJ243" s="423">
        <f t="shared" si="32"/>
        <v>0</v>
      </c>
      <c r="AK243" s="423">
        <f t="shared" si="32"/>
        <v>0</v>
      </c>
      <c r="AL243" s="423">
        <f t="shared" si="32"/>
        <v>0</v>
      </c>
      <c r="AM243" s="423">
        <f t="shared" si="32"/>
        <v>0</v>
      </c>
      <c r="AN243" s="423">
        <f t="shared" si="32"/>
        <v>0</v>
      </c>
      <c r="AO243" s="423">
        <f t="shared" si="32"/>
        <v>0</v>
      </c>
      <c r="AP243" s="423">
        <f t="shared" si="32"/>
        <v>0</v>
      </c>
      <c r="AQ243" s="423">
        <f t="shared" si="32"/>
        <v>0</v>
      </c>
      <c r="AR243" s="423">
        <f t="shared" si="32"/>
        <v>0</v>
      </c>
      <c r="AS243" s="423">
        <f t="shared" si="32"/>
        <v>0</v>
      </c>
    </row>
    <row r="244" ht="36.75" hidden="1" customHeight="1">
      <c r="A244" s="424"/>
      <c r="B244" s="424"/>
      <c r="C244" s="424"/>
      <c r="D244" s="424"/>
      <c r="E244" s="424"/>
      <c r="F244" s="425" t="s">
        <v>1215</v>
      </c>
      <c r="J244" s="426">
        <f t="shared" ref="J244:AS244" si="33">100%-J243</f>
        <v>1</v>
      </c>
      <c r="K244" s="427">
        <f t="shared" si="33"/>
        <v>1</v>
      </c>
      <c r="L244" s="427">
        <f t="shared" si="33"/>
        <v>1</v>
      </c>
      <c r="M244" s="427">
        <f t="shared" si="33"/>
        <v>1</v>
      </c>
      <c r="N244" s="427">
        <f t="shared" si="33"/>
        <v>1</v>
      </c>
      <c r="O244" s="427">
        <f t="shared" si="33"/>
        <v>1</v>
      </c>
      <c r="P244" s="427">
        <f t="shared" si="33"/>
        <v>1</v>
      </c>
      <c r="Q244" s="427">
        <f t="shared" si="33"/>
        <v>1</v>
      </c>
      <c r="R244" s="427">
        <f t="shared" si="33"/>
        <v>1</v>
      </c>
      <c r="S244" s="427">
        <f t="shared" si="33"/>
        <v>1</v>
      </c>
      <c r="T244" s="427">
        <f t="shared" si="33"/>
        <v>1</v>
      </c>
      <c r="U244" s="427">
        <f t="shared" si="33"/>
        <v>1</v>
      </c>
      <c r="V244" s="427">
        <f t="shared" si="33"/>
        <v>1</v>
      </c>
      <c r="W244" s="427">
        <f t="shared" si="33"/>
        <v>1</v>
      </c>
      <c r="X244" s="427">
        <f t="shared" si="33"/>
        <v>1</v>
      </c>
      <c r="Y244" s="427">
        <f t="shared" si="33"/>
        <v>1</v>
      </c>
      <c r="Z244" s="427">
        <f t="shared" si="33"/>
        <v>1</v>
      </c>
      <c r="AA244" s="427">
        <f t="shared" si="33"/>
        <v>1</v>
      </c>
      <c r="AB244" s="427">
        <f t="shared" si="33"/>
        <v>1</v>
      </c>
      <c r="AC244" s="427">
        <f t="shared" si="33"/>
        <v>1</v>
      </c>
      <c r="AD244" s="427">
        <f t="shared" si="33"/>
        <v>1</v>
      </c>
      <c r="AE244" s="427">
        <f t="shared" si="33"/>
        <v>1</v>
      </c>
      <c r="AF244" s="427">
        <f t="shared" si="33"/>
        <v>1</v>
      </c>
      <c r="AG244" s="427">
        <f t="shared" si="33"/>
        <v>1</v>
      </c>
      <c r="AH244" s="427">
        <f t="shared" si="33"/>
        <v>1</v>
      </c>
      <c r="AI244" s="427">
        <f t="shared" si="33"/>
        <v>1</v>
      </c>
      <c r="AJ244" s="427">
        <f t="shared" si="33"/>
        <v>1</v>
      </c>
      <c r="AK244" s="427">
        <f t="shared" si="33"/>
        <v>1</v>
      </c>
      <c r="AL244" s="427">
        <f t="shared" si="33"/>
        <v>1</v>
      </c>
      <c r="AM244" s="427">
        <f t="shared" si="33"/>
        <v>1</v>
      </c>
      <c r="AN244" s="427">
        <f t="shared" si="33"/>
        <v>1</v>
      </c>
      <c r="AO244" s="427">
        <f t="shared" si="33"/>
        <v>1</v>
      </c>
      <c r="AP244" s="427">
        <f t="shared" si="33"/>
        <v>1</v>
      </c>
      <c r="AQ244" s="427">
        <f t="shared" si="33"/>
        <v>1</v>
      </c>
      <c r="AR244" s="427">
        <f t="shared" si="33"/>
        <v>1</v>
      </c>
      <c r="AS244" s="427">
        <f t="shared" si="33"/>
        <v>1</v>
      </c>
    </row>
    <row r="245">
      <c r="A245" s="89"/>
      <c r="B245" s="89"/>
      <c r="C245" s="89"/>
      <c r="D245" s="89"/>
      <c r="E245" s="89"/>
      <c r="F245" s="89"/>
      <c r="G245" s="118"/>
      <c r="H245" s="1"/>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c r="AL245" s="163"/>
      <c r="AM245" s="163"/>
      <c r="AN245" s="163"/>
      <c r="AO245" s="163"/>
      <c r="AP245" s="163"/>
      <c r="AQ245" s="163"/>
      <c r="AR245" s="163"/>
      <c r="AS245" s="163"/>
    </row>
    <row r="246">
      <c r="A246" s="89"/>
      <c r="B246" s="89"/>
      <c r="C246" s="89"/>
      <c r="D246" s="89"/>
      <c r="E246" s="89"/>
      <c r="F246" s="89"/>
      <c r="G246" s="118"/>
      <c r="H246" s="1"/>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c r="AL246" s="163"/>
      <c r="AM246" s="163"/>
      <c r="AN246" s="163"/>
      <c r="AO246" s="163"/>
      <c r="AP246" s="163"/>
      <c r="AQ246" s="163"/>
      <c r="AR246" s="163"/>
      <c r="AS246" s="163"/>
    </row>
    <row r="247">
      <c r="A247" s="89"/>
      <c r="B247" s="89"/>
      <c r="C247" s="89"/>
      <c r="D247" s="89"/>
      <c r="E247" s="89"/>
      <c r="F247" s="89"/>
      <c r="G247" s="118"/>
      <c r="H247" s="1"/>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c r="AN247" s="163"/>
      <c r="AO247" s="163"/>
      <c r="AP247" s="163"/>
      <c r="AQ247" s="163"/>
      <c r="AR247" s="163"/>
      <c r="AS247" s="163"/>
    </row>
    <row r="248" ht="30.75" customHeight="1">
      <c r="A248" s="89"/>
      <c r="B248" s="89"/>
      <c r="C248" s="89"/>
      <c r="D248" s="89"/>
      <c r="E248" s="89"/>
      <c r="F248" s="89"/>
      <c r="G248" s="118"/>
      <c r="H248" s="1"/>
      <c r="I248" s="428" t="s">
        <v>1216</v>
      </c>
      <c r="J248" s="3"/>
      <c r="K248" s="3"/>
      <c r="L248" s="3"/>
      <c r="M248" s="3"/>
      <c r="N248" s="3"/>
      <c r="O248" s="4"/>
      <c r="P248" s="163"/>
      <c r="Q248" s="429"/>
      <c r="R248" s="429"/>
      <c r="S248" s="429"/>
      <c r="T248" s="163"/>
      <c r="U248" s="163"/>
      <c r="V248" s="163"/>
      <c r="W248" s="163"/>
      <c r="X248" s="163"/>
      <c r="Y248" s="163"/>
      <c r="Z248" s="163"/>
      <c r="AA248" s="163"/>
      <c r="AB248" s="163"/>
      <c r="AC248" s="163"/>
      <c r="AD248" s="163"/>
      <c r="AE248" s="163"/>
      <c r="AF248" s="163"/>
      <c r="AG248" s="163"/>
      <c r="AH248" s="163"/>
      <c r="AI248" s="163"/>
      <c r="AJ248" s="163"/>
      <c r="AK248" s="163"/>
      <c r="AL248" s="163"/>
      <c r="AM248" s="163"/>
      <c r="AN248" s="163"/>
      <c r="AO248" s="163"/>
      <c r="AP248" s="163"/>
      <c r="AQ248" s="163"/>
      <c r="AR248" s="163"/>
      <c r="AS248" s="163"/>
    </row>
    <row r="249">
      <c r="A249" s="89"/>
      <c r="B249" s="89"/>
      <c r="C249" s="89"/>
      <c r="D249" s="89"/>
      <c r="E249" s="89"/>
      <c r="F249" s="89"/>
      <c r="G249" s="118"/>
      <c r="H249" s="1"/>
      <c r="I249" s="163"/>
      <c r="J249" s="163"/>
      <c r="K249" s="163"/>
      <c r="L249" s="163"/>
      <c r="M249" s="163"/>
      <c r="N249" s="163"/>
      <c r="O249" s="163"/>
      <c r="P249" s="163"/>
      <c r="Q249" s="429"/>
      <c r="R249" s="429"/>
      <c r="S249" s="429"/>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row>
    <row r="250">
      <c r="A250" s="89"/>
      <c r="B250" s="89"/>
      <c r="C250" s="89"/>
      <c r="D250" s="89"/>
      <c r="E250" s="89"/>
      <c r="F250" s="89"/>
      <c r="G250" s="118"/>
      <c r="H250" s="1"/>
      <c r="I250" s="430" t="s">
        <v>128</v>
      </c>
      <c r="J250" s="430" t="s">
        <v>129</v>
      </c>
      <c r="K250" s="430" t="s">
        <v>130</v>
      </c>
      <c r="L250" s="163"/>
      <c r="M250" s="430" t="s">
        <v>128</v>
      </c>
      <c r="N250" s="430" t="s">
        <v>129</v>
      </c>
      <c r="O250" s="430" t="s">
        <v>130</v>
      </c>
      <c r="P250" s="163"/>
      <c r="Q250" s="431" t="s">
        <v>1217</v>
      </c>
      <c r="S250" s="431"/>
      <c r="T250" s="163"/>
      <c r="U250" s="163"/>
      <c r="V250" s="163"/>
      <c r="W250" s="163"/>
      <c r="X250" s="163"/>
      <c r="Y250" s="163"/>
      <c r="Z250" s="163"/>
      <c r="AA250" s="163"/>
      <c r="AB250" s="163"/>
      <c r="AC250" s="163"/>
      <c r="AD250" s="163"/>
      <c r="AE250" s="163"/>
      <c r="AF250" s="163"/>
      <c r="AG250" s="163"/>
      <c r="AH250" s="163"/>
      <c r="AI250" s="163"/>
      <c r="AJ250" s="163"/>
      <c r="AK250" s="163"/>
      <c r="AL250" s="163"/>
      <c r="AM250" s="163"/>
      <c r="AN250" s="163"/>
      <c r="AO250" s="163"/>
      <c r="AP250" s="163"/>
      <c r="AQ250" s="163"/>
      <c r="AR250" s="163"/>
      <c r="AS250" s="163"/>
    </row>
    <row r="251" ht="16.5" customHeight="1">
      <c r="A251" s="89"/>
      <c r="B251" s="89"/>
      <c r="C251" s="89"/>
      <c r="D251" s="89"/>
      <c r="E251" s="89"/>
      <c r="F251" s="89"/>
      <c r="G251" s="118"/>
      <c r="H251" s="1"/>
      <c r="I251" s="165" t="s">
        <v>132</v>
      </c>
      <c r="J251" s="166">
        <f>J244</f>
        <v>1</v>
      </c>
      <c r="K251" s="167">
        <f>J3</f>
        <v>32.17402886</v>
      </c>
      <c r="L251" s="169"/>
      <c r="M251" s="170" t="s">
        <v>133</v>
      </c>
      <c r="N251" s="166">
        <f>AD244</f>
        <v>1</v>
      </c>
      <c r="O251" s="167">
        <f>AD3</f>
        <v>31.67016249</v>
      </c>
      <c r="Q251" s="432">
        <f>AVERAGE(J244:AS244)</f>
        <v>1</v>
      </c>
      <c r="S251" s="43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row>
    <row r="252">
      <c r="A252" s="89"/>
      <c r="B252" s="89"/>
      <c r="C252" s="89"/>
      <c r="D252" s="89"/>
      <c r="E252" s="89"/>
      <c r="F252" s="424"/>
      <c r="G252" s="118"/>
      <c r="H252" s="1"/>
      <c r="I252" s="171" t="s">
        <v>134</v>
      </c>
      <c r="J252" s="421">
        <f>K244</f>
        <v>1</v>
      </c>
      <c r="K252" s="418">
        <f>K3</f>
        <v>33.16243464</v>
      </c>
      <c r="M252" s="170" t="s">
        <v>135</v>
      </c>
      <c r="N252" s="421">
        <f>AE244</f>
        <v>1</v>
      </c>
      <c r="O252" s="418">
        <f>AE3</f>
        <v>33.46014519</v>
      </c>
      <c r="P252" s="163"/>
      <c r="Q252" s="433"/>
      <c r="R252" s="434">
        <f>100%-Q251</f>
        <v>0</v>
      </c>
      <c r="S252" s="433"/>
      <c r="T252" s="163"/>
      <c r="U252" s="163"/>
      <c r="V252" s="163"/>
      <c r="W252" s="163"/>
      <c r="X252" s="163"/>
      <c r="Y252" s="163"/>
      <c r="Z252" s="163"/>
      <c r="AA252" s="163"/>
      <c r="AB252" s="163"/>
      <c r="AC252" s="163"/>
      <c r="AD252" s="163"/>
      <c r="AE252" s="163"/>
      <c r="AF252" s="163"/>
      <c r="AG252" s="163"/>
      <c r="AH252" s="163"/>
      <c r="AI252" s="163"/>
      <c r="AJ252" s="163"/>
      <c r="AK252" s="163"/>
      <c r="AL252" s="163"/>
      <c r="AM252" s="163"/>
      <c r="AN252" s="163"/>
      <c r="AO252" s="163"/>
      <c r="AP252" s="163"/>
      <c r="AQ252" s="163"/>
      <c r="AR252" s="163"/>
      <c r="AS252" s="163"/>
    </row>
    <row r="253">
      <c r="A253" s="89"/>
      <c r="B253" s="89"/>
      <c r="C253" s="89"/>
      <c r="D253" s="89"/>
      <c r="E253" s="89"/>
      <c r="F253" s="435"/>
      <c r="G253" s="118"/>
      <c r="H253" s="1"/>
      <c r="I253" s="171" t="s">
        <v>136</v>
      </c>
      <c r="J253" s="166">
        <f>L244</f>
        <v>1</v>
      </c>
      <c r="K253" s="418">
        <f>L3</f>
        <v>35.66024098</v>
      </c>
      <c r="M253" s="170" t="s">
        <v>137</v>
      </c>
      <c r="N253" s="421">
        <f>AF244</f>
        <v>1</v>
      </c>
      <c r="O253" s="418">
        <f>AF3</f>
        <v>30.41371338</v>
      </c>
      <c r="Q253" s="433"/>
      <c r="R253" s="433"/>
      <c r="S253" s="433"/>
      <c r="W253" s="163"/>
      <c r="X253" s="163"/>
      <c r="Y253" s="163"/>
      <c r="Z253" s="163"/>
      <c r="AA253" s="163"/>
      <c r="AB253" s="163"/>
      <c r="AC253" s="163"/>
      <c r="AD253" s="163"/>
      <c r="AE253" s="163"/>
      <c r="AF253" s="163"/>
      <c r="AG253" s="163"/>
      <c r="AH253" s="163"/>
      <c r="AI253" s="163"/>
      <c r="AJ253" s="163"/>
      <c r="AK253" s="163"/>
      <c r="AL253" s="163"/>
      <c r="AM253" s="163"/>
      <c r="AN253" s="163"/>
      <c r="AO253" s="163"/>
      <c r="AP253" s="163"/>
      <c r="AQ253" s="163"/>
      <c r="AR253" s="163"/>
      <c r="AS253" s="163"/>
    </row>
    <row r="254">
      <c r="A254" s="89"/>
      <c r="B254" s="89"/>
      <c r="C254" s="89"/>
      <c r="D254" s="89"/>
      <c r="E254" s="89"/>
      <c r="F254" s="89"/>
      <c r="G254" s="118"/>
      <c r="H254" s="1"/>
      <c r="I254" s="171" t="s">
        <v>138</v>
      </c>
      <c r="J254" s="421">
        <f>M244</f>
        <v>1</v>
      </c>
      <c r="K254" s="418">
        <f>M3</f>
        <v>35.5795</v>
      </c>
      <c r="M254" s="170" t="s">
        <v>139</v>
      </c>
      <c r="N254" s="421">
        <f>AG244</f>
        <v>1</v>
      </c>
      <c r="O254" s="418">
        <f>AG3</f>
        <v>35.19054762</v>
      </c>
      <c r="P254" s="163"/>
      <c r="Q254" s="436"/>
      <c r="R254" s="436"/>
      <c r="S254" s="436"/>
      <c r="T254" s="163"/>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c r="AP254" s="163"/>
      <c r="AQ254" s="163"/>
      <c r="AR254" s="163"/>
      <c r="AS254" s="163"/>
    </row>
    <row r="255">
      <c r="A255" s="89"/>
      <c r="B255" s="89"/>
      <c r="C255" s="89"/>
      <c r="D255" s="89"/>
      <c r="E255" s="89"/>
      <c r="F255" s="89"/>
      <c r="G255" s="118"/>
      <c r="H255" s="1"/>
      <c r="I255" s="171" t="s">
        <v>140</v>
      </c>
      <c r="J255" s="166">
        <f>N244</f>
        <v>1</v>
      </c>
      <c r="K255" s="418">
        <f>N3</f>
        <v>34.25137537</v>
      </c>
      <c r="M255" s="170" t="s">
        <v>141</v>
      </c>
      <c r="N255" s="421">
        <f>AH244</f>
        <v>1</v>
      </c>
      <c r="O255" s="418">
        <f>AH3</f>
        <v>27.40590058</v>
      </c>
      <c r="P255" s="163"/>
      <c r="Q255" s="163"/>
      <c r="R255" s="163"/>
      <c r="S255" s="163"/>
      <c r="T255" s="163"/>
      <c r="U255" s="163"/>
      <c r="V255" s="163"/>
      <c r="W255" s="163"/>
      <c r="X255" s="163"/>
      <c r="Y255" s="163"/>
      <c r="Z255" s="437"/>
      <c r="AA255" s="163"/>
      <c r="AB255" s="163"/>
      <c r="AC255" s="163"/>
      <c r="AD255" s="163"/>
      <c r="AE255" s="163"/>
      <c r="AF255" s="163"/>
      <c r="AG255" s="163"/>
      <c r="AH255" s="163"/>
      <c r="AI255" s="163"/>
      <c r="AJ255" s="163"/>
      <c r="AK255" s="163"/>
      <c r="AL255" s="163"/>
      <c r="AM255" s="163"/>
      <c r="AN255" s="163"/>
      <c r="AO255" s="163"/>
      <c r="AP255" s="163"/>
      <c r="AQ255" s="163"/>
      <c r="AR255" s="163"/>
      <c r="AS255" s="163"/>
    </row>
    <row r="256">
      <c r="A256" s="89"/>
      <c r="B256" s="89"/>
      <c r="C256" s="89"/>
      <c r="D256" s="89"/>
      <c r="E256" s="89"/>
      <c r="F256" s="89"/>
      <c r="G256" s="118"/>
      <c r="H256" s="1"/>
      <c r="I256" s="171" t="s">
        <v>142</v>
      </c>
      <c r="J256" s="421">
        <f>O244</f>
        <v>1</v>
      </c>
      <c r="K256" s="418">
        <f>O3</f>
        <v>33.59184848</v>
      </c>
      <c r="M256" s="170" t="s">
        <v>143</v>
      </c>
      <c r="N256" s="438">
        <f>AI244</f>
        <v>1</v>
      </c>
      <c r="O256" s="418">
        <f>AI3</f>
        <v>32.88907958</v>
      </c>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c r="AL256" s="163"/>
      <c r="AM256" s="163"/>
      <c r="AN256" s="163"/>
      <c r="AO256" s="163"/>
      <c r="AP256" s="163"/>
      <c r="AQ256" s="163"/>
      <c r="AR256" s="163"/>
      <c r="AS256" s="163"/>
    </row>
    <row r="257">
      <c r="A257" s="89"/>
      <c r="B257" s="89"/>
      <c r="C257" s="89"/>
      <c r="D257" s="89"/>
      <c r="E257" s="89"/>
      <c r="F257" s="89"/>
      <c r="G257" s="118"/>
      <c r="H257" s="1"/>
      <c r="I257" s="171" t="s">
        <v>144</v>
      </c>
      <c r="J257" s="421">
        <f>P244</f>
        <v>1</v>
      </c>
      <c r="K257" s="418">
        <f>P3</f>
        <v>34.05979395</v>
      </c>
      <c r="M257" s="170" t="s">
        <v>145</v>
      </c>
      <c r="N257" s="421">
        <f>AJ244</f>
        <v>1</v>
      </c>
      <c r="O257" s="418">
        <f>AJ3</f>
        <v>32.15684722</v>
      </c>
      <c r="P257" s="163"/>
      <c r="Q257" s="163"/>
      <c r="S257" s="163"/>
      <c r="T257" s="163"/>
      <c r="U257" s="163"/>
      <c r="V257" s="163"/>
      <c r="W257" s="163"/>
      <c r="X257" s="163"/>
      <c r="Y257" s="163"/>
      <c r="Z257" s="163"/>
      <c r="AA257" s="163"/>
      <c r="AB257" s="163"/>
      <c r="AC257" s="163"/>
      <c r="AD257" s="163"/>
      <c r="AE257" s="163"/>
      <c r="AF257" s="163"/>
      <c r="AG257" s="163"/>
      <c r="AH257" s="163"/>
      <c r="AI257" s="163"/>
      <c r="AJ257" s="163"/>
      <c r="AK257" s="163"/>
      <c r="AL257" s="163"/>
      <c r="AM257" s="163"/>
      <c r="AN257" s="163"/>
      <c r="AO257" s="163"/>
      <c r="AP257" s="163"/>
      <c r="AQ257" s="163"/>
      <c r="AR257" s="163"/>
      <c r="AS257" s="163"/>
    </row>
    <row r="258">
      <c r="A258" s="89"/>
      <c r="B258" s="89"/>
      <c r="C258" s="89"/>
      <c r="D258" s="89"/>
      <c r="E258" s="89"/>
      <c r="F258" s="89"/>
      <c r="G258" s="118"/>
      <c r="H258" s="1"/>
      <c r="I258" s="171" t="s">
        <v>146</v>
      </c>
      <c r="J258" s="421">
        <f>Q244</f>
        <v>1</v>
      </c>
      <c r="K258" s="418">
        <f>Q3</f>
        <v>34.6383418</v>
      </c>
      <c r="M258" s="170" t="s">
        <v>147</v>
      </c>
      <c r="N258" s="421">
        <f>AK244</f>
        <v>1</v>
      </c>
      <c r="O258" s="418">
        <f>AK3</f>
        <v>30.7155</v>
      </c>
      <c r="P258" s="163"/>
      <c r="Q258" s="163"/>
      <c r="R258" s="439"/>
      <c r="S258" s="163"/>
      <c r="T258" s="163"/>
      <c r="U258" s="163"/>
      <c r="V258" s="163"/>
      <c r="W258" s="163"/>
      <c r="X258" s="163"/>
      <c r="Y258" s="163"/>
      <c r="Z258" s="163"/>
      <c r="AA258" s="163"/>
      <c r="AB258" s="163"/>
      <c r="AC258" s="163"/>
      <c r="AD258" s="163"/>
      <c r="AE258" s="163"/>
      <c r="AF258" s="163"/>
      <c r="AG258" s="163"/>
      <c r="AH258" s="163"/>
      <c r="AI258" s="163"/>
      <c r="AJ258" s="163"/>
      <c r="AK258" s="163"/>
      <c r="AL258" s="163"/>
      <c r="AM258" s="163"/>
      <c r="AN258" s="163"/>
      <c r="AO258" s="163"/>
      <c r="AP258" s="163"/>
      <c r="AQ258" s="163"/>
      <c r="AR258" s="163"/>
      <c r="AS258" s="163"/>
    </row>
    <row r="259">
      <c r="A259" s="89"/>
      <c r="B259" s="89"/>
      <c r="C259" s="89"/>
      <c r="D259" s="89"/>
      <c r="E259" s="89"/>
      <c r="F259" s="89"/>
      <c r="G259" s="118"/>
      <c r="H259" s="1"/>
      <c r="I259" s="171" t="s">
        <v>148</v>
      </c>
      <c r="J259" s="421">
        <f>R244</f>
        <v>1</v>
      </c>
      <c r="K259" s="418">
        <f>R3</f>
        <v>35.46666667</v>
      </c>
      <c r="M259" s="170" t="s">
        <v>149</v>
      </c>
      <c r="N259" s="421">
        <f>AL244</f>
        <v>1</v>
      </c>
      <c r="O259" s="418">
        <f>AL3</f>
        <v>33.32881678</v>
      </c>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c r="AL259" s="163"/>
      <c r="AM259" s="163"/>
      <c r="AN259" s="163"/>
      <c r="AO259" s="163"/>
      <c r="AP259" s="163"/>
      <c r="AQ259" s="163"/>
      <c r="AR259" s="163"/>
      <c r="AS259" s="163"/>
    </row>
    <row r="260">
      <c r="A260" s="89"/>
      <c r="B260" s="89"/>
      <c r="C260" s="89"/>
      <c r="D260" s="89"/>
      <c r="E260" s="89"/>
      <c r="F260" s="89"/>
      <c r="G260" s="118"/>
      <c r="H260" s="1"/>
      <c r="I260" s="171" t="s">
        <v>150</v>
      </c>
      <c r="J260" s="421">
        <f>S244</f>
        <v>1</v>
      </c>
      <c r="K260" s="418">
        <f>S3</f>
        <v>31.40138889</v>
      </c>
      <c r="M260" s="170" t="s">
        <v>151</v>
      </c>
      <c r="N260" s="421">
        <f>AM244</f>
        <v>1</v>
      </c>
      <c r="O260" s="440">
        <f>AM3</f>
        <v>27.00827778</v>
      </c>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c r="AL260" s="163"/>
      <c r="AM260" s="163"/>
      <c r="AN260" s="163"/>
      <c r="AO260" s="163"/>
      <c r="AP260" s="163"/>
      <c r="AQ260" s="163"/>
      <c r="AR260" s="163"/>
      <c r="AS260" s="163"/>
    </row>
    <row r="261">
      <c r="A261" s="89"/>
      <c r="B261" s="89"/>
      <c r="C261" s="89"/>
      <c r="D261" s="89"/>
      <c r="E261" s="89"/>
      <c r="F261" s="89"/>
      <c r="G261" s="118"/>
      <c r="H261" s="1"/>
      <c r="I261" s="163"/>
      <c r="J261" s="163"/>
      <c r="K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c r="AL261" s="163"/>
      <c r="AM261" s="163"/>
      <c r="AN261" s="163"/>
      <c r="AO261" s="163"/>
      <c r="AP261" s="163"/>
      <c r="AQ261" s="163"/>
      <c r="AR261" s="163"/>
      <c r="AS261" s="163"/>
    </row>
    <row r="262">
      <c r="A262" s="89"/>
      <c r="B262" s="89"/>
      <c r="C262" s="89"/>
      <c r="D262" s="89"/>
      <c r="E262" s="89"/>
      <c r="F262" s="89"/>
      <c r="G262" s="118"/>
      <c r="H262" s="1"/>
      <c r="I262" s="170" t="s">
        <v>152</v>
      </c>
      <c r="J262" s="421">
        <f>T244</f>
        <v>1</v>
      </c>
      <c r="K262" s="418">
        <f>T3</f>
        <v>29.65471717</v>
      </c>
      <c r="M262" s="170" t="s">
        <v>153</v>
      </c>
      <c r="N262" s="421">
        <f>AN244</f>
        <v>1</v>
      </c>
      <c r="O262" s="418">
        <f>AN3</f>
        <v>27.6379923</v>
      </c>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c r="AL262" s="163"/>
      <c r="AM262" s="163"/>
      <c r="AN262" s="163"/>
      <c r="AO262" s="163"/>
      <c r="AP262" s="163"/>
      <c r="AQ262" s="163"/>
      <c r="AR262" s="163"/>
      <c r="AS262" s="163"/>
    </row>
    <row r="263">
      <c r="A263" s="89"/>
      <c r="B263" s="89"/>
      <c r="C263" s="89"/>
      <c r="D263" s="89"/>
      <c r="E263" s="89"/>
      <c r="F263" s="89"/>
      <c r="G263" s="118"/>
      <c r="H263" s="1"/>
      <c r="I263" s="170" t="s">
        <v>154</v>
      </c>
      <c r="J263" s="421">
        <f>U244</f>
        <v>1</v>
      </c>
      <c r="K263" s="418">
        <f>U$3</f>
        <v>29.63686</v>
      </c>
      <c r="M263" s="170" t="s">
        <v>155</v>
      </c>
      <c r="N263" s="421">
        <f>AO244</f>
        <v>1</v>
      </c>
      <c r="O263" s="418">
        <f>AO3</f>
        <v>29.8214094</v>
      </c>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c r="AL263" s="163"/>
      <c r="AM263" s="163"/>
      <c r="AN263" s="163"/>
      <c r="AO263" s="163"/>
      <c r="AP263" s="163"/>
      <c r="AQ263" s="163"/>
      <c r="AR263" s="163"/>
      <c r="AS263" s="163"/>
    </row>
    <row r="264">
      <c r="A264" s="89"/>
      <c r="B264" s="89"/>
      <c r="C264" s="89"/>
      <c r="D264" s="89"/>
      <c r="E264" s="89"/>
      <c r="F264" s="89"/>
      <c r="G264" s="118"/>
      <c r="H264" s="1"/>
      <c r="I264" s="170" t="s">
        <v>156</v>
      </c>
      <c r="J264" s="421">
        <f>V244</f>
        <v>1</v>
      </c>
      <c r="K264" s="418">
        <f>V3</f>
        <v>31.19199768</v>
      </c>
      <c r="M264" s="170" t="s">
        <v>157</v>
      </c>
      <c r="N264" s="421">
        <f>AP244</f>
        <v>1</v>
      </c>
      <c r="O264" s="418">
        <f>AP3</f>
        <v>31.76117991</v>
      </c>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c r="AL264" s="163"/>
      <c r="AM264" s="163"/>
      <c r="AN264" s="163"/>
      <c r="AO264" s="163"/>
      <c r="AP264" s="163"/>
      <c r="AQ264" s="163"/>
      <c r="AR264" s="163"/>
      <c r="AS264" s="163"/>
    </row>
    <row r="265">
      <c r="A265" s="89"/>
      <c r="B265" s="89"/>
      <c r="C265" s="89"/>
      <c r="D265" s="89"/>
      <c r="E265" s="89"/>
      <c r="F265" s="89"/>
      <c r="G265" s="118"/>
      <c r="H265" s="1"/>
      <c r="I265" s="170" t="s">
        <v>158</v>
      </c>
      <c r="J265" s="421">
        <f>W244</f>
        <v>1</v>
      </c>
      <c r="K265" s="418">
        <f>W3</f>
        <v>28.44470471</v>
      </c>
      <c r="M265" s="170" t="s">
        <v>159</v>
      </c>
      <c r="N265" s="421">
        <f>AQ244</f>
        <v>1</v>
      </c>
      <c r="O265" s="418">
        <f>AQ3</f>
        <v>29.52151719</v>
      </c>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c r="AL265" s="163"/>
      <c r="AM265" s="163"/>
      <c r="AN265" s="163"/>
      <c r="AO265" s="163"/>
      <c r="AP265" s="163"/>
      <c r="AQ265" s="163"/>
      <c r="AR265" s="163"/>
      <c r="AS265" s="163"/>
    </row>
    <row r="266">
      <c r="A266" s="89"/>
      <c r="B266" s="89"/>
      <c r="C266" s="89"/>
      <c r="D266" s="89"/>
      <c r="E266" s="89"/>
      <c r="F266" s="89"/>
      <c r="G266" s="118"/>
      <c r="H266" s="1"/>
      <c r="I266" s="170" t="s">
        <v>160</v>
      </c>
      <c r="J266" s="421">
        <f>X244</f>
        <v>1</v>
      </c>
      <c r="K266" s="418">
        <f>X3</f>
        <v>31.52581843</v>
      </c>
      <c r="M266" s="170" t="s">
        <v>161</v>
      </c>
      <c r="N266" s="421">
        <f>AR244</f>
        <v>1</v>
      </c>
      <c r="O266" s="418">
        <f>AR3</f>
        <v>29.40910694</v>
      </c>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c r="AL266" s="163"/>
      <c r="AM266" s="163"/>
      <c r="AN266" s="163"/>
      <c r="AO266" s="163"/>
      <c r="AP266" s="163"/>
      <c r="AQ266" s="163"/>
      <c r="AR266" s="163"/>
      <c r="AS266" s="163"/>
    </row>
    <row r="267">
      <c r="A267" s="89"/>
      <c r="B267" s="89"/>
      <c r="C267" s="89"/>
      <c r="D267" s="89"/>
      <c r="E267" s="89"/>
      <c r="F267" s="89"/>
      <c r="G267" s="118"/>
      <c r="H267" s="1"/>
      <c r="I267" s="170" t="s">
        <v>162</v>
      </c>
      <c r="J267" s="421">
        <f>Y244</f>
        <v>1</v>
      </c>
      <c r="K267" s="418">
        <f>Y3</f>
        <v>30.76758081</v>
      </c>
      <c r="M267" s="170" t="s">
        <v>163</v>
      </c>
      <c r="N267" s="421">
        <f>AS244</f>
        <v>1</v>
      </c>
      <c r="O267" s="418">
        <f>AS3</f>
        <v>27.45569055</v>
      </c>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c r="AL267" s="163"/>
      <c r="AM267" s="163"/>
      <c r="AN267" s="163"/>
      <c r="AO267" s="163"/>
      <c r="AP267" s="163"/>
      <c r="AQ267" s="163"/>
      <c r="AR267" s="163"/>
      <c r="AS267" s="163"/>
    </row>
    <row r="268">
      <c r="A268" s="89"/>
      <c r="B268" s="89"/>
      <c r="C268" s="89"/>
      <c r="D268" s="89"/>
      <c r="E268" s="89"/>
      <c r="F268" s="89"/>
      <c r="G268" s="118"/>
      <c r="H268" s="1"/>
      <c r="I268" s="170" t="s">
        <v>164</v>
      </c>
      <c r="J268" s="421">
        <f>Z244</f>
        <v>1</v>
      </c>
      <c r="K268" s="418">
        <f>Z3</f>
        <v>29.06669107</v>
      </c>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row>
    <row r="269">
      <c r="A269" s="89"/>
      <c r="B269" s="89"/>
      <c r="C269" s="89"/>
      <c r="D269" s="89"/>
      <c r="E269" s="89"/>
      <c r="F269" s="89"/>
      <c r="G269" s="118"/>
      <c r="H269" s="1"/>
      <c r="I269" s="170" t="s">
        <v>165</v>
      </c>
      <c r="J269" s="421">
        <f>AA244</f>
        <v>1</v>
      </c>
      <c r="K269" s="418">
        <f>AA3</f>
        <v>30.28666252</v>
      </c>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c r="AL269" s="163"/>
      <c r="AM269" s="163"/>
      <c r="AN269" s="163"/>
      <c r="AO269" s="163"/>
      <c r="AP269" s="163"/>
      <c r="AQ269" s="163"/>
      <c r="AR269" s="163"/>
      <c r="AS269" s="163"/>
    </row>
    <row r="270">
      <c r="A270" s="89"/>
      <c r="B270" s="89"/>
      <c r="C270" s="89"/>
      <c r="D270" s="89"/>
      <c r="E270" s="89"/>
      <c r="F270" s="89"/>
      <c r="G270" s="118"/>
      <c r="H270" s="1"/>
      <c r="I270" s="170" t="s">
        <v>167</v>
      </c>
      <c r="J270" s="421">
        <f>AB244</f>
        <v>1</v>
      </c>
      <c r="K270" s="418">
        <f>AB3</f>
        <v>32.99455556</v>
      </c>
      <c r="M270" s="441" t="s">
        <v>1218</v>
      </c>
      <c r="N270" s="4"/>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c r="AL270" s="163"/>
      <c r="AM270" s="163"/>
      <c r="AN270" s="163"/>
      <c r="AO270" s="163"/>
      <c r="AP270" s="163"/>
      <c r="AQ270" s="163"/>
      <c r="AR270" s="163"/>
      <c r="AS270" s="163"/>
    </row>
    <row r="271">
      <c r="A271" s="89"/>
      <c r="B271" s="89"/>
      <c r="C271" s="89"/>
      <c r="D271" s="89"/>
      <c r="E271" s="89"/>
      <c r="F271" s="89"/>
      <c r="G271" s="118"/>
      <c r="H271" s="1"/>
      <c r="I271" s="170" t="s">
        <v>168</v>
      </c>
      <c r="J271" s="421">
        <f>AC244</f>
        <v>1</v>
      </c>
      <c r="K271" s="418">
        <f>AC3</f>
        <v>29.37521466</v>
      </c>
      <c r="M271" s="442">
        <f>now()</f>
        <v>44817.05176</v>
      </c>
      <c r="N271" s="4"/>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c r="AL271" s="163"/>
      <c r="AM271" s="163"/>
      <c r="AN271" s="163"/>
      <c r="AO271" s="163"/>
      <c r="AP271" s="163"/>
      <c r="AQ271" s="163"/>
      <c r="AR271" s="163"/>
      <c r="AS271" s="163"/>
    </row>
    <row r="272">
      <c r="A272" s="89"/>
      <c r="B272" s="89"/>
      <c r="C272" s="89"/>
      <c r="D272" s="89"/>
      <c r="E272" s="89"/>
      <c r="F272" s="89"/>
      <c r="G272" s="118"/>
      <c r="H272" s="1"/>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c r="AL272" s="163"/>
      <c r="AM272" s="163"/>
      <c r="AN272" s="163"/>
      <c r="AO272" s="163"/>
      <c r="AP272" s="163"/>
      <c r="AQ272" s="163"/>
      <c r="AR272" s="163"/>
      <c r="AS272" s="163"/>
    </row>
    <row r="273">
      <c r="A273" s="89"/>
      <c r="B273" s="89"/>
      <c r="C273" s="89"/>
      <c r="D273" s="89"/>
      <c r="E273" s="89"/>
      <c r="F273" s="89"/>
      <c r="G273" s="118"/>
      <c r="H273" s="1"/>
      <c r="I273" s="443" t="s">
        <v>1219</v>
      </c>
      <c r="J273" s="3"/>
      <c r="K273" s="4"/>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c r="AL273" s="163"/>
      <c r="AM273" s="163"/>
      <c r="AN273" s="163"/>
      <c r="AO273" s="163"/>
      <c r="AP273" s="163"/>
      <c r="AQ273" s="163"/>
      <c r="AR273" s="163"/>
      <c r="AS273" s="163"/>
    </row>
    <row r="274" ht="36.75" customHeight="1">
      <c r="A274" s="89"/>
      <c r="B274" s="89"/>
      <c r="C274" s="89"/>
      <c r="D274" s="89"/>
      <c r="E274" s="89"/>
      <c r="F274" s="89"/>
      <c r="G274" s="118"/>
      <c r="H274" s="1"/>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c r="AL274" s="163"/>
      <c r="AM274" s="163"/>
      <c r="AN274" s="163"/>
      <c r="AO274" s="163"/>
      <c r="AP274" s="163"/>
      <c r="AQ274" s="163"/>
      <c r="AR274" s="163"/>
      <c r="AS274" s="163"/>
    </row>
    <row r="275">
      <c r="A275" s="89"/>
      <c r="B275" s="89"/>
      <c r="C275" s="89"/>
      <c r="D275" s="89"/>
      <c r="E275" s="89"/>
      <c r="F275" s="89"/>
      <c r="G275" s="118"/>
      <c r="H275" s="1"/>
      <c r="I275" s="163"/>
      <c r="J275" s="163"/>
      <c r="K275" s="163"/>
      <c r="L275" s="444"/>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c r="AL275" s="163"/>
      <c r="AM275" s="163"/>
      <c r="AN275" s="163"/>
      <c r="AO275" s="163"/>
      <c r="AP275" s="163"/>
      <c r="AQ275" s="163"/>
      <c r="AR275" s="163"/>
      <c r="AS275" s="163"/>
    </row>
    <row r="276">
      <c r="A276" s="89"/>
      <c r="B276" s="89"/>
      <c r="C276" s="89"/>
      <c r="D276" s="89"/>
      <c r="E276" s="89"/>
      <c r="F276" s="89"/>
      <c r="G276" s="118"/>
      <c r="H276" s="1"/>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c r="AL276" s="163"/>
      <c r="AM276" s="163"/>
      <c r="AN276" s="163"/>
      <c r="AO276" s="163"/>
      <c r="AP276" s="163"/>
      <c r="AQ276" s="163"/>
      <c r="AR276" s="163"/>
      <c r="AS276" s="163"/>
    </row>
    <row r="277">
      <c r="A277" s="89"/>
      <c r="B277" s="89"/>
      <c r="C277" s="89"/>
      <c r="D277" s="89"/>
      <c r="E277" s="89"/>
      <c r="F277" s="89"/>
      <c r="G277" s="118"/>
      <c r="H277" s="1"/>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c r="AL277" s="163"/>
      <c r="AM277" s="163"/>
      <c r="AN277" s="163"/>
      <c r="AO277" s="163"/>
      <c r="AP277" s="163"/>
      <c r="AQ277" s="163"/>
      <c r="AR277" s="163"/>
      <c r="AS277" s="163"/>
    </row>
    <row r="278">
      <c r="A278" s="89"/>
      <c r="B278" s="89"/>
      <c r="C278" s="89"/>
      <c r="D278" s="89"/>
      <c r="E278" s="89"/>
      <c r="F278" s="89"/>
      <c r="G278" s="118"/>
      <c r="H278" s="1"/>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c r="AL278" s="163"/>
      <c r="AM278" s="163"/>
      <c r="AN278" s="163"/>
      <c r="AO278" s="163"/>
      <c r="AP278" s="163"/>
      <c r="AQ278" s="163"/>
      <c r="AR278" s="163"/>
      <c r="AS278" s="163"/>
    </row>
    <row r="279">
      <c r="A279" s="89"/>
      <c r="B279" s="89"/>
      <c r="C279" s="89"/>
      <c r="D279" s="89"/>
      <c r="E279" s="89"/>
      <c r="F279" s="89"/>
      <c r="G279" s="118"/>
      <c r="H279" s="1"/>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c r="AL279" s="163"/>
      <c r="AM279" s="163"/>
      <c r="AN279" s="163"/>
      <c r="AO279" s="163"/>
      <c r="AP279" s="163"/>
      <c r="AQ279" s="163"/>
      <c r="AR279" s="163"/>
      <c r="AS279" s="163"/>
    </row>
    <row r="280">
      <c r="A280" s="89"/>
      <c r="B280" s="89"/>
      <c r="C280" s="89"/>
      <c r="D280" s="89"/>
      <c r="E280" s="89"/>
      <c r="F280" s="89"/>
      <c r="G280" s="118"/>
      <c r="H280" s="1"/>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c r="AL280" s="163"/>
      <c r="AM280" s="163"/>
      <c r="AN280" s="163"/>
      <c r="AO280" s="163"/>
      <c r="AP280" s="163"/>
      <c r="AQ280" s="163"/>
      <c r="AR280" s="163"/>
      <c r="AS280" s="163"/>
    </row>
    <row r="281">
      <c r="A281" s="89"/>
      <c r="B281" s="89"/>
      <c r="C281" s="89"/>
      <c r="D281" s="89"/>
      <c r="E281" s="89"/>
      <c r="F281" s="89"/>
      <c r="G281" s="118"/>
      <c r="H281" s="1"/>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c r="AL281" s="163"/>
      <c r="AM281" s="163"/>
      <c r="AN281" s="163"/>
      <c r="AO281" s="163"/>
      <c r="AP281" s="163"/>
      <c r="AQ281" s="163"/>
      <c r="AR281" s="163"/>
      <c r="AS281" s="163"/>
    </row>
    <row r="282">
      <c r="A282" s="89"/>
      <c r="B282" s="89"/>
      <c r="C282" s="89"/>
      <c r="D282" s="89"/>
      <c r="E282" s="89"/>
      <c r="F282" s="89"/>
      <c r="G282" s="118"/>
      <c r="H282" s="1"/>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c r="AL282" s="163"/>
      <c r="AM282" s="163"/>
      <c r="AN282" s="163"/>
      <c r="AO282" s="163"/>
      <c r="AP282" s="163"/>
      <c r="AQ282" s="163"/>
      <c r="AR282" s="163"/>
      <c r="AS282" s="163"/>
    </row>
    <row r="283">
      <c r="A283" s="89"/>
      <c r="B283" s="89"/>
      <c r="C283" s="89"/>
      <c r="D283" s="89"/>
      <c r="E283" s="89"/>
      <c r="F283" s="89"/>
      <c r="G283" s="118"/>
      <c r="H283" s="1"/>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c r="AL283" s="163"/>
      <c r="AM283" s="163"/>
      <c r="AN283" s="163"/>
      <c r="AO283" s="163"/>
      <c r="AP283" s="163"/>
      <c r="AQ283" s="163"/>
      <c r="AR283" s="163"/>
      <c r="AS283" s="163"/>
    </row>
    <row r="284">
      <c r="A284" s="89"/>
      <c r="B284" s="89"/>
      <c r="C284" s="89"/>
      <c r="D284" s="89"/>
      <c r="E284" s="89"/>
      <c r="F284" s="89"/>
      <c r="G284" s="118"/>
      <c r="H284" s="1"/>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c r="AL284" s="163"/>
      <c r="AM284" s="163"/>
      <c r="AN284" s="163"/>
      <c r="AO284" s="163"/>
      <c r="AP284" s="163"/>
      <c r="AQ284" s="163"/>
      <c r="AR284" s="163"/>
      <c r="AS284" s="163"/>
    </row>
    <row r="285">
      <c r="A285" s="89"/>
      <c r="B285" s="89"/>
      <c r="C285" s="89"/>
      <c r="D285" s="89"/>
      <c r="E285" s="89"/>
      <c r="F285" s="89"/>
      <c r="G285" s="118"/>
      <c r="H285" s="1"/>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c r="AL285" s="163"/>
      <c r="AM285" s="163"/>
      <c r="AN285" s="163"/>
      <c r="AO285" s="163"/>
      <c r="AP285" s="163"/>
      <c r="AQ285" s="163"/>
      <c r="AR285" s="163"/>
      <c r="AS285" s="163"/>
    </row>
    <row r="286">
      <c r="A286" s="89"/>
      <c r="B286" s="89"/>
      <c r="C286" s="89"/>
      <c r="D286" s="89"/>
      <c r="E286" s="89"/>
      <c r="F286" s="89"/>
      <c r="G286" s="118"/>
      <c r="H286" s="1"/>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c r="AL286" s="163"/>
      <c r="AM286" s="163"/>
      <c r="AN286" s="163"/>
      <c r="AO286" s="163"/>
      <c r="AP286" s="163"/>
      <c r="AQ286" s="163"/>
      <c r="AR286" s="163"/>
      <c r="AS286" s="163"/>
    </row>
    <row r="287">
      <c r="A287" s="89"/>
      <c r="B287" s="89"/>
      <c r="C287" s="89"/>
      <c r="D287" s="89"/>
      <c r="E287" s="89"/>
      <c r="F287" s="89"/>
      <c r="G287" s="118"/>
      <c r="H287" s="1"/>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c r="AL287" s="163"/>
      <c r="AM287" s="163"/>
      <c r="AN287" s="163"/>
      <c r="AO287" s="163"/>
      <c r="AP287" s="163"/>
      <c r="AQ287" s="163"/>
      <c r="AR287" s="163"/>
      <c r="AS287" s="163"/>
    </row>
    <row r="288">
      <c r="A288" s="89"/>
      <c r="B288" s="89"/>
      <c r="C288" s="89"/>
      <c r="D288" s="89"/>
      <c r="E288" s="89"/>
      <c r="F288" s="89"/>
      <c r="G288" s="118"/>
      <c r="H288" s="1"/>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c r="AL288" s="163"/>
      <c r="AM288" s="163"/>
      <c r="AN288" s="163"/>
      <c r="AO288" s="163"/>
      <c r="AP288" s="163"/>
      <c r="AQ288" s="163"/>
      <c r="AR288" s="163"/>
      <c r="AS288" s="163"/>
    </row>
    <row r="289">
      <c r="A289" s="89"/>
      <c r="B289" s="89"/>
      <c r="C289" s="89"/>
      <c r="D289" s="89"/>
      <c r="E289" s="89"/>
      <c r="F289" s="89"/>
      <c r="G289" s="118"/>
      <c r="H289" s="1"/>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c r="AL289" s="163"/>
      <c r="AM289" s="163"/>
      <c r="AN289" s="163"/>
      <c r="AO289" s="163"/>
      <c r="AP289" s="163"/>
      <c r="AQ289" s="163"/>
      <c r="AR289" s="163"/>
      <c r="AS289" s="163"/>
    </row>
    <row r="290">
      <c r="A290" s="89"/>
      <c r="B290" s="89"/>
      <c r="C290" s="89"/>
      <c r="D290" s="89"/>
      <c r="E290" s="89"/>
      <c r="F290" s="89"/>
      <c r="G290" s="118"/>
      <c r="H290" s="1"/>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c r="AL290" s="163"/>
      <c r="AM290" s="163"/>
      <c r="AN290" s="163"/>
      <c r="AO290" s="163"/>
      <c r="AP290" s="163"/>
      <c r="AQ290" s="163"/>
      <c r="AR290" s="163"/>
      <c r="AS290" s="163"/>
    </row>
    <row r="291">
      <c r="A291" s="89"/>
      <c r="B291" s="89"/>
      <c r="C291" s="89"/>
      <c r="D291" s="89"/>
      <c r="E291" s="89"/>
      <c r="F291" s="89"/>
      <c r="G291" s="118"/>
      <c r="H291" s="1"/>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c r="AL291" s="163"/>
      <c r="AM291" s="163"/>
      <c r="AN291" s="163"/>
      <c r="AO291" s="163"/>
      <c r="AP291" s="163"/>
      <c r="AQ291" s="163"/>
      <c r="AR291" s="163"/>
      <c r="AS291" s="163"/>
    </row>
    <row r="292">
      <c r="A292" s="89"/>
      <c r="B292" s="89"/>
      <c r="C292" s="89"/>
      <c r="D292" s="89"/>
      <c r="E292" s="89"/>
      <c r="F292" s="89"/>
      <c r="G292" s="118"/>
      <c r="H292" s="1"/>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c r="AL292" s="163"/>
      <c r="AM292" s="163"/>
      <c r="AN292" s="163"/>
      <c r="AO292" s="163"/>
      <c r="AP292" s="163"/>
      <c r="AQ292" s="163"/>
      <c r="AR292" s="163"/>
      <c r="AS292" s="163"/>
    </row>
    <row r="293">
      <c r="A293" s="89"/>
      <c r="B293" s="89"/>
      <c r="C293" s="89"/>
      <c r="D293" s="89"/>
      <c r="E293" s="89"/>
      <c r="F293" s="89"/>
      <c r="G293" s="118"/>
      <c r="H293" s="1"/>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c r="AL293" s="163"/>
      <c r="AM293" s="163"/>
      <c r="AN293" s="163"/>
      <c r="AO293" s="163"/>
      <c r="AP293" s="163"/>
      <c r="AQ293" s="163"/>
      <c r="AR293" s="163"/>
      <c r="AS293" s="163"/>
    </row>
    <row r="294">
      <c r="A294" s="89"/>
      <c r="B294" s="89"/>
      <c r="C294" s="89"/>
      <c r="D294" s="89"/>
      <c r="E294" s="89"/>
      <c r="F294" s="89"/>
      <c r="G294" s="118"/>
      <c r="H294" s="1"/>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c r="AL294" s="163"/>
      <c r="AM294" s="163"/>
      <c r="AN294" s="163"/>
      <c r="AO294" s="163"/>
      <c r="AP294" s="163"/>
      <c r="AQ294" s="163"/>
      <c r="AR294" s="163"/>
      <c r="AS294" s="163"/>
    </row>
    <row r="295">
      <c r="A295" s="89"/>
      <c r="B295" s="89"/>
      <c r="C295" s="89"/>
      <c r="D295" s="89"/>
      <c r="E295" s="89"/>
      <c r="F295" s="89"/>
      <c r="G295" s="118"/>
      <c r="H295" s="1"/>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c r="AL295" s="163"/>
      <c r="AM295" s="163"/>
      <c r="AN295" s="163"/>
      <c r="AO295" s="163"/>
      <c r="AP295" s="163"/>
      <c r="AQ295" s="163"/>
      <c r="AR295" s="163"/>
      <c r="AS295" s="163"/>
    </row>
    <row r="296">
      <c r="A296" s="89"/>
      <c r="B296" s="89"/>
      <c r="C296" s="89"/>
      <c r="D296" s="89"/>
      <c r="E296" s="89"/>
      <c r="F296" s="89"/>
      <c r="G296" s="118"/>
      <c r="H296" s="1"/>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c r="AL296" s="163"/>
      <c r="AM296" s="163"/>
      <c r="AN296" s="163"/>
      <c r="AO296" s="163"/>
      <c r="AP296" s="163"/>
      <c r="AQ296" s="163"/>
      <c r="AR296" s="163"/>
      <c r="AS296" s="163"/>
    </row>
    <row r="297">
      <c r="A297" s="89"/>
      <c r="B297" s="89"/>
      <c r="C297" s="89"/>
      <c r="D297" s="89"/>
      <c r="E297" s="89"/>
      <c r="F297" s="89"/>
      <c r="G297" s="118"/>
      <c r="H297" s="1"/>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c r="AL297" s="163"/>
      <c r="AM297" s="163"/>
      <c r="AN297" s="163"/>
      <c r="AO297" s="163"/>
      <c r="AP297" s="163"/>
      <c r="AQ297" s="163"/>
      <c r="AR297" s="163"/>
      <c r="AS297" s="163"/>
    </row>
    <row r="298">
      <c r="A298" s="89"/>
      <c r="B298" s="89"/>
      <c r="C298" s="89"/>
      <c r="D298" s="89"/>
      <c r="E298" s="89"/>
      <c r="F298" s="89"/>
      <c r="G298" s="118"/>
      <c r="H298" s="1"/>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c r="AL298" s="163"/>
      <c r="AM298" s="163"/>
      <c r="AN298" s="163"/>
      <c r="AO298" s="163"/>
      <c r="AP298" s="163"/>
      <c r="AQ298" s="163"/>
      <c r="AR298" s="163"/>
      <c r="AS298" s="163"/>
    </row>
    <row r="299">
      <c r="A299" s="89"/>
      <c r="B299" s="89"/>
      <c r="C299" s="89"/>
      <c r="D299" s="89"/>
      <c r="E299" s="89"/>
      <c r="F299" s="89"/>
      <c r="G299" s="118"/>
      <c r="H299" s="1"/>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row>
    <row r="300">
      <c r="A300" s="89"/>
      <c r="B300" s="89"/>
      <c r="C300" s="89"/>
      <c r="D300" s="89"/>
      <c r="E300" s="89"/>
      <c r="F300" s="89"/>
      <c r="G300" s="118"/>
      <c r="H300" s="1"/>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c r="AL300" s="163"/>
      <c r="AM300" s="163"/>
      <c r="AN300" s="163"/>
      <c r="AO300" s="163"/>
      <c r="AP300" s="163"/>
      <c r="AQ300" s="163"/>
      <c r="AR300" s="163"/>
      <c r="AS300" s="163"/>
    </row>
    <row r="301">
      <c r="A301" s="89"/>
      <c r="B301" s="89"/>
      <c r="C301" s="89"/>
      <c r="D301" s="89"/>
      <c r="E301" s="89"/>
      <c r="F301" s="89"/>
      <c r="G301" s="118"/>
      <c r="H301" s="1"/>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c r="AL301" s="163"/>
      <c r="AM301" s="163"/>
      <c r="AN301" s="163"/>
      <c r="AO301" s="163"/>
      <c r="AP301" s="163"/>
      <c r="AQ301" s="163"/>
      <c r="AR301" s="163"/>
      <c r="AS301" s="163"/>
    </row>
    <row r="302">
      <c r="A302" s="89"/>
      <c r="B302" s="89"/>
      <c r="C302" s="89"/>
      <c r="D302" s="89"/>
      <c r="E302" s="89"/>
      <c r="F302" s="89"/>
      <c r="G302" s="118"/>
      <c r="H302" s="1"/>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c r="AL302" s="163"/>
      <c r="AM302" s="163"/>
      <c r="AN302" s="163"/>
      <c r="AO302" s="163"/>
      <c r="AP302" s="163"/>
      <c r="AQ302" s="163"/>
      <c r="AR302" s="163"/>
      <c r="AS302" s="163"/>
    </row>
    <row r="303">
      <c r="A303" s="89"/>
      <c r="B303" s="89"/>
      <c r="C303" s="89"/>
      <c r="D303" s="89"/>
      <c r="E303" s="89"/>
      <c r="F303" s="89"/>
      <c r="G303" s="118"/>
      <c r="H303" s="1"/>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c r="AL303" s="163"/>
      <c r="AM303" s="163"/>
      <c r="AN303" s="163"/>
      <c r="AO303" s="163"/>
      <c r="AP303" s="163"/>
      <c r="AQ303" s="163"/>
      <c r="AR303" s="163"/>
      <c r="AS303" s="163"/>
    </row>
    <row r="304">
      <c r="A304" s="89"/>
      <c r="B304" s="89"/>
      <c r="C304" s="89"/>
      <c r="D304" s="89"/>
      <c r="E304" s="89"/>
      <c r="F304" s="89"/>
      <c r="G304" s="118"/>
      <c r="H304" s="1"/>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c r="AL304" s="163"/>
      <c r="AM304" s="163"/>
      <c r="AN304" s="163"/>
      <c r="AO304" s="163"/>
      <c r="AP304" s="163"/>
      <c r="AQ304" s="163"/>
      <c r="AR304" s="163"/>
      <c r="AS304" s="163"/>
    </row>
    <row r="305">
      <c r="A305" s="89"/>
      <c r="B305" s="89"/>
      <c r="C305" s="89"/>
      <c r="D305" s="89"/>
      <c r="E305" s="89"/>
      <c r="F305" s="89"/>
      <c r="G305" s="118"/>
      <c r="H305" s="1"/>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c r="AL305" s="163"/>
      <c r="AM305" s="163"/>
      <c r="AN305" s="163"/>
      <c r="AO305" s="163"/>
      <c r="AP305" s="163"/>
      <c r="AQ305" s="163"/>
      <c r="AR305" s="163"/>
      <c r="AS305" s="163"/>
    </row>
    <row r="306">
      <c r="A306" s="89"/>
      <c r="B306" s="89"/>
      <c r="C306" s="89"/>
      <c r="D306" s="89"/>
      <c r="E306" s="89"/>
      <c r="F306" s="89"/>
      <c r="G306" s="118"/>
      <c r="H306" s="1"/>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c r="AL306" s="163"/>
      <c r="AM306" s="163"/>
      <c r="AN306" s="163"/>
      <c r="AO306" s="163"/>
      <c r="AP306" s="163"/>
      <c r="AQ306" s="163"/>
      <c r="AR306" s="163"/>
      <c r="AS306" s="163"/>
    </row>
    <row r="307">
      <c r="A307" s="89"/>
      <c r="B307" s="89"/>
      <c r="C307" s="89"/>
      <c r="D307" s="89"/>
      <c r="E307" s="89"/>
      <c r="F307" s="89"/>
      <c r="G307" s="118"/>
      <c r="H307" s="1"/>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c r="AL307" s="163"/>
      <c r="AM307" s="163"/>
      <c r="AN307" s="163"/>
      <c r="AO307" s="163"/>
      <c r="AP307" s="163"/>
      <c r="AQ307" s="163"/>
      <c r="AR307" s="163"/>
      <c r="AS307" s="163"/>
    </row>
    <row r="308">
      <c r="A308" s="89"/>
      <c r="B308" s="89"/>
      <c r="C308" s="89"/>
      <c r="D308" s="89"/>
      <c r="E308" s="89"/>
      <c r="F308" s="89"/>
      <c r="G308" s="118"/>
      <c r="H308" s="1"/>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c r="AL308" s="163"/>
      <c r="AM308" s="163"/>
      <c r="AN308" s="163"/>
      <c r="AO308" s="163"/>
      <c r="AP308" s="163"/>
      <c r="AQ308" s="163"/>
      <c r="AR308" s="163"/>
      <c r="AS308" s="163"/>
    </row>
    <row r="309">
      <c r="A309" s="89"/>
      <c r="B309" s="89"/>
      <c r="C309" s="89"/>
      <c r="D309" s="89"/>
      <c r="E309" s="89"/>
      <c r="F309" s="89"/>
      <c r="G309" s="118"/>
      <c r="H309" s="1"/>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c r="AL309" s="163"/>
      <c r="AM309" s="163"/>
      <c r="AN309" s="163"/>
      <c r="AO309" s="163"/>
      <c r="AP309" s="163"/>
      <c r="AQ309" s="163"/>
      <c r="AR309" s="163"/>
      <c r="AS309" s="163"/>
    </row>
    <row r="310">
      <c r="A310" s="89"/>
      <c r="B310" s="89"/>
      <c r="C310" s="89"/>
      <c r="D310" s="89"/>
      <c r="E310" s="89"/>
      <c r="F310" s="89"/>
      <c r="G310" s="118"/>
      <c r="H310" s="1"/>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c r="AL310" s="163"/>
      <c r="AM310" s="163"/>
      <c r="AN310" s="163"/>
      <c r="AO310" s="163"/>
      <c r="AP310" s="163"/>
      <c r="AQ310" s="163"/>
      <c r="AR310" s="163"/>
      <c r="AS310" s="163"/>
    </row>
    <row r="311">
      <c r="A311" s="89"/>
      <c r="B311" s="89"/>
      <c r="C311" s="89"/>
      <c r="D311" s="89"/>
      <c r="E311" s="89"/>
      <c r="F311" s="89"/>
      <c r="G311" s="118"/>
      <c r="H311" s="1"/>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c r="AL311" s="163"/>
      <c r="AM311" s="163"/>
      <c r="AN311" s="163"/>
      <c r="AO311" s="163"/>
      <c r="AP311" s="163"/>
      <c r="AQ311" s="163"/>
      <c r="AR311" s="163"/>
      <c r="AS311" s="163"/>
    </row>
    <row r="312">
      <c r="A312" s="89"/>
      <c r="B312" s="89"/>
      <c r="C312" s="89"/>
      <c r="D312" s="89"/>
      <c r="E312" s="89"/>
      <c r="F312" s="89"/>
      <c r="G312" s="118"/>
      <c r="H312" s="1"/>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c r="AL312" s="163"/>
      <c r="AM312" s="163"/>
      <c r="AN312" s="163"/>
      <c r="AO312" s="163"/>
      <c r="AP312" s="163"/>
      <c r="AQ312" s="163"/>
      <c r="AR312" s="163"/>
      <c r="AS312" s="163"/>
    </row>
    <row r="313">
      <c r="A313" s="89"/>
      <c r="B313" s="89"/>
      <c r="C313" s="89"/>
      <c r="D313" s="89"/>
      <c r="E313" s="89"/>
      <c r="F313" s="89"/>
      <c r="G313" s="118"/>
      <c r="H313" s="1"/>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c r="AL313" s="163"/>
      <c r="AM313" s="163"/>
      <c r="AN313" s="163"/>
      <c r="AO313" s="163"/>
      <c r="AP313" s="163"/>
      <c r="AQ313" s="163"/>
      <c r="AR313" s="163"/>
      <c r="AS313" s="163"/>
    </row>
    <row r="314">
      <c r="A314" s="89"/>
      <c r="B314" s="89"/>
      <c r="C314" s="89"/>
      <c r="D314" s="89"/>
      <c r="E314" s="89"/>
      <c r="F314" s="89"/>
      <c r="G314" s="118"/>
      <c r="H314" s="1"/>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c r="AL314" s="163"/>
      <c r="AM314" s="163"/>
      <c r="AN314" s="163"/>
      <c r="AO314" s="163"/>
      <c r="AP314" s="163"/>
      <c r="AQ314" s="163"/>
      <c r="AR314" s="163"/>
      <c r="AS314" s="163"/>
    </row>
    <row r="315">
      <c r="A315" s="89"/>
      <c r="B315" s="89"/>
      <c r="C315" s="89"/>
      <c r="D315" s="89"/>
      <c r="E315" s="89"/>
      <c r="F315" s="89"/>
      <c r="G315" s="118"/>
      <c r="H315" s="1"/>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c r="AL315" s="163"/>
      <c r="AM315" s="163"/>
      <c r="AN315" s="163"/>
      <c r="AO315" s="163"/>
      <c r="AP315" s="163"/>
      <c r="AQ315" s="163"/>
      <c r="AR315" s="163"/>
      <c r="AS315" s="163"/>
    </row>
    <row r="316">
      <c r="A316" s="89"/>
      <c r="B316" s="89"/>
      <c r="C316" s="89"/>
      <c r="D316" s="89"/>
      <c r="E316" s="89"/>
      <c r="F316" s="89"/>
      <c r="G316" s="118"/>
      <c r="H316" s="1"/>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c r="AL316" s="163"/>
      <c r="AM316" s="163"/>
      <c r="AN316" s="163"/>
      <c r="AO316" s="163"/>
      <c r="AP316" s="163"/>
      <c r="AQ316" s="163"/>
      <c r="AR316" s="163"/>
      <c r="AS316" s="163"/>
    </row>
    <row r="317">
      <c r="A317" s="89"/>
      <c r="B317" s="89"/>
      <c r="C317" s="89"/>
      <c r="D317" s="89"/>
      <c r="E317" s="89"/>
      <c r="F317" s="89"/>
      <c r="G317" s="118"/>
      <c r="H317" s="1"/>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c r="AL317" s="163"/>
      <c r="AM317" s="163"/>
      <c r="AN317" s="163"/>
      <c r="AO317" s="163"/>
      <c r="AP317" s="163"/>
      <c r="AQ317" s="163"/>
      <c r="AR317" s="163"/>
      <c r="AS317" s="163"/>
    </row>
    <row r="318">
      <c r="A318" s="89"/>
      <c r="B318" s="89"/>
      <c r="C318" s="89"/>
      <c r="D318" s="89"/>
      <c r="E318" s="89"/>
      <c r="F318" s="89"/>
      <c r="G318" s="118"/>
      <c r="H318" s="1"/>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c r="AL318" s="163"/>
      <c r="AM318" s="163"/>
      <c r="AN318" s="163"/>
      <c r="AO318" s="163"/>
      <c r="AP318" s="163"/>
      <c r="AQ318" s="163"/>
      <c r="AR318" s="163"/>
      <c r="AS318" s="163"/>
    </row>
    <row r="319">
      <c r="A319" s="89"/>
      <c r="B319" s="89"/>
      <c r="C319" s="89"/>
      <c r="D319" s="89"/>
      <c r="E319" s="89"/>
      <c r="F319" s="89"/>
      <c r="G319" s="118"/>
      <c r="H319" s="1"/>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c r="AL319" s="163"/>
      <c r="AM319" s="163"/>
      <c r="AN319" s="163"/>
      <c r="AO319" s="163"/>
      <c r="AP319" s="163"/>
      <c r="AQ319" s="163"/>
      <c r="AR319" s="163"/>
      <c r="AS319" s="163"/>
    </row>
    <row r="320">
      <c r="A320" s="89"/>
      <c r="B320" s="89"/>
      <c r="C320" s="89"/>
      <c r="D320" s="89"/>
      <c r="E320" s="89"/>
      <c r="F320" s="89"/>
      <c r="G320" s="118"/>
      <c r="H320" s="1"/>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c r="AL320" s="163"/>
      <c r="AM320" s="163"/>
      <c r="AN320" s="163"/>
      <c r="AO320" s="163"/>
      <c r="AP320" s="163"/>
      <c r="AQ320" s="163"/>
      <c r="AR320" s="163"/>
      <c r="AS320" s="163"/>
    </row>
    <row r="321">
      <c r="A321" s="89"/>
      <c r="B321" s="89"/>
      <c r="C321" s="89"/>
      <c r="D321" s="89"/>
      <c r="E321" s="89"/>
      <c r="F321" s="89"/>
      <c r="G321" s="118"/>
      <c r="H321" s="1"/>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c r="AL321" s="163"/>
      <c r="AM321" s="163"/>
      <c r="AN321" s="163"/>
      <c r="AO321" s="163"/>
      <c r="AP321" s="163"/>
      <c r="AQ321" s="163"/>
      <c r="AR321" s="163"/>
      <c r="AS321" s="163"/>
    </row>
    <row r="322">
      <c r="A322" s="89"/>
      <c r="B322" s="89"/>
      <c r="C322" s="89"/>
      <c r="D322" s="89"/>
      <c r="E322" s="89"/>
      <c r="F322" s="89"/>
      <c r="G322" s="118"/>
      <c r="H322" s="1"/>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c r="AL322" s="163"/>
      <c r="AM322" s="163"/>
      <c r="AN322" s="163"/>
      <c r="AO322" s="163"/>
      <c r="AP322" s="163"/>
      <c r="AQ322" s="163"/>
      <c r="AR322" s="163"/>
      <c r="AS322" s="163"/>
    </row>
    <row r="323">
      <c r="A323" s="89"/>
      <c r="B323" s="89"/>
      <c r="C323" s="89"/>
      <c r="D323" s="89"/>
      <c r="E323" s="89"/>
      <c r="F323" s="89"/>
      <c r="G323" s="118"/>
      <c r="H323" s="1"/>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c r="AL323" s="163"/>
      <c r="AM323" s="163"/>
      <c r="AN323" s="163"/>
      <c r="AO323" s="163"/>
      <c r="AP323" s="163"/>
      <c r="AQ323" s="163"/>
      <c r="AR323" s="163"/>
      <c r="AS323" s="163"/>
    </row>
    <row r="324">
      <c r="A324" s="89"/>
      <c r="B324" s="89"/>
      <c r="C324" s="89"/>
      <c r="D324" s="89"/>
      <c r="E324" s="89"/>
      <c r="F324" s="89"/>
      <c r="G324" s="118"/>
      <c r="H324" s="1"/>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c r="AL324" s="163"/>
      <c r="AM324" s="163"/>
      <c r="AN324" s="163"/>
      <c r="AO324" s="163"/>
      <c r="AP324" s="163"/>
      <c r="AQ324" s="163"/>
      <c r="AR324" s="163"/>
      <c r="AS324" s="163"/>
    </row>
    <row r="325">
      <c r="A325" s="89"/>
      <c r="B325" s="89"/>
      <c r="C325" s="89"/>
      <c r="D325" s="89"/>
      <c r="E325" s="89"/>
      <c r="F325" s="89"/>
      <c r="G325" s="118"/>
      <c r="H325" s="1"/>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c r="AL325" s="163"/>
      <c r="AM325" s="163"/>
      <c r="AN325" s="163"/>
      <c r="AO325" s="163"/>
      <c r="AP325" s="163"/>
      <c r="AQ325" s="163"/>
      <c r="AR325" s="163"/>
      <c r="AS325" s="163"/>
    </row>
    <row r="326">
      <c r="A326" s="89"/>
      <c r="B326" s="89"/>
      <c r="C326" s="89"/>
      <c r="D326" s="89"/>
      <c r="E326" s="89"/>
      <c r="F326" s="89"/>
      <c r="G326" s="118"/>
      <c r="H326" s="1"/>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c r="AL326" s="163"/>
      <c r="AM326" s="163"/>
      <c r="AN326" s="163"/>
      <c r="AO326" s="163"/>
      <c r="AP326" s="163"/>
      <c r="AQ326" s="163"/>
      <c r="AR326" s="163"/>
      <c r="AS326" s="163"/>
    </row>
    <row r="327">
      <c r="A327" s="89"/>
      <c r="B327" s="89"/>
      <c r="C327" s="89"/>
      <c r="D327" s="89"/>
      <c r="E327" s="89"/>
      <c r="F327" s="89"/>
      <c r="G327" s="118"/>
      <c r="H327" s="1"/>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c r="AL327" s="163"/>
      <c r="AM327" s="163"/>
      <c r="AN327" s="163"/>
      <c r="AO327" s="163"/>
      <c r="AP327" s="163"/>
      <c r="AQ327" s="163"/>
      <c r="AR327" s="163"/>
      <c r="AS327" s="163"/>
    </row>
    <row r="328">
      <c r="A328" s="89"/>
      <c r="B328" s="89"/>
      <c r="C328" s="89"/>
      <c r="D328" s="89"/>
      <c r="E328" s="89"/>
      <c r="F328" s="89"/>
      <c r="G328" s="118"/>
      <c r="H328" s="1"/>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c r="AL328" s="163"/>
      <c r="AM328" s="163"/>
      <c r="AN328" s="163"/>
      <c r="AO328" s="163"/>
      <c r="AP328" s="163"/>
      <c r="AQ328" s="163"/>
      <c r="AR328" s="163"/>
      <c r="AS328" s="163"/>
    </row>
    <row r="329">
      <c r="A329" s="89"/>
      <c r="B329" s="89"/>
      <c r="C329" s="89"/>
      <c r="D329" s="89"/>
      <c r="E329" s="89"/>
      <c r="F329" s="89"/>
      <c r="G329" s="118"/>
      <c r="H329" s="1"/>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c r="AL329" s="163"/>
      <c r="AM329" s="163"/>
      <c r="AN329" s="163"/>
      <c r="AO329" s="163"/>
      <c r="AP329" s="163"/>
      <c r="AQ329" s="163"/>
      <c r="AR329" s="163"/>
      <c r="AS329" s="163"/>
    </row>
    <row r="330">
      <c r="A330" s="89"/>
      <c r="B330" s="89"/>
      <c r="C330" s="89"/>
      <c r="D330" s="89"/>
      <c r="E330" s="89"/>
      <c r="F330" s="89"/>
      <c r="G330" s="118"/>
      <c r="H330" s="1"/>
      <c r="I330" s="163"/>
      <c r="J330" s="163"/>
      <c r="K330" s="163"/>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row>
    <row r="331">
      <c r="A331" s="89"/>
      <c r="B331" s="89"/>
      <c r="C331" s="89"/>
      <c r="D331" s="89"/>
      <c r="E331" s="89"/>
      <c r="F331" s="89"/>
      <c r="G331" s="118"/>
      <c r="H331" s="1"/>
      <c r="I331" s="163"/>
      <c r="J331" s="163"/>
      <c r="K331" s="163"/>
      <c r="L331" s="163"/>
      <c r="M331" s="163"/>
      <c r="N331" s="163"/>
      <c r="O331" s="163"/>
      <c r="P331" s="163"/>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c r="AL331" s="163"/>
      <c r="AM331" s="163"/>
      <c r="AN331" s="163"/>
      <c r="AO331" s="163"/>
      <c r="AP331" s="163"/>
      <c r="AQ331" s="163"/>
      <c r="AR331" s="163"/>
      <c r="AS331" s="163"/>
    </row>
    <row r="332">
      <c r="A332" s="89"/>
      <c r="B332" s="89"/>
      <c r="C332" s="89"/>
      <c r="D332" s="89"/>
      <c r="E332" s="89"/>
      <c r="F332" s="89"/>
      <c r="G332" s="118"/>
      <c r="H332" s="1"/>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c r="AL332" s="163"/>
      <c r="AM332" s="163"/>
      <c r="AN332" s="163"/>
      <c r="AO332" s="163"/>
      <c r="AP332" s="163"/>
      <c r="AQ332" s="163"/>
      <c r="AR332" s="163"/>
      <c r="AS332" s="163"/>
    </row>
    <row r="333">
      <c r="A333" s="89"/>
      <c r="B333" s="89"/>
      <c r="C333" s="89"/>
      <c r="D333" s="89"/>
      <c r="E333" s="89"/>
      <c r="F333" s="89"/>
      <c r="G333" s="118"/>
      <c r="H333" s="1"/>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c r="AL333" s="163"/>
      <c r="AM333" s="163"/>
      <c r="AN333" s="163"/>
      <c r="AO333" s="163"/>
      <c r="AP333" s="163"/>
      <c r="AQ333" s="163"/>
      <c r="AR333" s="163"/>
      <c r="AS333" s="163"/>
    </row>
    <row r="334">
      <c r="A334" s="89"/>
      <c r="B334" s="89"/>
      <c r="C334" s="89"/>
      <c r="D334" s="89"/>
      <c r="E334" s="89"/>
      <c r="F334" s="89"/>
      <c r="G334" s="118"/>
      <c r="H334" s="1"/>
      <c r="I334" s="163"/>
      <c r="J334" s="163"/>
      <c r="K334" s="163"/>
      <c r="L334" s="163"/>
      <c r="M334" s="163"/>
      <c r="N334" s="163"/>
      <c r="O334" s="163"/>
      <c r="P334" s="163"/>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c r="AL334" s="163"/>
      <c r="AM334" s="163"/>
      <c r="AN334" s="163"/>
      <c r="AO334" s="163"/>
      <c r="AP334" s="163"/>
      <c r="AQ334" s="163"/>
      <c r="AR334" s="163"/>
      <c r="AS334" s="163"/>
    </row>
    <row r="335">
      <c r="A335" s="89"/>
      <c r="B335" s="89"/>
      <c r="C335" s="89"/>
      <c r="D335" s="89"/>
      <c r="E335" s="89"/>
      <c r="F335" s="89"/>
      <c r="G335" s="118"/>
      <c r="H335" s="1"/>
      <c r="I335" s="163"/>
      <c r="J335" s="163"/>
      <c r="K335" s="163"/>
      <c r="L335" s="163"/>
      <c r="M335" s="163"/>
      <c r="N335" s="163"/>
      <c r="O335" s="163"/>
      <c r="P335" s="163"/>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c r="AL335" s="163"/>
      <c r="AM335" s="163"/>
      <c r="AN335" s="163"/>
      <c r="AO335" s="163"/>
      <c r="AP335" s="163"/>
      <c r="AQ335" s="163"/>
      <c r="AR335" s="163"/>
      <c r="AS335" s="163"/>
    </row>
    <row r="336">
      <c r="A336" s="89"/>
      <c r="B336" s="89"/>
      <c r="C336" s="89"/>
      <c r="D336" s="89"/>
      <c r="E336" s="89"/>
      <c r="F336" s="89"/>
      <c r="G336" s="118"/>
      <c r="H336" s="1"/>
      <c r="I336" s="163"/>
      <c r="J336" s="163"/>
      <c r="K336" s="163"/>
      <c r="L336" s="163"/>
      <c r="M336" s="163"/>
      <c r="N336" s="163"/>
      <c r="O336" s="163"/>
      <c r="P336" s="163"/>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c r="AL336" s="163"/>
      <c r="AM336" s="163"/>
      <c r="AN336" s="163"/>
      <c r="AO336" s="163"/>
      <c r="AP336" s="163"/>
      <c r="AQ336" s="163"/>
      <c r="AR336" s="163"/>
      <c r="AS336" s="163"/>
    </row>
    <row r="337">
      <c r="A337" s="89"/>
      <c r="B337" s="89"/>
      <c r="C337" s="89"/>
      <c r="D337" s="89"/>
      <c r="E337" s="89"/>
      <c r="F337" s="89"/>
      <c r="G337" s="118"/>
      <c r="H337" s="1"/>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c r="AL337" s="163"/>
      <c r="AM337" s="163"/>
      <c r="AN337" s="163"/>
      <c r="AO337" s="163"/>
      <c r="AP337" s="163"/>
      <c r="AQ337" s="163"/>
      <c r="AR337" s="163"/>
      <c r="AS337" s="163"/>
    </row>
    <row r="338">
      <c r="A338" s="89"/>
      <c r="B338" s="89"/>
      <c r="C338" s="89"/>
      <c r="D338" s="89"/>
      <c r="E338" s="89"/>
      <c r="F338" s="89"/>
      <c r="G338" s="118"/>
      <c r="H338" s="1"/>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c r="AL338" s="163"/>
      <c r="AM338" s="163"/>
      <c r="AN338" s="163"/>
      <c r="AO338" s="163"/>
      <c r="AP338" s="163"/>
      <c r="AQ338" s="163"/>
      <c r="AR338" s="163"/>
      <c r="AS338" s="163"/>
    </row>
    <row r="339">
      <c r="A339" s="89"/>
      <c r="B339" s="89"/>
      <c r="C339" s="89"/>
      <c r="D339" s="89"/>
      <c r="E339" s="89"/>
      <c r="F339" s="89"/>
      <c r="G339" s="118"/>
      <c r="H339" s="1"/>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c r="AL339" s="163"/>
      <c r="AM339" s="163"/>
      <c r="AN339" s="163"/>
      <c r="AO339" s="163"/>
      <c r="AP339" s="163"/>
      <c r="AQ339" s="163"/>
      <c r="AR339" s="163"/>
      <c r="AS339" s="163"/>
    </row>
    <row r="340">
      <c r="A340" s="89"/>
      <c r="B340" s="89"/>
      <c r="C340" s="89"/>
      <c r="D340" s="89"/>
      <c r="E340" s="89"/>
      <c r="F340" s="89"/>
      <c r="G340" s="118"/>
      <c r="H340" s="1"/>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c r="AL340" s="163"/>
      <c r="AM340" s="163"/>
      <c r="AN340" s="163"/>
      <c r="AO340" s="163"/>
      <c r="AP340" s="163"/>
      <c r="AQ340" s="163"/>
      <c r="AR340" s="163"/>
      <c r="AS340" s="163"/>
    </row>
    <row r="341">
      <c r="A341" s="89"/>
      <c r="B341" s="89"/>
      <c r="C341" s="89"/>
      <c r="D341" s="89"/>
      <c r="E341" s="89"/>
      <c r="F341" s="89"/>
      <c r="G341" s="118"/>
      <c r="H341" s="1"/>
      <c r="I341" s="163"/>
      <c r="J341" s="163"/>
      <c r="K341" s="163"/>
      <c r="L341" s="163"/>
      <c r="M341" s="163"/>
      <c r="N341" s="163"/>
      <c r="O341" s="163"/>
      <c r="P341" s="163"/>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c r="AL341" s="163"/>
      <c r="AM341" s="163"/>
      <c r="AN341" s="163"/>
      <c r="AO341" s="163"/>
      <c r="AP341" s="163"/>
      <c r="AQ341" s="163"/>
      <c r="AR341" s="163"/>
      <c r="AS341" s="163"/>
    </row>
    <row r="342">
      <c r="A342" s="89"/>
      <c r="B342" s="89"/>
      <c r="C342" s="89"/>
      <c r="D342" s="89"/>
      <c r="E342" s="89"/>
      <c r="F342" s="89"/>
      <c r="G342" s="118"/>
      <c r="H342" s="1"/>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c r="AL342" s="163"/>
      <c r="AM342" s="163"/>
      <c r="AN342" s="163"/>
      <c r="AO342" s="163"/>
      <c r="AP342" s="163"/>
      <c r="AQ342" s="163"/>
      <c r="AR342" s="163"/>
      <c r="AS342" s="163"/>
    </row>
    <row r="343">
      <c r="A343" s="89"/>
      <c r="B343" s="89"/>
      <c r="C343" s="89"/>
      <c r="D343" s="89"/>
      <c r="E343" s="89"/>
      <c r="F343" s="89"/>
      <c r="G343" s="118"/>
      <c r="H343" s="1"/>
      <c r="I343" s="163"/>
      <c r="J343" s="163"/>
      <c r="K343" s="163"/>
      <c r="L343" s="163"/>
      <c r="M343" s="163"/>
      <c r="N343" s="163"/>
      <c r="O343" s="163"/>
      <c r="P343" s="163"/>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c r="AL343" s="163"/>
      <c r="AM343" s="163"/>
      <c r="AN343" s="163"/>
      <c r="AO343" s="163"/>
      <c r="AP343" s="163"/>
      <c r="AQ343" s="163"/>
      <c r="AR343" s="163"/>
      <c r="AS343" s="163"/>
    </row>
    <row r="344">
      <c r="A344" s="89"/>
      <c r="B344" s="89"/>
      <c r="C344" s="89"/>
      <c r="D344" s="89"/>
      <c r="E344" s="89"/>
      <c r="F344" s="89"/>
      <c r="G344" s="118"/>
      <c r="H344" s="1"/>
      <c r="I344" s="163"/>
      <c r="J344" s="163"/>
      <c r="K344" s="163"/>
      <c r="L344" s="163"/>
      <c r="M344" s="163"/>
      <c r="N344" s="163"/>
      <c r="O344" s="163"/>
      <c r="P344" s="163"/>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c r="AL344" s="163"/>
      <c r="AM344" s="163"/>
      <c r="AN344" s="163"/>
      <c r="AO344" s="163"/>
      <c r="AP344" s="163"/>
      <c r="AQ344" s="163"/>
      <c r="AR344" s="163"/>
      <c r="AS344" s="163"/>
    </row>
    <row r="345">
      <c r="A345" s="89"/>
      <c r="B345" s="89"/>
      <c r="C345" s="89"/>
      <c r="D345" s="89"/>
      <c r="E345" s="89"/>
      <c r="F345" s="89"/>
      <c r="G345" s="118"/>
      <c r="H345" s="1"/>
      <c r="I345" s="163"/>
      <c r="J345" s="163"/>
      <c r="K345" s="163"/>
      <c r="L345" s="163"/>
      <c r="M345" s="163"/>
      <c r="N345" s="163"/>
      <c r="O345" s="163"/>
      <c r="P345" s="163"/>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c r="AL345" s="163"/>
      <c r="AM345" s="163"/>
      <c r="AN345" s="163"/>
      <c r="AO345" s="163"/>
      <c r="AP345" s="163"/>
      <c r="AQ345" s="163"/>
      <c r="AR345" s="163"/>
      <c r="AS345" s="163"/>
    </row>
    <row r="346">
      <c r="A346" s="89"/>
      <c r="B346" s="89"/>
      <c r="C346" s="89"/>
      <c r="D346" s="89"/>
      <c r="E346" s="89"/>
      <c r="F346" s="89"/>
      <c r="G346" s="118"/>
      <c r="H346" s="1"/>
      <c r="I346" s="163"/>
      <c r="J346" s="163"/>
      <c r="K346" s="163"/>
      <c r="L346" s="163"/>
      <c r="M346" s="163"/>
      <c r="N346" s="163"/>
      <c r="O346" s="163"/>
      <c r="P346" s="163"/>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c r="AL346" s="163"/>
      <c r="AM346" s="163"/>
      <c r="AN346" s="163"/>
      <c r="AO346" s="163"/>
      <c r="AP346" s="163"/>
      <c r="AQ346" s="163"/>
      <c r="AR346" s="163"/>
      <c r="AS346" s="163"/>
    </row>
    <row r="347">
      <c r="A347" s="89"/>
      <c r="B347" s="89"/>
      <c r="C347" s="89"/>
      <c r="D347" s="89"/>
      <c r="E347" s="89"/>
      <c r="F347" s="89"/>
      <c r="G347" s="118"/>
      <c r="H347" s="1"/>
      <c r="I347" s="163"/>
      <c r="J347" s="163"/>
      <c r="K347" s="163"/>
      <c r="L347" s="163"/>
      <c r="M347" s="163"/>
      <c r="N347" s="163"/>
      <c r="O347" s="163"/>
      <c r="P347" s="163"/>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c r="AL347" s="163"/>
      <c r="AM347" s="163"/>
      <c r="AN347" s="163"/>
      <c r="AO347" s="163"/>
      <c r="AP347" s="163"/>
      <c r="AQ347" s="163"/>
      <c r="AR347" s="163"/>
      <c r="AS347" s="163"/>
    </row>
    <row r="348">
      <c r="A348" s="89"/>
      <c r="B348" s="89"/>
      <c r="C348" s="89"/>
      <c r="D348" s="89"/>
      <c r="E348" s="89"/>
      <c r="F348" s="89"/>
      <c r="G348" s="118"/>
      <c r="H348" s="1"/>
      <c r="I348" s="163"/>
      <c r="J348" s="163"/>
      <c r="K348" s="163"/>
      <c r="L348" s="163"/>
      <c r="M348" s="163"/>
      <c r="N348" s="163"/>
      <c r="O348" s="163"/>
      <c r="P348" s="163"/>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c r="AL348" s="163"/>
      <c r="AM348" s="163"/>
      <c r="AN348" s="163"/>
      <c r="AO348" s="163"/>
      <c r="AP348" s="163"/>
      <c r="AQ348" s="163"/>
      <c r="AR348" s="163"/>
      <c r="AS348" s="163"/>
    </row>
    <row r="349">
      <c r="A349" s="89"/>
      <c r="B349" s="89"/>
      <c r="C349" s="89"/>
      <c r="D349" s="89"/>
      <c r="E349" s="89"/>
      <c r="F349" s="89"/>
      <c r="G349" s="118"/>
      <c r="H349" s="1"/>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c r="AL349" s="163"/>
      <c r="AM349" s="163"/>
      <c r="AN349" s="163"/>
      <c r="AO349" s="163"/>
      <c r="AP349" s="163"/>
      <c r="AQ349" s="163"/>
      <c r="AR349" s="163"/>
      <c r="AS349" s="163"/>
    </row>
    <row r="350">
      <c r="A350" s="89"/>
      <c r="B350" s="89"/>
      <c r="C350" s="89"/>
      <c r="D350" s="89"/>
      <c r="E350" s="89"/>
      <c r="F350" s="89"/>
      <c r="G350" s="118"/>
      <c r="H350" s="1"/>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c r="AL350" s="163"/>
      <c r="AM350" s="163"/>
      <c r="AN350" s="163"/>
      <c r="AO350" s="163"/>
      <c r="AP350" s="163"/>
      <c r="AQ350" s="163"/>
      <c r="AR350" s="163"/>
      <c r="AS350" s="163"/>
    </row>
    <row r="351">
      <c r="A351" s="89"/>
      <c r="B351" s="89"/>
      <c r="C351" s="89"/>
      <c r="D351" s="89"/>
      <c r="E351" s="89"/>
      <c r="F351" s="89"/>
      <c r="G351" s="118"/>
      <c r="H351" s="1"/>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c r="AL351" s="163"/>
      <c r="AM351" s="163"/>
      <c r="AN351" s="163"/>
      <c r="AO351" s="163"/>
      <c r="AP351" s="163"/>
      <c r="AQ351" s="163"/>
      <c r="AR351" s="163"/>
      <c r="AS351" s="163"/>
    </row>
    <row r="352">
      <c r="A352" s="89"/>
      <c r="B352" s="89"/>
      <c r="C352" s="89"/>
      <c r="D352" s="89"/>
      <c r="E352" s="89"/>
      <c r="F352" s="89"/>
      <c r="G352" s="118"/>
      <c r="H352" s="1"/>
      <c r="I352" s="163"/>
      <c r="J352" s="163"/>
      <c r="K352" s="163"/>
      <c r="L352" s="163"/>
      <c r="M352" s="163"/>
      <c r="N352" s="163"/>
      <c r="O352" s="163"/>
      <c r="P352" s="163"/>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c r="AL352" s="163"/>
      <c r="AM352" s="163"/>
      <c r="AN352" s="163"/>
      <c r="AO352" s="163"/>
      <c r="AP352" s="163"/>
      <c r="AQ352" s="163"/>
      <c r="AR352" s="163"/>
      <c r="AS352" s="163"/>
    </row>
    <row r="353">
      <c r="A353" s="89"/>
      <c r="B353" s="89"/>
      <c r="C353" s="89"/>
      <c r="D353" s="89"/>
      <c r="E353" s="89"/>
      <c r="F353" s="89"/>
      <c r="G353" s="118"/>
      <c r="H353" s="1"/>
      <c r="I353" s="163"/>
      <c r="J353" s="163"/>
      <c r="K353" s="163"/>
      <c r="L353" s="163"/>
      <c r="M353" s="163"/>
      <c r="N353" s="163"/>
      <c r="O353" s="163"/>
      <c r="P353" s="163"/>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c r="AL353" s="163"/>
      <c r="AM353" s="163"/>
      <c r="AN353" s="163"/>
      <c r="AO353" s="163"/>
      <c r="AP353" s="163"/>
      <c r="AQ353" s="163"/>
      <c r="AR353" s="163"/>
      <c r="AS353" s="163"/>
    </row>
    <row r="354">
      <c r="A354" s="89"/>
      <c r="B354" s="89"/>
      <c r="C354" s="89"/>
      <c r="D354" s="89"/>
      <c r="E354" s="89"/>
      <c r="F354" s="89"/>
      <c r="G354" s="118"/>
      <c r="H354" s="1"/>
      <c r="I354" s="163"/>
      <c r="J354" s="163"/>
      <c r="K354" s="163"/>
      <c r="L354" s="163"/>
      <c r="M354" s="163"/>
      <c r="N354" s="163"/>
      <c r="O354" s="163"/>
      <c r="P354" s="163"/>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c r="AL354" s="163"/>
      <c r="AM354" s="163"/>
      <c r="AN354" s="163"/>
      <c r="AO354" s="163"/>
      <c r="AP354" s="163"/>
      <c r="AQ354" s="163"/>
      <c r="AR354" s="163"/>
      <c r="AS354" s="163"/>
    </row>
    <row r="355">
      <c r="A355" s="89"/>
      <c r="B355" s="89"/>
      <c r="C355" s="89"/>
      <c r="D355" s="89"/>
      <c r="E355" s="89"/>
      <c r="F355" s="89"/>
      <c r="G355" s="118"/>
      <c r="H355" s="1"/>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c r="AL355" s="163"/>
      <c r="AM355" s="163"/>
      <c r="AN355" s="163"/>
      <c r="AO355" s="163"/>
      <c r="AP355" s="163"/>
      <c r="AQ355" s="163"/>
      <c r="AR355" s="163"/>
      <c r="AS355" s="163"/>
    </row>
    <row r="356">
      <c r="A356" s="89"/>
      <c r="B356" s="89"/>
      <c r="C356" s="89"/>
      <c r="D356" s="89"/>
      <c r="E356" s="89"/>
      <c r="F356" s="89"/>
      <c r="G356" s="118"/>
      <c r="H356" s="1"/>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c r="AL356" s="163"/>
      <c r="AM356" s="163"/>
      <c r="AN356" s="163"/>
      <c r="AO356" s="163"/>
      <c r="AP356" s="163"/>
      <c r="AQ356" s="163"/>
      <c r="AR356" s="163"/>
      <c r="AS356" s="163"/>
    </row>
    <row r="357">
      <c r="A357" s="89"/>
      <c r="B357" s="89"/>
      <c r="C357" s="89"/>
      <c r="D357" s="89"/>
      <c r="E357" s="89"/>
      <c r="F357" s="89"/>
      <c r="G357" s="118"/>
      <c r="H357" s="1"/>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c r="AL357" s="163"/>
      <c r="AM357" s="163"/>
      <c r="AN357" s="163"/>
      <c r="AO357" s="163"/>
      <c r="AP357" s="163"/>
      <c r="AQ357" s="163"/>
      <c r="AR357" s="163"/>
      <c r="AS357" s="163"/>
    </row>
    <row r="358">
      <c r="A358" s="89"/>
      <c r="B358" s="89"/>
      <c r="C358" s="89"/>
      <c r="D358" s="89"/>
      <c r="E358" s="89"/>
      <c r="F358" s="89"/>
      <c r="G358" s="118"/>
      <c r="H358" s="1"/>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c r="AK358" s="163"/>
      <c r="AL358" s="163"/>
      <c r="AM358" s="163"/>
      <c r="AN358" s="163"/>
      <c r="AO358" s="163"/>
      <c r="AP358" s="163"/>
      <c r="AQ358" s="163"/>
      <c r="AR358" s="163"/>
      <c r="AS358" s="163"/>
    </row>
    <row r="359">
      <c r="A359" s="89"/>
      <c r="B359" s="89"/>
      <c r="C359" s="89"/>
      <c r="D359" s="89"/>
      <c r="E359" s="89"/>
      <c r="F359" s="89"/>
      <c r="G359" s="118"/>
      <c r="H359" s="1"/>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row>
    <row r="360">
      <c r="A360" s="89"/>
      <c r="B360" s="89"/>
      <c r="C360" s="89"/>
      <c r="D360" s="89"/>
      <c r="E360" s="89"/>
      <c r="F360" s="89"/>
      <c r="G360" s="118"/>
      <c r="H360" s="1"/>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row>
    <row r="361">
      <c r="A361" s="89"/>
      <c r="B361" s="89"/>
      <c r="C361" s="89"/>
      <c r="D361" s="89"/>
      <c r="E361" s="89"/>
      <c r="F361" s="89"/>
      <c r="G361" s="118"/>
      <c r="H361" s="1"/>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c r="AE361" s="163"/>
      <c r="AF361" s="163"/>
      <c r="AG361" s="163"/>
      <c r="AH361" s="163"/>
      <c r="AI361" s="163"/>
      <c r="AJ361" s="163"/>
      <c r="AK361" s="163"/>
      <c r="AL361" s="163"/>
      <c r="AM361" s="163"/>
      <c r="AN361" s="163"/>
      <c r="AO361" s="163"/>
      <c r="AP361" s="163"/>
      <c r="AQ361" s="163"/>
      <c r="AR361" s="163"/>
      <c r="AS361" s="163"/>
    </row>
    <row r="362">
      <c r="A362" s="89"/>
      <c r="B362" s="89"/>
      <c r="C362" s="89"/>
      <c r="D362" s="89"/>
      <c r="E362" s="89"/>
      <c r="F362" s="89"/>
      <c r="G362" s="118"/>
      <c r="H362" s="1"/>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c r="AE362" s="163"/>
      <c r="AF362" s="163"/>
      <c r="AG362" s="163"/>
      <c r="AH362" s="163"/>
      <c r="AI362" s="163"/>
      <c r="AJ362" s="163"/>
      <c r="AK362" s="163"/>
      <c r="AL362" s="163"/>
      <c r="AM362" s="163"/>
      <c r="AN362" s="163"/>
      <c r="AO362" s="163"/>
      <c r="AP362" s="163"/>
      <c r="AQ362" s="163"/>
      <c r="AR362" s="163"/>
      <c r="AS362" s="163"/>
    </row>
    <row r="363">
      <c r="A363" s="89"/>
      <c r="B363" s="89"/>
      <c r="C363" s="89"/>
      <c r="D363" s="89"/>
      <c r="E363" s="89"/>
      <c r="F363" s="89"/>
      <c r="G363" s="118"/>
      <c r="H363" s="1"/>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c r="AH363" s="163"/>
      <c r="AI363" s="163"/>
      <c r="AJ363" s="163"/>
      <c r="AK363" s="163"/>
      <c r="AL363" s="163"/>
      <c r="AM363" s="163"/>
      <c r="AN363" s="163"/>
      <c r="AO363" s="163"/>
      <c r="AP363" s="163"/>
      <c r="AQ363" s="163"/>
      <c r="AR363" s="163"/>
      <c r="AS363" s="163"/>
    </row>
    <row r="364">
      <c r="A364" s="89"/>
      <c r="B364" s="89"/>
      <c r="C364" s="89"/>
      <c r="D364" s="89"/>
      <c r="E364" s="89"/>
      <c r="F364" s="89"/>
      <c r="G364" s="118"/>
      <c r="H364" s="1"/>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c r="AH364" s="163"/>
      <c r="AI364" s="163"/>
      <c r="AJ364" s="163"/>
      <c r="AK364" s="163"/>
      <c r="AL364" s="163"/>
      <c r="AM364" s="163"/>
      <c r="AN364" s="163"/>
      <c r="AO364" s="163"/>
      <c r="AP364" s="163"/>
      <c r="AQ364" s="163"/>
      <c r="AR364" s="163"/>
      <c r="AS364" s="163"/>
    </row>
    <row r="365">
      <c r="A365" s="89"/>
      <c r="B365" s="89"/>
      <c r="C365" s="89"/>
      <c r="D365" s="89"/>
      <c r="E365" s="89"/>
      <c r="F365" s="89"/>
      <c r="G365" s="118"/>
      <c r="H365" s="1"/>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c r="AH365" s="163"/>
      <c r="AI365" s="163"/>
      <c r="AJ365" s="163"/>
      <c r="AK365" s="163"/>
      <c r="AL365" s="163"/>
      <c r="AM365" s="163"/>
      <c r="AN365" s="163"/>
      <c r="AO365" s="163"/>
      <c r="AP365" s="163"/>
      <c r="AQ365" s="163"/>
      <c r="AR365" s="163"/>
      <c r="AS365" s="163"/>
    </row>
    <row r="366">
      <c r="A366" s="89"/>
      <c r="B366" s="89"/>
      <c r="C366" s="89"/>
      <c r="D366" s="89"/>
      <c r="E366" s="89"/>
      <c r="F366" s="89"/>
      <c r="G366" s="118"/>
      <c r="H366" s="1"/>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c r="AH366" s="163"/>
      <c r="AI366" s="163"/>
      <c r="AJ366" s="163"/>
      <c r="AK366" s="163"/>
      <c r="AL366" s="163"/>
      <c r="AM366" s="163"/>
      <c r="AN366" s="163"/>
      <c r="AO366" s="163"/>
      <c r="AP366" s="163"/>
      <c r="AQ366" s="163"/>
      <c r="AR366" s="163"/>
      <c r="AS366" s="163"/>
    </row>
    <row r="367">
      <c r="A367" s="89"/>
      <c r="B367" s="89"/>
      <c r="C367" s="89"/>
      <c r="D367" s="89"/>
      <c r="E367" s="89"/>
      <c r="F367" s="89"/>
      <c r="G367" s="118"/>
      <c r="H367" s="1"/>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c r="AH367" s="163"/>
      <c r="AI367" s="163"/>
      <c r="AJ367" s="163"/>
      <c r="AK367" s="163"/>
      <c r="AL367" s="163"/>
      <c r="AM367" s="163"/>
      <c r="AN367" s="163"/>
      <c r="AO367" s="163"/>
      <c r="AP367" s="163"/>
      <c r="AQ367" s="163"/>
      <c r="AR367" s="163"/>
      <c r="AS367" s="163"/>
    </row>
    <row r="368">
      <c r="A368" s="89"/>
      <c r="B368" s="89"/>
      <c r="C368" s="89"/>
      <c r="D368" s="89"/>
      <c r="E368" s="89"/>
      <c r="F368" s="89"/>
      <c r="G368" s="118"/>
      <c r="H368" s="1"/>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c r="AH368" s="163"/>
      <c r="AI368" s="163"/>
      <c r="AJ368" s="163"/>
      <c r="AK368" s="163"/>
      <c r="AL368" s="163"/>
      <c r="AM368" s="163"/>
      <c r="AN368" s="163"/>
      <c r="AO368" s="163"/>
      <c r="AP368" s="163"/>
      <c r="AQ368" s="163"/>
      <c r="AR368" s="163"/>
      <c r="AS368" s="163"/>
    </row>
    <row r="369">
      <c r="A369" s="89"/>
      <c r="B369" s="89"/>
      <c r="C369" s="89"/>
      <c r="D369" s="89"/>
      <c r="E369" s="89"/>
      <c r="F369" s="89"/>
      <c r="G369" s="118"/>
      <c r="H369" s="1"/>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c r="AH369" s="163"/>
      <c r="AI369" s="163"/>
      <c r="AJ369" s="163"/>
      <c r="AK369" s="163"/>
      <c r="AL369" s="163"/>
      <c r="AM369" s="163"/>
      <c r="AN369" s="163"/>
      <c r="AO369" s="163"/>
      <c r="AP369" s="163"/>
      <c r="AQ369" s="163"/>
      <c r="AR369" s="163"/>
      <c r="AS369" s="163"/>
    </row>
    <row r="370">
      <c r="A370" s="89"/>
      <c r="B370" s="89"/>
      <c r="C370" s="89"/>
      <c r="D370" s="89"/>
      <c r="E370" s="89"/>
      <c r="F370" s="89"/>
      <c r="G370" s="118"/>
      <c r="H370" s="1"/>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c r="AH370" s="163"/>
      <c r="AI370" s="163"/>
      <c r="AJ370" s="163"/>
      <c r="AK370" s="163"/>
      <c r="AL370" s="163"/>
      <c r="AM370" s="163"/>
      <c r="AN370" s="163"/>
      <c r="AO370" s="163"/>
      <c r="AP370" s="163"/>
      <c r="AQ370" s="163"/>
      <c r="AR370" s="163"/>
      <c r="AS370" s="163"/>
    </row>
    <row r="371">
      <c r="A371" s="89"/>
      <c r="B371" s="89"/>
      <c r="C371" s="89"/>
      <c r="D371" s="89"/>
      <c r="E371" s="89"/>
      <c r="F371" s="89"/>
      <c r="G371" s="118"/>
      <c r="H371" s="1"/>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c r="AH371" s="163"/>
      <c r="AI371" s="163"/>
      <c r="AJ371" s="163"/>
      <c r="AK371" s="163"/>
      <c r="AL371" s="163"/>
      <c r="AM371" s="163"/>
      <c r="AN371" s="163"/>
      <c r="AO371" s="163"/>
      <c r="AP371" s="163"/>
      <c r="AQ371" s="163"/>
      <c r="AR371" s="163"/>
      <c r="AS371" s="163"/>
    </row>
    <row r="372">
      <c r="A372" s="89"/>
      <c r="B372" s="89"/>
      <c r="C372" s="89"/>
      <c r="D372" s="89"/>
      <c r="E372" s="89"/>
      <c r="F372" s="89"/>
      <c r="G372" s="118"/>
      <c r="H372" s="1"/>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c r="AH372" s="163"/>
      <c r="AI372" s="163"/>
      <c r="AJ372" s="163"/>
      <c r="AK372" s="163"/>
      <c r="AL372" s="163"/>
      <c r="AM372" s="163"/>
      <c r="AN372" s="163"/>
      <c r="AO372" s="163"/>
      <c r="AP372" s="163"/>
      <c r="AQ372" s="163"/>
      <c r="AR372" s="163"/>
      <c r="AS372" s="163"/>
    </row>
    <row r="373">
      <c r="A373" s="89"/>
      <c r="B373" s="89"/>
      <c r="C373" s="89"/>
      <c r="D373" s="89"/>
      <c r="E373" s="89"/>
      <c r="F373" s="89"/>
      <c r="G373" s="118"/>
      <c r="H373" s="1"/>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c r="AH373" s="163"/>
      <c r="AI373" s="163"/>
      <c r="AJ373" s="163"/>
      <c r="AK373" s="163"/>
      <c r="AL373" s="163"/>
      <c r="AM373" s="163"/>
      <c r="AN373" s="163"/>
      <c r="AO373" s="163"/>
      <c r="AP373" s="163"/>
      <c r="AQ373" s="163"/>
      <c r="AR373" s="163"/>
      <c r="AS373" s="163"/>
    </row>
    <row r="374">
      <c r="A374" s="89"/>
      <c r="B374" s="89"/>
      <c r="C374" s="89"/>
      <c r="D374" s="89"/>
      <c r="E374" s="89"/>
      <c r="F374" s="89"/>
      <c r="G374" s="118"/>
      <c r="H374" s="1"/>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c r="AH374" s="163"/>
      <c r="AI374" s="163"/>
      <c r="AJ374" s="163"/>
      <c r="AK374" s="163"/>
      <c r="AL374" s="163"/>
      <c r="AM374" s="163"/>
      <c r="AN374" s="163"/>
      <c r="AO374" s="163"/>
      <c r="AP374" s="163"/>
      <c r="AQ374" s="163"/>
      <c r="AR374" s="163"/>
      <c r="AS374" s="163"/>
    </row>
    <row r="375">
      <c r="A375" s="89"/>
      <c r="B375" s="89"/>
      <c r="C375" s="89"/>
      <c r="D375" s="89"/>
      <c r="E375" s="89"/>
      <c r="F375" s="89"/>
      <c r="G375" s="118"/>
      <c r="H375" s="1"/>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c r="AH375" s="163"/>
      <c r="AI375" s="163"/>
      <c r="AJ375" s="163"/>
      <c r="AK375" s="163"/>
      <c r="AL375" s="163"/>
      <c r="AM375" s="163"/>
      <c r="AN375" s="163"/>
      <c r="AO375" s="163"/>
      <c r="AP375" s="163"/>
      <c r="AQ375" s="163"/>
      <c r="AR375" s="163"/>
      <c r="AS375" s="163"/>
    </row>
    <row r="376">
      <c r="A376" s="89"/>
      <c r="B376" s="89"/>
      <c r="C376" s="89"/>
      <c r="D376" s="89"/>
      <c r="E376" s="89"/>
      <c r="F376" s="89"/>
      <c r="G376" s="118"/>
      <c r="H376" s="1"/>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163"/>
      <c r="AO376" s="163"/>
      <c r="AP376" s="163"/>
      <c r="AQ376" s="163"/>
      <c r="AR376" s="163"/>
      <c r="AS376" s="163"/>
    </row>
    <row r="377">
      <c r="A377" s="89"/>
      <c r="B377" s="89"/>
      <c r="C377" s="89"/>
      <c r="D377" s="89"/>
      <c r="E377" s="89"/>
      <c r="F377" s="89"/>
      <c r="G377" s="118"/>
      <c r="H377" s="1"/>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c r="AH377" s="163"/>
      <c r="AI377" s="163"/>
      <c r="AJ377" s="163"/>
      <c r="AK377" s="163"/>
      <c r="AL377" s="163"/>
      <c r="AM377" s="163"/>
      <c r="AN377" s="163"/>
      <c r="AO377" s="163"/>
      <c r="AP377" s="163"/>
      <c r="AQ377" s="163"/>
      <c r="AR377" s="163"/>
      <c r="AS377" s="163"/>
    </row>
    <row r="378">
      <c r="A378" s="89"/>
      <c r="B378" s="89"/>
      <c r="C378" s="89"/>
      <c r="D378" s="89"/>
      <c r="E378" s="89"/>
      <c r="F378" s="89"/>
      <c r="G378" s="118"/>
      <c r="H378" s="1"/>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c r="AH378" s="163"/>
      <c r="AI378" s="163"/>
      <c r="AJ378" s="163"/>
      <c r="AK378" s="163"/>
      <c r="AL378" s="163"/>
      <c r="AM378" s="163"/>
      <c r="AN378" s="163"/>
      <c r="AO378" s="163"/>
      <c r="AP378" s="163"/>
      <c r="AQ378" s="163"/>
      <c r="AR378" s="163"/>
      <c r="AS378" s="163"/>
    </row>
    <row r="379">
      <c r="A379" s="89"/>
      <c r="B379" s="89"/>
      <c r="C379" s="89"/>
      <c r="D379" s="89"/>
      <c r="E379" s="89"/>
      <c r="F379" s="89"/>
      <c r="G379" s="118"/>
      <c r="H379" s="1"/>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c r="AH379" s="163"/>
      <c r="AI379" s="163"/>
      <c r="AJ379" s="163"/>
      <c r="AK379" s="163"/>
      <c r="AL379" s="163"/>
      <c r="AM379" s="163"/>
      <c r="AN379" s="163"/>
      <c r="AO379" s="163"/>
      <c r="AP379" s="163"/>
      <c r="AQ379" s="163"/>
      <c r="AR379" s="163"/>
      <c r="AS379" s="163"/>
    </row>
    <row r="380">
      <c r="A380" s="89"/>
      <c r="B380" s="89"/>
      <c r="C380" s="89"/>
      <c r="D380" s="89"/>
      <c r="E380" s="89"/>
      <c r="F380" s="89"/>
      <c r="G380" s="118"/>
      <c r="H380" s="1"/>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c r="AH380" s="163"/>
      <c r="AI380" s="163"/>
      <c r="AJ380" s="163"/>
      <c r="AK380" s="163"/>
      <c r="AL380" s="163"/>
      <c r="AM380" s="163"/>
      <c r="AN380" s="163"/>
      <c r="AO380" s="163"/>
      <c r="AP380" s="163"/>
      <c r="AQ380" s="163"/>
      <c r="AR380" s="163"/>
      <c r="AS380" s="163"/>
    </row>
    <row r="381">
      <c r="A381" s="89"/>
      <c r="B381" s="89"/>
      <c r="C381" s="89"/>
      <c r="D381" s="89"/>
      <c r="E381" s="89"/>
      <c r="F381" s="89"/>
      <c r="G381" s="118"/>
      <c r="H381" s="1"/>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c r="AH381" s="163"/>
      <c r="AI381" s="163"/>
      <c r="AJ381" s="163"/>
      <c r="AK381" s="163"/>
      <c r="AL381" s="163"/>
      <c r="AM381" s="163"/>
      <c r="AN381" s="163"/>
      <c r="AO381" s="163"/>
      <c r="AP381" s="163"/>
      <c r="AQ381" s="163"/>
      <c r="AR381" s="163"/>
      <c r="AS381" s="163"/>
    </row>
    <row r="382">
      <c r="A382" s="89"/>
      <c r="B382" s="89"/>
      <c r="C382" s="89"/>
      <c r="D382" s="89"/>
      <c r="E382" s="89"/>
      <c r="F382" s="89"/>
      <c r="G382" s="118"/>
      <c r="H382" s="1"/>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c r="AH382" s="163"/>
      <c r="AI382" s="163"/>
      <c r="AJ382" s="163"/>
      <c r="AK382" s="163"/>
      <c r="AL382" s="163"/>
      <c r="AM382" s="163"/>
      <c r="AN382" s="163"/>
      <c r="AO382" s="163"/>
      <c r="AP382" s="163"/>
      <c r="AQ382" s="163"/>
      <c r="AR382" s="163"/>
      <c r="AS382" s="163"/>
    </row>
    <row r="383">
      <c r="A383" s="89"/>
      <c r="B383" s="89"/>
      <c r="C383" s="89"/>
      <c r="D383" s="89"/>
      <c r="E383" s="89"/>
      <c r="F383" s="89"/>
      <c r="G383" s="118"/>
      <c r="H383" s="1"/>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c r="AH383" s="163"/>
      <c r="AI383" s="163"/>
      <c r="AJ383" s="163"/>
      <c r="AK383" s="163"/>
      <c r="AL383" s="163"/>
      <c r="AM383" s="163"/>
      <c r="AN383" s="163"/>
      <c r="AO383" s="163"/>
      <c r="AP383" s="163"/>
      <c r="AQ383" s="163"/>
      <c r="AR383" s="163"/>
      <c r="AS383" s="163"/>
    </row>
    <row r="384">
      <c r="A384" s="89"/>
      <c r="B384" s="89"/>
      <c r="C384" s="89"/>
      <c r="D384" s="89"/>
      <c r="E384" s="89"/>
      <c r="F384" s="89"/>
      <c r="G384" s="118"/>
      <c r="H384" s="1"/>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c r="AH384" s="163"/>
      <c r="AI384" s="163"/>
      <c r="AJ384" s="163"/>
      <c r="AK384" s="163"/>
      <c r="AL384" s="163"/>
      <c r="AM384" s="163"/>
      <c r="AN384" s="163"/>
      <c r="AO384" s="163"/>
      <c r="AP384" s="163"/>
      <c r="AQ384" s="163"/>
      <c r="AR384" s="163"/>
      <c r="AS384" s="163"/>
    </row>
    <row r="385">
      <c r="A385" s="89"/>
      <c r="B385" s="89"/>
      <c r="C385" s="89"/>
      <c r="D385" s="89"/>
      <c r="E385" s="89"/>
      <c r="F385" s="89"/>
      <c r="G385" s="118"/>
      <c r="H385" s="1"/>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c r="AH385" s="163"/>
      <c r="AI385" s="163"/>
      <c r="AJ385" s="163"/>
      <c r="AK385" s="163"/>
      <c r="AL385" s="163"/>
      <c r="AM385" s="163"/>
      <c r="AN385" s="163"/>
      <c r="AO385" s="163"/>
      <c r="AP385" s="163"/>
      <c r="AQ385" s="163"/>
      <c r="AR385" s="163"/>
      <c r="AS385" s="163"/>
    </row>
    <row r="386">
      <c r="A386" s="89"/>
      <c r="B386" s="89"/>
      <c r="C386" s="89"/>
      <c r="D386" s="89"/>
      <c r="E386" s="89"/>
      <c r="F386" s="89"/>
      <c r="G386" s="118"/>
      <c r="H386" s="1"/>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c r="AH386" s="163"/>
      <c r="AI386" s="163"/>
      <c r="AJ386" s="163"/>
      <c r="AK386" s="163"/>
      <c r="AL386" s="163"/>
      <c r="AM386" s="163"/>
      <c r="AN386" s="163"/>
      <c r="AO386" s="163"/>
      <c r="AP386" s="163"/>
      <c r="AQ386" s="163"/>
      <c r="AR386" s="163"/>
      <c r="AS386" s="163"/>
    </row>
    <row r="387">
      <c r="A387" s="89"/>
      <c r="B387" s="89"/>
      <c r="C387" s="89"/>
      <c r="D387" s="89"/>
      <c r="E387" s="89"/>
      <c r="F387" s="89"/>
      <c r="G387" s="118"/>
      <c r="H387" s="1"/>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c r="AH387" s="163"/>
      <c r="AI387" s="163"/>
      <c r="AJ387" s="163"/>
      <c r="AK387" s="163"/>
      <c r="AL387" s="163"/>
      <c r="AM387" s="163"/>
      <c r="AN387" s="163"/>
      <c r="AO387" s="163"/>
      <c r="AP387" s="163"/>
      <c r="AQ387" s="163"/>
      <c r="AR387" s="163"/>
      <c r="AS387" s="163"/>
    </row>
    <row r="388">
      <c r="A388" s="89"/>
      <c r="B388" s="89"/>
      <c r="C388" s="89"/>
      <c r="D388" s="89"/>
      <c r="E388" s="89"/>
      <c r="F388" s="89"/>
      <c r="G388" s="118"/>
      <c r="H388" s="1"/>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c r="AH388" s="163"/>
      <c r="AI388" s="163"/>
      <c r="AJ388" s="163"/>
      <c r="AK388" s="163"/>
      <c r="AL388" s="163"/>
      <c r="AM388" s="163"/>
      <c r="AN388" s="163"/>
      <c r="AO388" s="163"/>
      <c r="AP388" s="163"/>
      <c r="AQ388" s="163"/>
      <c r="AR388" s="163"/>
      <c r="AS388" s="163"/>
    </row>
    <row r="389">
      <c r="A389" s="89"/>
      <c r="B389" s="89"/>
      <c r="C389" s="89"/>
      <c r="D389" s="89"/>
      <c r="E389" s="89"/>
      <c r="F389" s="89"/>
      <c r="G389" s="118"/>
      <c r="H389" s="1"/>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c r="AH389" s="163"/>
      <c r="AI389" s="163"/>
      <c r="AJ389" s="163"/>
      <c r="AK389" s="163"/>
      <c r="AL389" s="163"/>
      <c r="AM389" s="163"/>
      <c r="AN389" s="163"/>
      <c r="AO389" s="163"/>
      <c r="AP389" s="163"/>
      <c r="AQ389" s="163"/>
      <c r="AR389" s="163"/>
      <c r="AS389" s="163"/>
    </row>
    <row r="390">
      <c r="A390" s="89"/>
      <c r="B390" s="89"/>
      <c r="C390" s="89"/>
      <c r="D390" s="89"/>
      <c r="E390" s="89"/>
      <c r="F390" s="89"/>
      <c r="G390" s="118"/>
      <c r="H390" s="1"/>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c r="AH390" s="163"/>
      <c r="AI390" s="163"/>
      <c r="AJ390" s="163"/>
      <c r="AK390" s="163"/>
      <c r="AL390" s="163"/>
      <c r="AM390" s="163"/>
      <c r="AN390" s="163"/>
      <c r="AO390" s="163"/>
      <c r="AP390" s="163"/>
      <c r="AQ390" s="163"/>
      <c r="AR390" s="163"/>
      <c r="AS390" s="163"/>
    </row>
    <row r="391">
      <c r="A391" s="89"/>
      <c r="B391" s="89"/>
      <c r="C391" s="89"/>
      <c r="D391" s="89"/>
      <c r="E391" s="89"/>
      <c r="F391" s="89"/>
      <c r="G391" s="118"/>
      <c r="H391" s="1"/>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c r="AH391" s="163"/>
      <c r="AI391" s="163"/>
      <c r="AJ391" s="163"/>
      <c r="AK391" s="163"/>
      <c r="AL391" s="163"/>
      <c r="AM391" s="163"/>
      <c r="AN391" s="163"/>
      <c r="AO391" s="163"/>
      <c r="AP391" s="163"/>
      <c r="AQ391" s="163"/>
      <c r="AR391" s="163"/>
      <c r="AS391" s="163"/>
    </row>
    <row r="392">
      <c r="A392" s="89"/>
      <c r="B392" s="89"/>
      <c r="C392" s="89"/>
      <c r="D392" s="89"/>
      <c r="E392" s="89"/>
      <c r="F392" s="89"/>
      <c r="G392" s="118"/>
      <c r="H392" s="1"/>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c r="AH392" s="163"/>
      <c r="AI392" s="163"/>
      <c r="AJ392" s="163"/>
      <c r="AK392" s="163"/>
      <c r="AL392" s="163"/>
      <c r="AM392" s="163"/>
      <c r="AN392" s="163"/>
      <c r="AO392" s="163"/>
      <c r="AP392" s="163"/>
      <c r="AQ392" s="163"/>
      <c r="AR392" s="163"/>
      <c r="AS392" s="163"/>
    </row>
    <row r="393">
      <c r="A393" s="89"/>
      <c r="B393" s="89"/>
      <c r="C393" s="89"/>
      <c r="D393" s="89"/>
      <c r="E393" s="89"/>
      <c r="F393" s="89"/>
      <c r="G393" s="118"/>
      <c r="H393" s="1"/>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c r="AH393" s="163"/>
      <c r="AI393" s="163"/>
      <c r="AJ393" s="163"/>
      <c r="AK393" s="163"/>
      <c r="AL393" s="163"/>
      <c r="AM393" s="163"/>
      <c r="AN393" s="163"/>
      <c r="AO393" s="163"/>
      <c r="AP393" s="163"/>
      <c r="AQ393" s="163"/>
      <c r="AR393" s="163"/>
      <c r="AS393" s="163"/>
    </row>
    <row r="394">
      <c r="A394" s="89"/>
      <c r="B394" s="89"/>
      <c r="C394" s="89"/>
      <c r="D394" s="89"/>
      <c r="E394" s="89"/>
      <c r="F394" s="89"/>
      <c r="G394" s="118"/>
      <c r="H394" s="1"/>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c r="AH394" s="163"/>
      <c r="AI394" s="163"/>
      <c r="AJ394" s="163"/>
      <c r="AK394" s="163"/>
      <c r="AL394" s="163"/>
      <c r="AM394" s="163"/>
      <c r="AN394" s="163"/>
      <c r="AO394" s="163"/>
      <c r="AP394" s="163"/>
      <c r="AQ394" s="163"/>
      <c r="AR394" s="163"/>
      <c r="AS394" s="163"/>
    </row>
    <row r="395">
      <c r="A395" s="89"/>
      <c r="B395" s="89"/>
      <c r="C395" s="89"/>
      <c r="D395" s="89"/>
      <c r="E395" s="89"/>
      <c r="F395" s="89"/>
      <c r="G395" s="118"/>
      <c r="H395" s="1"/>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c r="AH395" s="163"/>
      <c r="AI395" s="163"/>
      <c r="AJ395" s="163"/>
      <c r="AK395" s="163"/>
      <c r="AL395" s="163"/>
      <c r="AM395" s="163"/>
      <c r="AN395" s="163"/>
      <c r="AO395" s="163"/>
      <c r="AP395" s="163"/>
      <c r="AQ395" s="163"/>
      <c r="AR395" s="163"/>
      <c r="AS395" s="163"/>
    </row>
    <row r="396">
      <c r="A396" s="89"/>
      <c r="B396" s="89"/>
      <c r="C396" s="89"/>
      <c r="D396" s="89"/>
      <c r="E396" s="89"/>
      <c r="F396" s="89"/>
      <c r="G396" s="118"/>
      <c r="H396" s="1"/>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c r="AH396" s="163"/>
      <c r="AI396" s="163"/>
      <c r="AJ396" s="163"/>
      <c r="AK396" s="163"/>
      <c r="AL396" s="163"/>
      <c r="AM396" s="163"/>
      <c r="AN396" s="163"/>
      <c r="AO396" s="163"/>
      <c r="AP396" s="163"/>
      <c r="AQ396" s="163"/>
      <c r="AR396" s="163"/>
      <c r="AS396" s="163"/>
    </row>
    <row r="397">
      <c r="A397" s="89"/>
      <c r="B397" s="89"/>
      <c r="C397" s="89"/>
      <c r="D397" s="89"/>
      <c r="E397" s="89"/>
      <c r="F397" s="89"/>
      <c r="G397" s="118"/>
      <c r="H397" s="1"/>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c r="AH397" s="163"/>
      <c r="AI397" s="163"/>
      <c r="AJ397" s="163"/>
      <c r="AK397" s="163"/>
      <c r="AL397" s="163"/>
      <c r="AM397" s="163"/>
      <c r="AN397" s="163"/>
      <c r="AO397" s="163"/>
      <c r="AP397" s="163"/>
      <c r="AQ397" s="163"/>
      <c r="AR397" s="163"/>
      <c r="AS397" s="163"/>
    </row>
    <row r="398">
      <c r="A398" s="89"/>
      <c r="B398" s="89"/>
      <c r="C398" s="89"/>
      <c r="D398" s="89"/>
      <c r="E398" s="89"/>
      <c r="F398" s="89"/>
      <c r="G398" s="118"/>
      <c r="H398" s="1"/>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c r="AH398" s="163"/>
      <c r="AI398" s="163"/>
      <c r="AJ398" s="163"/>
      <c r="AK398" s="163"/>
      <c r="AL398" s="163"/>
      <c r="AM398" s="163"/>
      <c r="AN398" s="163"/>
      <c r="AO398" s="163"/>
      <c r="AP398" s="163"/>
      <c r="AQ398" s="163"/>
      <c r="AR398" s="163"/>
      <c r="AS398" s="163"/>
    </row>
    <row r="399">
      <c r="A399" s="89"/>
      <c r="B399" s="89"/>
      <c r="C399" s="89"/>
      <c r="D399" s="89"/>
      <c r="E399" s="89"/>
      <c r="F399" s="89"/>
      <c r="G399" s="118"/>
      <c r="H399" s="1"/>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c r="AH399" s="163"/>
      <c r="AI399" s="163"/>
      <c r="AJ399" s="163"/>
      <c r="AK399" s="163"/>
      <c r="AL399" s="163"/>
      <c r="AM399" s="163"/>
      <c r="AN399" s="163"/>
      <c r="AO399" s="163"/>
      <c r="AP399" s="163"/>
      <c r="AQ399" s="163"/>
      <c r="AR399" s="163"/>
      <c r="AS399" s="163"/>
    </row>
    <row r="400">
      <c r="A400" s="89"/>
      <c r="B400" s="89"/>
      <c r="C400" s="89"/>
      <c r="D400" s="89"/>
      <c r="E400" s="89"/>
      <c r="F400" s="89"/>
      <c r="G400" s="118"/>
      <c r="H400" s="1"/>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c r="AH400" s="163"/>
      <c r="AI400" s="163"/>
      <c r="AJ400" s="163"/>
      <c r="AK400" s="163"/>
      <c r="AL400" s="163"/>
      <c r="AM400" s="163"/>
      <c r="AN400" s="163"/>
      <c r="AO400" s="163"/>
      <c r="AP400" s="163"/>
      <c r="AQ400" s="163"/>
      <c r="AR400" s="163"/>
      <c r="AS400" s="163"/>
    </row>
    <row r="401">
      <c r="A401" s="89"/>
      <c r="B401" s="89"/>
      <c r="C401" s="89"/>
      <c r="D401" s="89"/>
      <c r="E401" s="89"/>
      <c r="F401" s="89"/>
      <c r="G401" s="118"/>
      <c r="H401" s="1"/>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c r="AH401" s="163"/>
      <c r="AI401" s="163"/>
      <c r="AJ401" s="163"/>
      <c r="AK401" s="163"/>
      <c r="AL401" s="163"/>
      <c r="AM401" s="163"/>
      <c r="AN401" s="163"/>
      <c r="AO401" s="163"/>
      <c r="AP401" s="163"/>
      <c r="AQ401" s="163"/>
      <c r="AR401" s="163"/>
      <c r="AS401" s="163"/>
    </row>
    <row r="402">
      <c r="A402" s="89"/>
      <c r="B402" s="89"/>
      <c r="C402" s="89"/>
      <c r="D402" s="89"/>
      <c r="E402" s="89"/>
      <c r="F402" s="89"/>
      <c r="G402" s="118"/>
      <c r="H402" s="1"/>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c r="AH402" s="163"/>
      <c r="AI402" s="163"/>
      <c r="AJ402" s="163"/>
      <c r="AK402" s="163"/>
      <c r="AL402" s="163"/>
      <c r="AM402" s="163"/>
      <c r="AN402" s="163"/>
      <c r="AO402" s="163"/>
      <c r="AP402" s="163"/>
      <c r="AQ402" s="163"/>
      <c r="AR402" s="163"/>
      <c r="AS402" s="163"/>
    </row>
    <row r="403">
      <c r="A403" s="89"/>
      <c r="B403" s="89"/>
      <c r="C403" s="89"/>
      <c r="D403" s="89"/>
      <c r="E403" s="89"/>
      <c r="F403" s="89"/>
      <c r="G403" s="118"/>
      <c r="H403" s="1"/>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c r="AH403" s="163"/>
      <c r="AI403" s="163"/>
      <c r="AJ403" s="163"/>
      <c r="AK403" s="163"/>
      <c r="AL403" s="163"/>
      <c r="AM403" s="163"/>
      <c r="AN403" s="163"/>
      <c r="AO403" s="163"/>
      <c r="AP403" s="163"/>
      <c r="AQ403" s="163"/>
      <c r="AR403" s="163"/>
      <c r="AS403" s="163"/>
    </row>
    <row r="404">
      <c r="A404" s="89"/>
      <c r="B404" s="89"/>
      <c r="C404" s="89"/>
      <c r="D404" s="89"/>
      <c r="E404" s="89"/>
      <c r="F404" s="89"/>
      <c r="G404" s="118"/>
      <c r="H404" s="1"/>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c r="AH404" s="163"/>
      <c r="AI404" s="163"/>
      <c r="AJ404" s="163"/>
      <c r="AK404" s="163"/>
      <c r="AL404" s="163"/>
      <c r="AM404" s="163"/>
      <c r="AN404" s="163"/>
      <c r="AO404" s="163"/>
      <c r="AP404" s="163"/>
      <c r="AQ404" s="163"/>
      <c r="AR404" s="163"/>
      <c r="AS404" s="163"/>
    </row>
    <row r="405">
      <c r="A405" s="89"/>
      <c r="B405" s="89"/>
      <c r="C405" s="89"/>
      <c r="D405" s="89"/>
      <c r="E405" s="89"/>
      <c r="F405" s="89"/>
      <c r="G405" s="118"/>
      <c r="H405" s="1"/>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c r="AH405" s="163"/>
      <c r="AI405" s="163"/>
      <c r="AJ405" s="163"/>
      <c r="AK405" s="163"/>
      <c r="AL405" s="163"/>
      <c r="AM405" s="163"/>
      <c r="AN405" s="163"/>
      <c r="AO405" s="163"/>
      <c r="AP405" s="163"/>
      <c r="AQ405" s="163"/>
      <c r="AR405" s="163"/>
      <c r="AS405" s="163"/>
    </row>
    <row r="406">
      <c r="A406" s="89"/>
      <c r="B406" s="89"/>
      <c r="C406" s="89"/>
      <c r="D406" s="89"/>
      <c r="E406" s="89"/>
      <c r="F406" s="89"/>
      <c r="G406" s="118"/>
      <c r="H406" s="1"/>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c r="AH406" s="163"/>
      <c r="AI406" s="163"/>
      <c r="AJ406" s="163"/>
      <c r="AK406" s="163"/>
      <c r="AL406" s="163"/>
      <c r="AM406" s="163"/>
      <c r="AN406" s="163"/>
      <c r="AO406" s="163"/>
      <c r="AP406" s="163"/>
      <c r="AQ406" s="163"/>
      <c r="AR406" s="163"/>
      <c r="AS406" s="163"/>
    </row>
    <row r="407">
      <c r="A407" s="89"/>
      <c r="B407" s="89"/>
      <c r="C407" s="89"/>
      <c r="D407" s="89"/>
      <c r="E407" s="89"/>
      <c r="F407" s="89"/>
      <c r="G407" s="118"/>
      <c r="H407" s="1"/>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c r="AH407" s="163"/>
      <c r="AI407" s="163"/>
      <c r="AJ407" s="163"/>
      <c r="AK407" s="163"/>
      <c r="AL407" s="163"/>
      <c r="AM407" s="163"/>
      <c r="AN407" s="163"/>
      <c r="AO407" s="163"/>
      <c r="AP407" s="163"/>
      <c r="AQ407" s="163"/>
      <c r="AR407" s="163"/>
      <c r="AS407" s="163"/>
    </row>
    <row r="408">
      <c r="A408" s="89"/>
      <c r="B408" s="89"/>
      <c r="C408" s="89"/>
      <c r="D408" s="89"/>
      <c r="E408" s="89"/>
      <c r="F408" s="89"/>
      <c r="G408" s="118"/>
      <c r="H408" s="1"/>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c r="AH408" s="163"/>
      <c r="AI408" s="163"/>
      <c r="AJ408" s="163"/>
      <c r="AK408" s="163"/>
      <c r="AL408" s="163"/>
      <c r="AM408" s="163"/>
      <c r="AN408" s="163"/>
      <c r="AO408" s="163"/>
      <c r="AP408" s="163"/>
      <c r="AQ408" s="163"/>
      <c r="AR408" s="163"/>
      <c r="AS408" s="163"/>
    </row>
    <row r="409">
      <c r="A409" s="89"/>
      <c r="B409" s="89"/>
      <c r="C409" s="89"/>
      <c r="D409" s="89"/>
      <c r="E409" s="89"/>
      <c r="F409" s="89"/>
      <c r="G409" s="118"/>
      <c r="H409" s="1"/>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c r="AH409" s="163"/>
      <c r="AI409" s="163"/>
      <c r="AJ409" s="163"/>
      <c r="AK409" s="163"/>
      <c r="AL409" s="163"/>
      <c r="AM409" s="163"/>
      <c r="AN409" s="163"/>
      <c r="AO409" s="163"/>
      <c r="AP409" s="163"/>
      <c r="AQ409" s="163"/>
      <c r="AR409" s="163"/>
      <c r="AS409" s="163"/>
    </row>
    <row r="410">
      <c r="A410" s="89"/>
      <c r="B410" s="89"/>
      <c r="C410" s="89"/>
      <c r="D410" s="89"/>
      <c r="E410" s="89"/>
      <c r="F410" s="89"/>
      <c r="G410" s="118"/>
      <c r="H410" s="1"/>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c r="AH410" s="163"/>
      <c r="AI410" s="163"/>
      <c r="AJ410" s="163"/>
      <c r="AK410" s="163"/>
      <c r="AL410" s="163"/>
      <c r="AM410" s="163"/>
      <c r="AN410" s="163"/>
      <c r="AO410" s="163"/>
      <c r="AP410" s="163"/>
      <c r="AQ410" s="163"/>
      <c r="AR410" s="163"/>
      <c r="AS410" s="163"/>
    </row>
    <row r="411">
      <c r="A411" s="89"/>
      <c r="B411" s="89"/>
      <c r="C411" s="89"/>
      <c r="D411" s="89"/>
      <c r="E411" s="89"/>
      <c r="F411" s="89"/>
      <c r="G411" s="118"/>
      <c r="H411" s="1"/>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c r="AH411" s="163"/>
      <c r="AI411" s="163"/>
      <c r="AJ411" s="163"/>
      <c r="AK411" s="163"/>
      <c r="AL411" s="163"/>
      <c r="AM411" s="163"/>
      <c r="AN411" s="163"/>
      <c r="AO411" s="163"/>
      <c r="AP411" s="163"/>
      <c r="AQ411" s="163"/>
      <c r="AR411" s="163"/>
      <c r="AS411" s="163"/>
    </row>
    <row r="412">
      <c r="A412" s="89"/>
      <c r="B412" s="89"/>
      <c r="C412" s="89"/>
      <c r="D412" s="89"/>
      <c r="E412" s="89"/>
      <c r="F412" s="89"/>
      <c r="G412" s="118"/>
      <c r="H412" s="1"/>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c r="AH412" s="163"/>
      <c r="AI412" s="163"/>
      <c r="AJ412" s="163"/>
      <c r="AK412" s="163"/>
      <c r="AL412" s="163"/>
      <c r="AM412" s="163"/>
      <c r="AN412" s="163"/>
      <c r="AO412" s="163"/>
      <c r="AP412" s="163"/>
      <c r="AQ412" s="163"/>
      <c r="AR412" s="163"/>
      <c r="AS412" s="163"/>
    </row>
    <row r="413">
      <c r="A413" s="89"/>
      <c r="B413" s="89"/>
      <c r="C413" s="89"/>
      <c r="D413" s="89"/>
      <c r="E413" s="89"/>
      <c r="F413" s="89"/>
      <c r="G413" s="118"/>
      <c r="H413" s="1"/>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c r="AH413" s="163"/>
      <c r="AI413" s="163"/>
      <c r="AJ413" s="163"/>
      <c r="AK413" s="163"/>
      <c r="AL413" s="163"/>
      <c r="AM413" s="163"/>
      <c r="AN413" s="163"/>
      <c r="AO413" s="163"/>
      <c r="AP413" s="163"/>
      <c r="AQ413" s="163"/>
      <c r="AR413" s="163"/>
      <c r="AS413" s="163"/>
    </row>
    <row r="414">
      <c r="A414" s="89"/>
      <c r="B414" s="89"/>
      <c r="C414" s="89"/>
      <c r="D414" s="89"/>
      <c r="E414" s="89"/>
      <c r="F414" s="89"/>
      <c r="G414" s="118"/>
      <c r="H414" s="1"/>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c r="AH414" s="163"/>
      <c r="AI414" s="163"/>
      <c r="AJ414" s="163"/>
      <c r="AK414" s="163"/>
      <c r="AL414" s="163"/>
      <c r="AM414" s="163"/>
      <c r="AN414" s="163"/>
      <c r="AO414" s="163"/>
      <c r="AP414" s="163"/>
      <c r="AQ414" s="163"/>
      <c r="AR414" s="163"/>
      <c r="AS414" s="163"/>
    </row>
    <row r="415">
      <c r="A415" s="89"/>
      <c r="B415" s="89"/>
      <c r="C415" s="89"/>
      <c r="D415" s="89"/>
      <c r="E415" s="89"/>
      <c r="F415" s="89"/>
      <c r="G415" s="118"/>
      <c r="H415" s="1"/>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c r="AH415" s="163"/>
      <c r="AI415" s="163"/>
      <c r="AJ415" s="163"/>
      <c r="AK415" s="163"/>
      <c r="AL415" s="163"/>
      <c r="AM415" s="163"/>
      <c r="AN415" s="163"/>
      <c r="AO415" s="163"/>
      <c r="AP415" s="163"/>
      <c r="AQ415" s="163"/>
      <c r="AR415" s="163"/>
      <c r="AS415" s="163"/>
    </row>
    <row r="416">
      <c r="A416" s="89"/>
      <c r="B416" s="89"/>
      <c r="C416" s="89"/>
      <c r="D416" s="89"/>
      <c r="E416" s="89"/>
      <c r="F416" s="89"/>
      <c r="G416" s="118"/>
      <c r="H416" s="1"/>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c r="AH416" s="163"/>
      <c r="AI416" s="163"/>
      <c r="AJ416" s="163"/>
      <c r="AK416" s="163"/>
      <c r="AL416" s="163"/>
      <c r="AM416" s="163"/>
      <c r="AN416" s="163"/>
      <c r="AO416" s="163"/>
      <c r="AP416" s="163"/>
      <c r="AQ416" s="163"/>
      <c r="AR416" s="163"/>
      <c r="AS416" s="163"/>
    </row>
    <row r="417">
      <c r="A417" s="89"/>
      <c r="B417" s="89"/>
      <c r="C417" s="89"/>
      <c r="D417" s="89"/>
      <c r="E417" s="89"/>
      <c r="F417" s="89"/>
      <c r="G417" s="118"/>
      <c r="H417" s="1"/>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c r="AH417" s="163"/>
      <c r="AI417" s="163"/>
      <c r="AJ417" s="163"/>
      <c r="AK417" s="163"/>
      <c r="AL417" s="163"/>
      <c r="AM417" s="163"/>
      <c r="AN417" s="163"/>
      <c r="AO417" s="163"/>
      <c r="AP417" s="163"/>
      <c r="AQ417" s="163"/>
      <c r="AR417" s="163"/>
      <c r="AS417" s="163"/>
    </row>
    <row r="418">
      <c r="A418" s="89"/>
      <c r="B418" s="89"/>
      <c r="C418" s="89"/>
      <c r="D418" s="89"/>
      <c r="E418" s="89"/>
      <c r="F418" s="89"/>
      <c r="G418" s="118"/>
      <c r="H418" s="1"/>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c r="AH418" s="163"/>
      <c r="AI418" s="163"/>
      <c r="AJ418" s="163"/>
      <c r="AK418" s="163"/>
      <c r="AL418" s="163"/>
      <c r="AM418" s="163"/>
      <c r="AN418" s="163"/>
      <c r="AO418" s="163"/>
      <c r="AP418" s="163"/>
      <c r="AQ418" s="163"/>
      <c r="AR418" s="163"/>
      <c r="AS418" s="163"/>
    </row>
    <row r="419">
      <c r="A419" s="89"/>
      <c r="B419" s="89"/>
      <c r="C419" s="89"/>
      <c r="D419" s="89"/>
      <c r="E419" s="89"/>
      <c r="F419" s="89"/>
      <c r="G419" s="118"/>
      <c r="H419" s="1"/>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c r="AH419" s="163"/>
      <c r="AI419" s="163"/>
      <c r="AJ419" s="163"/>
      <c r="AK419" s="163"/>
      <c r="AL419" s="163"/>
      <c r="AM419" s="163"/>
      <c r="AN419" s="163"/>
      <c r="AO419" s="163"/>
      <c r="AP419" s="163"/>
      <c r="AQ419" s="163"/>
      <c r="AR419" s="163"/>
      <c r="AS419" s="163"/>
    </row>
    <row r="420">
      <c r="A420" s="89"/>
      <c r="B420" s="89"/>
      <c r="C420" s="89"/>
      <c r="D420" s="89"/>
      <c r="E420" s="89"/>
      <c r="F420" s="89"/>
      <c r="G420" s="118"/>
      <c r="H420" s="1"/>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c r="AH420" s="163"/>
      <c r="AI420" s="163"/>
      <c r="AJ420" s="163"/>
      <c r="AK420" s="163"/>
      <c r="AL420" s="163"/>
      <c r="AM420" s="163"/>
      <c r="AN420" s="163"/>
      <c r="AO420" s="163"/>
      <c r="AP420" s="163"/>
      <c r="AQ420" s="163"/>
      <c r="AR420" s="163"/>
      <c r="AS420" s="163"/>
    </row>
    <row r="421">
      <c r="A421" s="89"/>
      <c r="B421" s="89"/>
      <c r="C421" s="89"/>
      <c r="D421" s="89"/>
      <c r="E421" s="89"/>
      <c r="F421" s="89"/>
      <c r="G421" s="118"/>
      <c r="H421" s="1"/>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c r="AH421" s="163"/>
      <c r="AI421" s="163"/>
      <c r="AJ421" s="163"/>
      <c r="AK421" s="163"/>
      <c r="AL421" s="163"/>
      <c r="AM421" s="163"/>
      <c r="AN421" s="163"/>
      <c r="AO421" s="163"/>
      <c r="AP421" s="163"/>
      <c r="AQ421" s="163"/>
      <c r="AR421" s="163"/>
      <c r="AS421" s="163"/>
    </row>
    <row r="422">
      <c r="A422" s="89"/>
      <c r="B422" s="89"/>
      <c r="C422" s="89"/>
      <c r="D422" s="89"/>
      <c r="E422" s="89"/>
      <c r="F422" s="89"/>
      <c r="G422" s="118"/>
      <c r="H422" s="1"/>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c r="AH422" s="163"/>
      <c r="AI422" s="163"/>
      <c r="AJ422" s="163"/>
      <c r="AK422" s="163"/>
      <c r="AL422" s="163"/>
      <c r="AM422" s="163"/>
      <c r="AN422" s="163"/>
      <c r="AO422" s="163"/>
      <c r="AP422" s="163"/>
      <c r="AQ422" s="163"/>
      <c r="AR422" s="163"/>
      <c r="AS422" s="163"/>
    </row>
    <row r="423">
      <c r="A423" s="89"/>
      <c r="B423" s="89"/>
      <c r="C423" s="89"/>
      <c r="D423" s="89"/>
      <c r="E423" s="89"/>
      <c r="F423" s="89"/>
      <c r="G423" s="118"/>
      <c r="H423" s="1"/>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c r="AH423" s="163"/>
      <c r="AI423" s="163"/>
      <c r="AJ423" s="163"/>
      <c r="AK423" s="163"/>
      <c r="AL423" s="163"/>
      <c r="AM423" s="163"/>
      <c r="AN423" s="163"/>
      <c r="AO423" s="163"/>
      <c r="AP423" s="163"/>
      <c r="AQ423" s="163"/>
      <c r="AR423" s="163"/>
      <c r="AS423" s="163"/>
    </row>
    <row r="424">
      <c r="A424" s="89"/>
      <c r="B424" s="89"/>
      <c r="C424" s="89"/>
      <c r="D424" s="89"/>
      <c r="E424" s="89"/>
      <c r="F424" s="89"/>
      <c r="G424" s="118"/>
      <c r="H424" s="1"/>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c r="AH424" s="163"/>
      <c r="AI424" s="163"/>
      <c r="AJ424" s="163"/>
      <c r="AK424" s="163"/>
      <c r="AL424" s="163"/>
      <c r="AM424" s="163"/>
      <c r="AN424" s="163"/>
      <c r="AO424" s="163"/>
      <c r="AP424" s="163"/>
      <c r="AQ424" s="163"/>
      <c r="AR424" s="163"/>
      <c r="AS424" s="163"/>
    </row>
    <row r="425">
      <c r="A425" s="89"/>
      <c r="B425" s="89"/>
      <c r="C425" s="89"/>
      <c r="D425" s="89"/>
      <c r="E425" s="89"/>
      <c r="F425" s="89"/>
      <c r="G425" s="118"/>
      <c r="H425" s="1"/>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c r="AH425" s="163"/>
      <c r="AI425" s="163"/>
      <c r="AJ425" s="163"/>
      <c r="AK425" s="163"/>
      <c r="AL425" s="163"/>
      <c r="AM425" s="163"/>
      <c r="AN425" s="163"/>
      <c r="AO425" s="163"/>
      <c r="AP425" s="163"/>
      <c r="AQ425" s="163"/>
      <c r="AR425" s="163"/>
      <c r="AS425" s="163"/>
    </row>
    <row r="426">
      <c r="A426" s="89"/>
      <c r="B426" s="89"/>
      <c r="C426" s="89"/>
      <c r="D426" s="89"/>
      <c r="E426" s="89"/>
      <c r="F426" s="89"/>
      <c r="G426" s="118"/>
      <c r="H426" s="1"/>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c r="AH426" s="163"/>
      <c r="AI426" s="163"/>
      <c r="AJ426" s="163"/>
      <c r="AK426" s="163"/>
      <c r="AL426" s="163"/>
      <c r="AM426" s="163"/>
      <c r="AN426" s="163"/>
      <c r="AO426" s="163"/>
      <c r="AP426" s="163"/>
      <c r="AQ426" s="163"/>
      <c r="AR426" s="163"/>
      <c r="AS426" s="163"/>
    </row>
    <row r="427">
      <c r="A427" s="89"/>
      <c r="B427" s="89"/>
      <c r="C427" s="89"/>
      <c r="D427" s="89"/>
      <c r="E427" s="89"/>
      <c r="F427" s="89"/>
      <c r="G427" s="118"/>
      <c r="H427" s="1"/>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c r="AH427" s="163"/>
      <c r="AI427" s="163"/>
      <c r="AJ427" s="163"/>
      <c r="AK427" s="163"/>
      <c r="AL427" s="163"/>
      <c r="AM427" s="163"/>
      <c r="AN427" s="163"/>
      <c r="AO427" s="163"/>
      <c r="AP427" s="163"/>
      <c r="AQ427" s="163"/>
      <c r="AR427" s="163"/>
      <c r="AS427" s="163"/>
    </row>
    <row r="428">
      <c r="A428" s="89"/>
      <c r="B428" s="89"/>
      <c r="C428" s="89"/>
      <c r="D428" s="89"/>
      <c r="E428" s="89"/>
      <c r="F428" s="89"/>
      <c r="G428" s="118"/>
      <c r="H428" s="1"/>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c r="AH428" s="163"/>
      <c r="AI428" s="163"/>
      <c r="AJ428" s="163"/>
      <c r="AK428" s="163"/>
      <c r="AL428" s="163"/>
      <c r="AM428" s="163"/>
      <c r="AN428" s="163"/>
      <c r="AO428" s="163"/>
      <c r="AP428" s="163"/>
      <c r="AQ428" s="163"/>
      <c r="AR428" s="163"/>
      <c r="AS428" s="163"/>
    </row>
    <row r="429">
      <c r="A429" s="89"/>
      <c r="B429" s="89"/>
      <c r="C429" s="89"/>
      <c r="D429" s="89"/>
      <c r="E429" s="89"/>
      <c r="F429" s="89"/>
      <c r="G429" s="118"/>
      <c r="H429" s="1"/>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c r="AH429" s="163"/>
      <c r="AI429" s="163"/>
      <c r="AJ429" s="163"/>
      <c r="AK429" s="163"/>
      <c r="AL429" s="163"/>
      <c r="AM429" s="163"/>
      <c r="AN429" s="163"/>
      <c r="AO429" s="163"/>
      <c r="AP429" s="163"/>
      <c r="AQ429" s="163"/>
      <c r="AR429" s="163"/>
      <c r="AS429" s="163"/>
    </row>
    <row r="430">
      <c r="A430" s="89"/>
      <c r="B430" s="89"/>
      <c r="C430" s="89"/>
      <c r="D430" s="89"/>
      <c r="E430" s="89"/>
      <c r="F430" s="89"/>
      <c r="G430" s="118"/>
      <c r="H430" s="1"/>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c r="AH430" s="163"/>
      <c r="AI430" s="163"/>
      <c r="AJ430" s="163"/>
      <c r="AK430" s="163"/>
      <c r="AL430" s="163"/>
      <c r="AM430" s="163"/>
      <c r="AN430" s="163"/>
      <c r="AO430" s="163"/>
      <c r="AP430" s="163"/>
      <c r="AQ430" s="163"/>
      <c r="AR430" s="163"/>
      <c r="AS430" s="163"/>
    </row>
    <row r="431">
      <c r="A431" s="89"/>
      <c r="B431" s="89"/>
      <c r="C431" s="89"/>
      <c r="D431" s="89"/>
      <c r="E431" s="89"/>
      <c r="F431" s="89"/>
      <c r="G431" s="118"/>
      <c r="H431" s="1"/>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c r="AH431" s="163"/>
      <c r="AI431" s="163"/>
      <c r="AJ431" s="163"/>
      <c r="AK431" s="163"/>
      <c r="AL431" s="163"/>
      <c r="AM431" s="163"/>
      <c r="AN431" s="163"/>
      <c r="AO431" s="163"/>
      <c r="AP431" s="163"/>
      <c r="AQ431" s="163"/>
      <c r="AR431" s="163"/>
      <c r="AS431" s="163"/>
    </row>
    <row r="432">
      <c r="A432" s="89"/>
      <c r="B432" s="89"/>
      <c r="C432" s="89"/>
      <c r="D432" s="89"/>
      <c r="E432" s="89"/>
      <c r="F432" s="89"/>
      <c r="G432" s="118"/>
      <c r="H432" s="1"/>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c r="AH432" s="163"/>
      <c r="AI432" s="163"/>
      <c r="AJ432" s="163"/>
      <c r="AK432" s="163"/>
      <c r="AL432" s="163"/>
      <c r="AM432" s="163"/>
      <c r="AN432" s="163"/>
      <c r="AO432" s="163"/>
      <c r="AP432" s="163"/>
      <c r="AQ432" s="163"/>
      <c r="AR432" s="163"/>
      <c r="AS432" s="163"/>
    </row>
    <row r="433">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row>
    <row r="434">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row>
    <row r="435">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row>
    <row r="436">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row>
    <row r="437">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row>
    <row r="438">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row>
    <row r="439">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row>
    <row r="440">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row>
    <row r="44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row>
    <row r="442">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row>
    <row r="443">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row>
    <row r="444">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row>
    <row r="445">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row>
    <row r="446">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row>
    <row r="447">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row>
    <row r="448">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row>
    <row r="449">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row>
    <row r="450">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row>
    <row r="45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row>
    <row r="452">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row>
    <row r="453">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row>
    <row r="454">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row>
    <row r="455">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row>
    <row r="456">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row>
    <row r="457">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row>
    <row r="458">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row>
    <row r="459">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row>
    <row r="460">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row>
    <row r="46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row>
    <row r="462">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row>
    <row r="463">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row>
    <row r="464">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row>
    <row r="465">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row>
    <row r="466">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row>
    <row r="467">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row>
    <row r="468">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row>
    <row r="469">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row>
    <row r="470">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row>
    <row r="47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row>
    <row r="472">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row>
    <row r="473">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row>
    <row r="474">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row>
    <row r="475">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row>
    <row r="476">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row>
    <row r="477">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row>
    <row r="478">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row>
    <row r="479">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row>
    <row r="480">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row>
    <row r="48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row>
    <row r="482">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row>
    <row r="483">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row>
    <row r="484">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row>
    <row r="485">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row>
    <row r="486">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row>
    <row r="487">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row>
    <row r="488">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row>
    <row r="489">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row>
    <row r="490">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row>
    <row r="49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row>
    <row r="492">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row>
    <row r="493">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row>
    <row r="494">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row>
    <row r="495">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row>
    <row r="496">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row>
    <row r="497">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row>
    <row r="498">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row>
    <row r="499">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row>
    <row r="500">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row>
    <row r="50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row>
    <row r="502">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row>
    <row r="503">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row>
    <row r="504">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row>
    <row r="505">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row>
    <row r="506">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row>
    <row r="507">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row>
    <row r="508">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row>
    <row r="509">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row>
    <row r="510">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row>
    <row r="51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row>
    <row r="512">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row>
    <row r="513">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row>
    <row r="514">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row>
    <row r="515">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row>
    <row r="516">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row>
    <row r="517">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row>
    <row r="518">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row>
    <row r="519">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row>
    <row r="520">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row>
    <row r="52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row>
    <row r="522">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row>
    <row r="523">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row>
    <row r="524">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row>
    <row r="525">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row>
    <row r="526">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row>
    <row r="527">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row>
    <row r="528">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row>
    <row r="529">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row>
    <row r="530">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row>
    <row r="53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row>
    <row r="532">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row>
    <row r="533">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row>
    <row r="534">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row>
    <row r="535">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row>
    <row r="536">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row>
    <row r="537">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row>
    <row r="538">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row>
    <row r="539">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row>
    <row r="540">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row>
    <row r="54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row>
    <row r="542">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row>
    <row r="543">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row>
    <row r="544">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row>
    <row r="545">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row>
    <row r="546">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row>
    <row r="547">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row>
    <row r="548">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row>
    <row r="549">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row>
    <row r="550">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row>
    <row r="55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row>
    <row r="552">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row>
    <row r="553">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row>
    <row r="554">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row>
    <row r="555">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row>
    <row r="556">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row>
    <row r="557">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row>
    <row r="558">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row>
    <row r="559">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row>
    <row r="560">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row>
    <row r="56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row>
    <row r="562">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row>
    <row r="563">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row>
    <row r="564">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row>
    <row r="565">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row>
    <row r="566">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row>
    <row r="567">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row>
    <row r="568">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row>
    <row r="569">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row>
    <row r="570">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row>
    <row r="57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row>
    <row r="572">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row>
    <row r="573">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row>
    <row r="574">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row>
    <row r="575">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row>
    <row r="576">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row>
    <row r="577">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row>
    <row r="578">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row>
    <row r="579">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row>
    <row r="580">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row>
    <row r="58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row>
    <row r="582">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row>
    <row r="583">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row>
    <row r="584">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row>
    <row r="585">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row>
    <row r="586">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row>
    <row r="587">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row>
    <row r="588">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row>
    <row r="589">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row>
    <row r="590">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row>
    <row r="59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row>
    <row r="592">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row>
    <row r="593">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row>
    <row r="594">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row>
    <row r="595">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row>
    <row r="596">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row>
    <row r="597">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row>
    <row r="598">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row>
    <row r="599">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row>
    <row r="600">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row>
    <row r="60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row>
    <row r="602">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row>
    <row r="603">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row>
    <row r="604">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row>
    <row r="605">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row>
    <row r="606">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row>
    <row r="607">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row>
    <row r="608">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row>
    <row r="609">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row>
    <row r="610">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row>
    <row r="61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row>
    <row r="612">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row>
    <row r="613">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row>
    <row r="614">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row>
    <row r="615">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row>
    <row r="616">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row>
    <row r="617">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row>
    <row r="618">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row>
    <row r="619">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row>
    <row r="620">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row>
    <row r="62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row>
    <row r="622">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row>
    <row r="623">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row>
    <row r="624">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row>
    <row r="625">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row>
    <row r="626">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row>
    <row r="627">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row>
    <row r="628">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row>
    <row r="629">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row>
    <row r="630">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row>
    <row r="63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row>
    <row r="632">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row>
    <row r="633">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row>
    <row r="634">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row>
    <row r="635">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row>
    <row r="636">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row>
    <row r="637">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row>
    <row r="638">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row>
    <row r="639">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row>
    <row r="640">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row>
    <row r="64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row>
    <row r="642">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row>
    <row r="643">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row>
    <row r="644">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row>
    <row r="645">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row>
    <row r="646">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row>
    <row r="647">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row>
    <row r="648">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row>
    <row r="649">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row>
    <row r="650">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row>
    <row r="65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row>
    <row r="652">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row>
    <row r="653">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row>
    <row r="654">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row>
    <row r="655">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row>
    <row r="656">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row>
    <row r="657">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row>
    <row r="658">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row>
    <row r="659">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row>
    <row r="660">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row>
    <row r="66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row>
    <row r="662">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row>
    <row r="663">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row>
    <row r="664">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row>
    <row r="665">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row>
    <row r="666">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row>
    <row r="667">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row>
    <row r="668">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row>
    <row r="669">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row>
    <row r="670">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row>
    <row r="67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row>
    <row r="672">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row>
    <row r="673">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row>
    <row r="674">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row>
    <row r="675">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row>
    <row r="676">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row>
    <row r="677">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row>
    <row r="678">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row>
    <row r="679">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row>
    <row r="680">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row>
    <row r="68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row>
    <row r="682">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row>
    <row r="683">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row>
    <row r="684">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row>
    <row r="685">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row>
    <row r="686">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row>
    <row r="687">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row>
    <row r="688">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row>
    <row r="689">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row>
    <row r="690">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row>
    <row r="69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row>
    <row r="692">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row>
    <row r="693">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row>
    <row r="694">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row>
    <row r="695">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row>
    <row r="696">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row>
    <row r="697">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row>
    <row r="698">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row>
    <row r="699">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row>
    <row r="700">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row>
    <row r="70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row>
    <row r="702">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row>
    <row r="703">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row>
    <row r="704">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row>
    <row r="705">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row>
    <row r="706">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row>
    <row r="707">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row>
    <row r="708">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row>
    <row r="709">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row>
    <row r="710">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row>
    <row r="71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row>
    <row r="712">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row>
    <row r="713">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row>
    <row r="714">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row>
    <row r="715">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row>
    <row r="716">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row>
    <row r="717">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row>
    <row r="718">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row>
    <row r="719">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row>
    <row r="720">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row>
    <row r="72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row>
    <row r="722">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row>
    <row r="723">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row>
    <row r="724">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row>
    <row r="725">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row>
    <row r="726">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row>
    <row r="727">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row>
    <row r="728">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row>
    <row r="729">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row>
    <row r="730">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row>
    <row r="73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row>
    <row r="732">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row>
    <row r="733">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row>
    <row r="734">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row>
    <row r="735">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row>
    <row r="736">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row>
    <row r="737">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row>
    <row r="738">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row>
    <row r="739">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row>
    <row r="740">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row>
    <row r="74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row>
    <row r="742">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row>
    <row r="743">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row>
    <row r="744">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row>
    <row r="745">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row>
    <row r="746">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row>
    <row r="747">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row>
    <row r="748">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row>
    <row r="749">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row>
    <row r="750">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row>
    <row r="75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row>
    <row r="752">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row>
    <row r="753">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row>
    <row r="754">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row>
    <row r="755">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row>
    <row r="756">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row>
    <row r="757">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row>
    <row r="758">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row>
    <row r="759">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row>
    <row r="760">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row>
    <row r="76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row>
    <row r="762">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row>
    <row r="763">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row>
    <row r="764">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row>
    <row r="765">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row>
    <row r="766">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row>
    <row r="767">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row>
    <row r="768">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row>
    <row r="769">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row>
    <row r="770">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row>
    <row r="77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row>
    <row r="772">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row>
    <row r="773">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row>
    <row r="774">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row>
    <row r="775">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row>
    <row r="776">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row>
    <row r="777">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row>
    <row r="778">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row>
    <row r="779">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row>
    <row r="780">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row>
    <row r="78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row>
    <row r="782">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row>
    <row r="783">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row>
    <row r="784">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row>
    <row r="785">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row>
    <row r="786">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row>
    <row r="787">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row>
    <row r="788">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row>
    <row r="789">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row>
    <row r="790">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row>
    <row r="79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row>
    <row r="792">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row>
    <row r="793">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row>
    <row r="794">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row>
    <row r="795">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row>
    <row r="796">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row>
    <row r="797">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row>
    <row r="798">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row>
    <row r="799">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row>
    <row r="800">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row>
    <row r="80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row>
    <row r="802">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row>
    <row r="803">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row>
    <row r="804">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row>
    <row r="805">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row>
    <row r="806">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row>
    <row r="807">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row>
    <row r="808">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row>
    <row r="809">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row>
    <row r="810">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row>
    <row r="81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row>
    <row r="812">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row>
    <row r="813">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row>
    <row r="814">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row>
    <row r="815">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row>
    <row r="816">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row>
    <row r="817">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row>
    <row r="818">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row>
    <row r="819">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row>
    <row r="820">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row>
    <row r="82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row>
    <row r="822">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row>
    <row r="823">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row>
    <row r="824">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row>
    <row r="825">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row>
    <row r="826">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row>
    <row r="827">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row>
    <row r="828">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row>
    <row r="829">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row>
    <row r="830">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row>
    <row r="83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row>
    <row r="832">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row>
    <row r="833">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row>
    <row r="834">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row>
    <row r="835">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row>
    <row r="836">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row>
    <row r="837">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row>
    <row r="838">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row>
    <row r="839">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row>
    <row r="840">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row>
    <row r="84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row>
    <row r="842">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row>
    <row r="843">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row>
    <row r="844">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row>
    <row r="845">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row>
    <row r="846">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row>
    <row r="847">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row>
    <row r="848">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row>
    <row r="849">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row>
    <row r="850">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row>
    <row r="85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row>
    <row r="852">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row>
    <row r="853">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row>
    <row r="854">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row>
    <row r="855">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row>
    <row r="856">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row>
    <row r="857">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row>
    <row r="858">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row>
    <row r="859">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row>
    <row r="860">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row>
    <row r="86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row>
    <row r="862">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row>
    <row r="863">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row>
    <row r="864">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row>
    <row r="865">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row>
    <row r="866">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row>
    <row r="867">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row>
    <row r="868">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row>
    <row r="869">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row>
    <row r="870">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row>
    <row r="87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row>
    <row r="872">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row>
    <row r="873">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row>
    <row r="874">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row>
    <row r="875">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row>
    <row r="876">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row>
    <row r="877">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row>
    <row r="878">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row>
    <row r="879">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row>
    <row r="880">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row>
    <row r="88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row>
    <row r="882">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row>
    <row r="883">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row>
    <row r="884">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row>
    <row r="885">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row>
    <row r="886">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row>
    <row r="887">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row>
    <row r="888">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row>
    <row r="889">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row>
    <row r="890">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row>
    <row r="89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row>
    <row r="892">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row>
    <row r="893">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row>
    <row r="894">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row>
    <row r="895">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row>
    <row r="896">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row>
    <row r="897">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row>
    <row r="898">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row>
    <row r="899">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row>
    <row r="900">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row>
    <row r="90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row>
    <row r="902">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row>
    <row r="903">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row>
    <row r="904">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row>
    <row r="905">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row>
    <row r="906">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row>
    <row r="907">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row>
    <row r="908">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row>
    <row r="909">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row>
    <row r="910">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row>
    <row r="91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row>
    <row r="912">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row>
    <row r="913">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row>
    <row r="914">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row>
    <row r="915">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row>
    <row r="916">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row>
    <row r="917">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row>
    <row r="918">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row>
    <row r="919">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row>
    <row r="920">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row>
    <row r="92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row>
    <row r="922">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row>
    <row r="923">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row>
    <row r="924">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row>
    <row r="925">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row>
    <row r="926">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row>
    <row r="927">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row>
    <row r="928">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row>
    <row r="929">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row>
    <row r="930">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row>
    <row r="93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row>
    <row r="932">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row>
    <row r="933">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row>
    <row r="934">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row>
    <row r="935">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row>
    <row r="936">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row>
    <row r="937">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row>
    <row r="938">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row>
    <row r="939">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row>
    <row r="940">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row>
    <row r="94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row>
    <row r="942">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row>
    <row r="943">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row>
    <row r="944">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row>
    <row r="945">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row>
    <row r="946">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row>
    <row r="947">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row>
    <row r="948">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row>
    <row r="949">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row>
    <row r="950">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row>
    <row r="95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row>
    <row r="952">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row>
    <row r="953">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row>
    <row r="954">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row>
    <row r="955">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row>
    <row r="956">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row>
    <row r="957">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row>
    <row r="958">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row>
    <row r="959">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row>
    <row r="960">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row>
    <row r="96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row>
    <row r="962">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row>
    <row r="963">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row>
    <row r="964">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row>
    <row r="965">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row>
    <row r="966">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row>
    <row r="967">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row>
    <row r="968">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row>
    <row r="969">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row>
    <row r="970">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row>
    <row r="97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row>
    <row r="972">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row>
    <row r="973">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row>
    <row r="974">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row>
    <row r="975">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row>
    <row r="976">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row>
    <row r="977">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row>
    <row r="978">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row>
    <row r="979">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row>
    <row r="980">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row>
    <row r="98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row>
    <row r="982">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row>
    <row r="983">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row>
    <row r="984">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row>
    <row r="985">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row>
    <row r="986">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row>
    <row r="987">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row>
    <row r="988">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row>
    <row r="989">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row>
    <row r="990">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row>
    <row r="99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row>
    <row r="992">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row>
    <row r="993">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row>
    <row r="994">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row>
    <row r="995">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row>
    <row r="996">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row>
    <row r="997">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row>
    <row r="998">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row>
    <row r="999">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row>
    <row r="1000">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row>
    <row r="100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row>
  </sheetData>
  <autoFilter ref="$A$2:$R$232"/>
  <mergeCells count="71">
    <mergeCell ref="D161:F161"/>
    <mergeCell ref="E162:F162"/>
    <mergeCell ref="D164:F164"/>
    <mergeCell ref="E165:F165"/>
    <mergeCell ref="E167:F167"/>
    <mergeCell ref="E170:F170"/>
    <mergeCell ref="D174:F174"/>
    <mergeCell ref="E175:F175"/>
    <mergeCell ref="E177:F177"/>
    <mergeCell ref="E179:F179"/>
    <mergeCell ref="D184:F184"/>
    <mergeCell ref="E185:F185"/>
    <mergeCell ref="E199:F199"/>
    <mergeCell ref="E201:F201"/>
    <mergeCell ref="Q250:R250"/>
    <mergeCell ref="Q251:R251"/>
    <mergeCell ref="M270:N270"/>
    <mergeCell ref="M271:N271"/>
    <mergeCell ref="I273:K273"/>
    <mergeCell ref="E212:F212"/>
    <mergeCell ref="E219:F219"/>
    <mergeCell ref="D224:F224"/>
    <mergeCell ref="E225:F225"/>
    <mergeCell ref="E230:F230"/>
    <mergeCell ref="F244:I244"/>
    <mergeCell ref="I248:O248"/>
    <mergeCell ref="A1:F1"/>
    <mergeCell ref="D5:F5"/>
    <mergeCell ref="E6:F6"/>
    <mergeCell ref="E11:F11"/>
    <mergeCell ref="E15:F15"/>
    <mergeCell ref="E20:F20"/>
    <mergeCell ref="D23:F23"/>
    <mergeCell ref="E24:F24"/>
    <mergeCell ref="D27:F27"/>
    <mergeCell ref="E28:F28"/>
    <mergeCell ref="D42:F42"/>
    <mergeCell ref="E43:F43"/>
    <mergeCell ref="E53:F53"/>
    <mergeCell ref="D56:F56"/>
    <mergeCell ref="E57:F57"/>
    <mergeCell ref="E61:F61"/>
    <mergeCell ref="E64:F64"/>
    <mergeCell ref="E71:F71"/>
    <mergeCell ref="E74:F74"/>
    <mergeCell ref="E77:F77"/>
    <mergeCell ref="E80:F80"/>
    <mergeCell ref="E87:F87"/>
    <mergeCell ref="D90:F90"/>
    <mergeCell ref="E91:F91"/>
    <mergeCell ref="E96:F96"/>
    <mergeCell ref="E103:F103"/>
    <mergeCell ref="E107:F107"/>
    <mergeCell ref="E109:F109"/>
    <mergeCell ref="E114:F114"/>
    <mergeCell ref="D118:F118"/>
    <mergeCell ref="E119:F119"/>
    <mergeCell ref="E123:F123"/>
    <mergeCell ref="E130:F130"/>
    <mergeCell ref="E135:F135"/>
    <mergeCell ref="E139:F139"/>
    <mergeCell ref="C142:F142"/>
    <mergeCell ref="D143:F143"/>
    <mergeCell ref="E144:F144"/>
    <mergeCell ref="E151:F151"/>
    <mergeCell ref="E153:F153"/>
    <mergeCell ref="D155:F155"/>
    <mergeCell ref="E156:F156"/>
    <mergeCell ref="E203:F203"/>
    <mergeCell ref="D205:F205"/>
    <mergeCell ref="E206:F206"/>
  </mergeCells>
  <conditionalFormatting sqref="I8:I231 J8:AS232">
    <cfRule type="containsText" dxfId="0" priority="1" operator="containsText" text="Blm Diisi">
      <formula>NOT(ISERROR(SEARCH(("Blm Diisi"),(I8))))</formula>
    </cfRule>
  </conditionalFormatting>
  <conditionalFormatting sqref="U249:U250">
    <cfRule type="colorScale" priority="2">
      <colorScale>
        <cfvo type="min"/>
        <cfvo type="max"/>
        <color rgb="FF57BB8A"/>
        <color rgb="FFFFFFFF"/>
      </colorScale>
    </cfRule>
  </conditionalFormatting>
  <conditionalFormatting sqref="U249:U250">
    <cfRule type="colorScale" priority="3">
      <colorScale>
        <cfvo type="percent" val="50"/>
        <cfvo type="percent" val="100"/>
        <color rgb="FFFF0000"/>
        <color rgb="FF00FF00"/>
      </colorScale>
    </cfRule>
  </conditionalFormatting>
  <conditionalFormatting sqref="A244:AS244">
    <cfRule type="cellIs" dxfId="0" priority="4" operator="lessThan">
      <formula>"50%"</formula>
    </cfRule>
  </conditionalFormatting>
  <conditionalFormatting sqref="A244:AS244">
    <cfRule type="cellIs" dxfId="1" priority="5" operator="equal">
      <formula>"100%"</formula>
    </cfRule>
  </conditionalFormatting>
  <conditionalFormatting sqref="A244:AS244">
    <cfRule type="cellIs" dxfId="2" priority="6" operator="greaterThanOrEqual">
      <formula>51</formula>
    </cfRule>
  </conditionalFormatting>
  <conditionalFormatting sqref="J251:J271 N251:N267">
    <cfRule type="cellIs" dxfId="0" priority="7" operator="lessThanOrEqual">
      <formula>"50%"</formula>
    </cfRule>
  </conditionalFormatting>
  <conditionalFormatting sqref="I250:O267 J268:K271">
    <cfRule type="cellIs" dxfId="0" priority="8" operator="lessThan">
      <formula>"75%"</formula>
    </cfRule>
  </conditionalFormatting>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33.0"/>
    <col customWidth="1" hidden="1" min="8" max="8" width="7.86"/>
    <col customWidth="1" min="9" max="9" width="56.0"/>
    <col customWidth="1" min="10" max="10" width="13.29"/>
    <col customWidth="1" min="11" max="11" width="9.29"/>
    <col customWidth="1" hidden="1" min="12" max="12" width="7.86"/>
    <col customWidth="1" hidden="1" min="13" max="13" width="7.71"/>
    <col customWidth="1" hidden="1" min="14" max="14" width="8.86"/>
    <col customWidth="1" min="15" max="15" width="41.0"/>
    <col customWidth="1" min="16" max="16" width="42.71"/>
    <col customWidth="1" hidden="1" min="17" max="17" width="41.0"/>
    <col customWidth="1" min="18" max="26" width="8.86"/>
  </cols>
  <sheetData>
    <row r="1">
      <c r="A1" s="89">
        <v>1.0</v>
      </c>
      <c r="B1" s="398" t="s">
        <v>0</v>
      </c>
      <c r="C1" s="11"/>
      <c r="D1" s="11"/>
      <c r="E1" s="11"/>
      <c r="F1" s="11"/>
      <c r="G1" s="12"/>
      <c r="H1" s="210" t="s">
        <v>116</v>
      </c>
      <c r="I1" s="210" t="s">
        <v>177</v>
      </c>
      <c r="J1" s="210" t="s">
        <v>178</v>
      </c>
      <c r="K1" s="445" t="s">
        <v>1220</v>
      </c>
      <c r="L1" s="210" t="s">
        <v>171</v>
      </c>
      <c r="M1" s="210" t="s">
        <v>180</v>
      </c>
      <c r="N1" s="212"/>
      <c r="O1" s="5" t="s">
        <v>1221</v>
      </c>
      <c r="P1" s="5" t="s">
        <v>1222</v>
      </c>
      <c r="Q1" s="5" t="s">
        <v>1223</v>
      </c>
      <c r="R1" s="89"/>
      <c r="S1" s="89"/>
      <c r="T1" s="89"/>
      <c r="U1" s="89"/>
      <c r="V1" s="89"/>
      <c r="W1" s="89"/>
      <c r="X1" s="89"/>
      <c r="Y1" s="89"/>
      <c r="Z1" s="89"/>
    </row>
    <row r="2">
      <c r="A2" s="89">
        <v>2.0</v>
      </c>
      <c r="B2" s="98"/>
      <c r="C2" s="98"/>
      <c r="D2" s="98"/>
      <c r="E2" s="98"/>
      <c r="F2" s="98"/>
      <c r="G2" s="98"/>
      <c r="H2" s="92"/>
      <c r="I2" s="216"/>
      <c r="J2" s="92"/>
      <c r="K2" s="446"/>
      <c r="L2" s="92"/>
      <c r="M2" s="92"/>
      <c r="N2" s="89"/>
      <c r="O2" s="216"/>
      <c r="P2" s="217"/>
      <c r="Q2" s="216"/>
      <c r="R2" s="89"/>
      <c r="S2" s="89"/>
      <c r="T2" s="89"/>
      <c r="U2" s="89"/>
      <c r="V2" s="89"/>
      <c r="W2" s="89"/>
      <c r="X2" s="89"/>
      <c r="Y2" s="89"/>
      <c r="Z2" s="89"/>
    </row>
    <row r="3">
      <c r="A3" s="89">
        <v>3.0</v>
      </c>
      <c r="B3" s="219" t="s">
        <v>5</v>
      </c>
      <c r="C3" s="447" t="s">
        <v>121</v>
      </c>
      <c r="D3" s="448"/>
      <c r="E3" s="448"/>
      <c r="F3" s="448"/>
      <c r="G3" s="449"/>
      <c r="H3" s="223">
        <f>SUM(H4,H141)</f>
        <v>36.3</v>
      </c>
      <c r="I3" s="107"/>
      <c r="J3" s="224"/>
      <c r="K3" s="450"/>
      <c r="L3" s="223" t="str">
        <f>SUM(L4,L141)</f>
        <v>#DIV/0!</v>
      </c>
      <c r="M3" s="451" t="str">
        <f t="shared" ref="M3:M6" si="1">L3/H3</f>
        <v>#DIV/0!</v>
      </c>
      <c r="N3" s="89"/>
      <c r="O3" s="377"/>
      <c r="P3" s="377"/>
      <c r="Q3" s="377"/>
      <c r="R3" s="89"/>
      <c r="S3" s="89"/>
      <c r="T3" s="89"/>
      <c r="U3" s="89"/>
      <c r="V3" s="89"/>
      <c r="W3" s="89"/>
      <c r="X3" s="89"/>
      <c r="Y3" s="89"/>
      <c r="Z3" s="89"/>
    </row>
    <row r="4">
      <c r="A4" s="89">
        <v>4.0</v>
      </c>
      <c r="B4" s="108"/>
      <c r="C4" s="227" t="s">
        <v>7</v>
      </c>
      <c r="D4" s="61" t="s">
        <v>185</v>
      </c>
      <c r="E4" s="3"/>
      <c r="F4" s="3"/>
      <c r="G4" s="4"/>
      <c r="H4" s="110">
        <f>SUM(H5,H22,H26,H41,H55,H78,H89,H117)</f>
        <v>14.6</v>
      </c>
      <c r="I4" s="230"/>
      <c r="J4" s="231"/>
      <c r="K4" s="452"/>
      <c r="L4" s="231" t="str">
        <f>SUM(L5,L22,L26,L41,L55,L78,L89,L117)</f>
        <v>#DIV/0!</v>
      </c>
      <c r="M4" s="231" t="str">
        <f t="shared" si="1"/>
        <v>#DIV/0!</v>
      </c>
      <c r="N4" s="89"/>
      <c r="O4" s="453"/>
      <c r="P4" s="453"/>
      <c r="Q4" s="453"/>
      <c r="R4" s="89"/>
      <c r="S4" s="89"/>
      <c r="T4" s="89"/>
      <c r="U4" s="89"/>
      <c r="V4" s="89"/>
      <c r="W4" s="89"/>
      <c r="X4" s="89"/>
      <c r="Y4" s="89"/>
      <c r="Z4" s="89"/>
    </row>
    <row r="5">
      <c r="A5" s="89">
        <v>5.0</v>
      </c>
      <c r="B5" s="138"/>
      <c r="C5" s="139"/>
      <c r="D5" s="139">
        <v>1.0</v>
      </c>
      <c r="E5" s="141" t="s">
        <v>9</v>
      </c>
      <c r="F5" s="3"/>
      <c r="G5" s="4"/>
      <c r="H5" s="37">
        <f>SUM(H6:H19)</f>
        <v>2</v>
      </c>
      <c r="I5" s="262"/>
      <c r="J5" s="37"/>
      <c r="K5" s="454"/>
      <c r="L5" s="37">
        <f>SUM(L6,L10,L14,L19)</f>
        <v>2</v>
      </c>
      <c r="M5" s="37">
        <f t="shared" si="1"/>
        <v>1</v>
      </c>
      <c r="N5" s="89"/>
      <c r="O5" s="262"/>
      <c r="P5" s="262"/>
      <c r="Q5" s="262"/>
      <c r="R5" s="89"/>
      <c r="S5" s="89"/>
      <c r="T5" s="89"/>
      <c r="U5" s="89"/>
      <c r="V5" s="89"/>
      <c r="W5" s="89"/>
      <c r="X5" s="89"/>
      <c r="Y5" s="89"/>
      <c r="Z5" s="89"/>
    </row>
    <row r="6">
      <c r="A6" s="89">
        <v>6.0</v>
      </c>
      <c r="B6" s="239"/>
      <c r="C6" s="240"/>
      <c r="D6" s="241"/>
      <c r="E6" s="241" t="s">
        <v>10</v>
      </c>
      <c r="F6" s="28" t="s">
        <v>11</v>
      </c>
      <c r="G6" s="4"/>
      <c r="H6" s="242">
        <v>0.4</v>
      </c>
      <c r="I6" s="243"/>
      <c r="J6" s="242"/>
      <c r="K6" s="455"/>
      <c r="L6" s="242">
        <f>AVERAGE(L7:L9)*H6</f>
        <v>0.4</v>
      </c>
      <c r="M6" s="242">
        <f t="shared" si="1"/>
        <v>1</v>
      </c>
      <c r="N6" s="89"/>
      <c r="O6" s="243"/>
      <c r="P6" s="243"/>
      <c r="Q6" s="243"/>
      <c r="R6" s="89"/>
      <c r="S6" s="89"/>
      <c r="T6" s="89"/>
      <c r="U6" s="89"/>
      <c r="V6" s="89"/>
      <c r="W6" s="89"/>
      <c r="X6" s="89"/>
      <c r="Y6" s="89"/>
      <c r="Z6" s="89"/>
    </row>
    <row r="7" ht="123.0" customHeight="1">
      <c r="A7" s="89">
        <v>7.0</v>
      </c>
      <c r="B7" s="114"/>
      <c r="C7" s="114"/>
      <c r="D7" s="114"/>
      <c r="E7" s="114"/>
      <c r="F7" s="246" t="s">
        <v>186</v>
      </c>
      <c r="G7" s="125" t="s">
        <v>1162</v>
      </c>
      <c r="H7" s="117"/>
      <c r="I7" s="191" t="s">
        <v>1224</v>
      </c>
      <c r="J7" s="117" t="s">
        <v>189</v>
      </c>
      <c r="K7" s="350"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121" t="s">
        <v>1225</v>
      </c>
      <c r="P7" s="300" t="s">
        <v>1226</v>
      </c>
      <c r="Q7" s="121"/>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350" t="s">
        <v>190</v>
      </c>
      <c r="L8" s="117">
        <f t="shared" si="2"/>
        <v>1</v>
      </c>
      <c r="M8" s="117"/>
      <c r="N8" s="248"/>
      <c r="O8" s="121" t="s">
        <v>1228</v>
      </c>
      <c r="P8" s="300" t="s">
        <v>1229</v>
      </c>
      <c r="Q8" s="121"/>
      <c r="R8" s="248"/>
      <c r="S8" s="248"/>
      <c r="T8" s="248"/>
      <c r="U8" s="248"/>
      <c r="V8" s="248"/>
      <c r="W8" s="248"/>
      <c r="X8" s="248"/>
      <c r="Y8" s="248"/>
      <c r="Z8" s="248"/>
    </row>
    <row r="9" ht="108.75" customHeight="1">
      <c r="A9" s="89">
        <v>9.0</v>
      </c>
      <c r="B9" s="114"/>
      <c r="C9" s="114"/>
      <c r="D9" s="114"/>
      <c r="E9" s="114"/>
      <c r="F9" s="246" t="s">
        <v>199</v>
      </c>
      <c r="G9" s="125" t="s">
        <v>1165</v>
      </c>
      <c r="H9" s="117"/>
      <c r="I9" s="191" t="s">
        <v>1230</v>
      </c>
      <c r="J9" s="117" t="s">
        <v>196</v>
      </c>
      <c r="K9" s="456"/>
      <c r="L9" s="117" t="str">
        <f t="shared" si="2"/>
        <v>Blm Diisi</v>
      </c>
      <c r="M9" s="117"/>
      <c r="N9" s="248"/>
      <c r="O9" s="121"/>
      <c r="P9" s="121" t="s">
        <v>1231</v>
      </c>
      <c r="Q9" s="121"/>
      <c r="R9" s="248"/>
      <c r="S9" s="248"/>
      <c r="T9" s="248"/>
      <c r="U9" s="248"/>
      <c r="V9" s="248"/>
      <c r="W9" s="248"/>
      <c r="X9" s="248"/>
      <c r="Y9" s="248"/>
      <c r="Z9" s="248"/>
    </row>
    <row r="10">
      <c r="A10" s="89">
        <v>10.0</v>
      </c>
      <c r="B10" s="255"/>
      <c r="C10" s="255"/>
      <c r="D10" s="255"/>
      <c r="E10" s="255" t="s">
        <v>12</v>
      </c>
      <c r="F10" s="32" t="s">
        <v>13</v>
      </c>
      <c r="G10" s="4"/>
      <c r="H10" s="242">
        <v>0.4</v>
      </c>
      <c r="I10" s="243"/>
      <c r="J10" s="242"/>
      <c r="K10" s="455"/>
      <c r="L10" s="242">
        <f>AVERAGE(L11:L13)*H10</f>
        <v>0.4</v>
      </c>
      <c r="M10" s="242">
        <f>L10/H10</f>
        <v>1</v>
      </c>
      <c r="N10" s="89"/>
      <c r="O10" s="243"/>
      <c r="P10" s="243"/>
      <c r="Q10" s="243"/>
      <c r="R10" s="89"/>
      <c r="S10" s="89"/>
      <c r="T10" s="89"/>
      <c r="U10" s="89"/>
      <c r="V10" s="89"/>
      <c r="W10" s="89"/>
      <c r="X10" s="89"/>
      <c r="Y10" s="89"/>
      <c r="Z10" s="89"/>
    </row>
    <row r="11" ht="72.75" customHeight="1">
      <c r="A11" s="89">
        <v>11.0</v>
      </c>
      <c r="B11" s="193"/>
      <c r="C11" s="193"/>
      <c r="D11" s="193"/>
      <c r="E11" s="193"/>
      <c r="F11" s="246" t="s">
        <v>186</v>
      </c>
      <c r="G11" s="125" t="s">
        <v>1166</v>
      </c>
      <c r="H11" s="117"/>
      <c r="I11" s="191" t="s">
        <v>1166</v>
      </c>
      <c r="J11" s="117" t="s">
        <v>207</v>
      </c>
      <c r="K11" s="350"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121" t="s">
        <v>1232</v>
      </c>
      <c r="P11" s="457" t="s">
        <v>1233</v>
      </c>
      <c r="Q11" s="121"/>
      <c r="R11" s="89"/>
      <c r="S11" s="89"/>
      <c r="T11" s="89"/>
      <c r="U11" s="89"/>
      <c r="V11" s="89"/>
      <c r="W11" s="89"/>
      <c r="X11" s="89"/>
      <c r="Y11" s="89"/>
      <c r="Z11" s="89"/>
    </row>
    <row r="12" ht="127.5" customHeight="1">
      <c r="A12" s="89">
        <v>12.0</v>
      </c>
      <c r="B12" s="193"/>
      <c r="C12" s="193"/>
      <c r="D12" s="193"/>
      <c r="E12" s="193"/>
      <c r="F12" s="246" t="s">
        <v>193</v>
      </c>
      <c r="G12" s="125" t="s">
        <v>1167</v>
      </c>
      <c r="H12" s="117"/>
      <c r="I12" s="191" t="s">
        <v>1234</v>
      </c>
      <c r="J12" s="117" t="s">
        <v>196</v>
      </c>
      <c r="K12" s="456"/>
      <c r="L12" s="117" t="str">
        <f t="shared" si="3"/>
        <v>Blm Diisi</v>
      </c>
      <c r="M12" s="117"/>
      <c r="N12" s="89"/>
      <c r="O12" s="121" t="s">
        <v>388</v>
      </c>
      <c r="P12" s="121" t="s">
        <v>1235</v>
      </c>
      <c r="Q12" s="121"/>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350" t="s">
        <v>190</v>
      </c>
      <c r="L13" s="117">
        <f t="shared" si="3"/>
        <v>1</v>
      </c>
      <c r="M13" s="117"/>
      <c r="N13" s="89"/>
      <c r="O13" s="121" t="s">
        <v>1237</v>
      </c>
      <c r="P13" s="457" t="s">
        <v>1238</v>
      </c>
      <c r="Q13" s="121"/>
      <c r="R13" s="89"/>
      <c r="S13" s="89"/>
      <c r="T13" s="89"/>
      <c r="U13" s="89"/>
      <c r="V13" s="89"/>
      <c r="W13" s="89"/>
      <c r="X13" s="89"/>
      <c r="Y13" s="89"/>
      <c r="Z13" s="89"/>
    </row>
    <row r="14">
      <c r="A14" s="89">
        <v>14.0</v>
      </c>
      <c r="B14" s="257"/>
      <c r="C14" s="241"/>
      <c r="D14" s="241"/>
      <c r="E14" s="255" t="s">
        <v>14</v>
      </c>
      <c r="F14" s="32" t="s">
        <v>15</v>
      </c>
      <c r="G14" s="4"/>
      <c r="H14" s="242">
        <v>0.8</v>
      </c>
      <c r="I14" s="243"/>
      <c r="J14" s="242"/>
      <c r="K14" s="455"/>
      <c r="L14" s="242">
        <f>AVERAGE(L15:L18)*H14</f>
        <v>0.8</v>
      </c>
      <c r="M14" s="242">
        <f>L14/H14</f>
        <v>1</v>
      </c>
      <c r="N14" s="89"/>
      <c r="O14" s="243"/>
      <c r="P14" s="243"/>
      <c r="Q14" s="243"/>
      <c r="R14" s="89"/>
      <c r="S14" s="89"/>
      <c r="T14" s="89"/>
      <c r="U14" s="89"/>
      <c r="V14" s="89"/>
      <c r="W14" s="89"/>
      <c r="X14" s="89"/>
      <c r="Y14" s="89"/>
      <c r="Z14" s="89"/>
    </row>
    <row r="15" ht="159.0" customHeight="1">
      <c r="A15" s="89">
        <v>15.0</v>
      </c>
      <c r="B15" s="113"/>
      <c r="C15" s="114"/>
      <c r="D15" s="114"/>
      <c r="E15" s="193"/>
      <c r="F15" s="246" t="s">
        <v>186</v>
      </c>
      <c r="G15" s="125" t="s">
        <v>242</v>
      </c>
      <c r="H15" s="117"/>
      <c r="I15" s="191" t="s">
        <v>1239</v>
      </c>
      <c r="J15" s="117" t="s">
        <v>196</v>
      </c>
      <c r="K15" s="350"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121" t="s">
        <v>1240</v>
      </c>
      <c r="P15" s="457" t="s">
        <v>1241</v>
      </c>
      <c r="Q15" s="121"/>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350" t="s">
        <v>190</v>
      </c>
      <c r="L16" s="117">
        <f t="shared" si="4"/>
        <v>1</v>
      </c>
      <c r="M16" s="117"/>
      <c r="N16" s="89"/>
      <c r="O16" s="121" t="s">
        <v>1243</v>
      </c>
      <c r="P16" s="457" t="s">
        <v>1244</v>
      </c>
      <c r="Q16" s="121"/>
      <c r="R16" s="89"/>
      <c r="S16" s="89"/>
      <c r="T16" s="89"/>
      <c r="U16" s="89"/>
      <c r="V16" s="89"/>
      <c r="W16" s="89"/>
      <c r="X16" s="89"/>
      <c r="Y16" s="89"/>
      <c r="Z16" s="89"/>
    </row>
    <row r="17" ht="102.0" customHeight="1">
      <c r="A17" s="89">
        <v>17.0</v>
      </c>
      <c r="B17" s="113"/>
      <c r="C17" s="114"/>
      <c r="D17" s="114"/>
      <c r="E17" s="193"/>
      <c r="F17" s="246" t="s">
        <v>199</v>
      </c>
      <c r="G17" s="125" t="s">
        <v>254</v>
      </c>
      <c r="H17" s="117"/>
      <c r="I17" s="191" t="s">
        <v>255</v>
      </c>
      <c r="J17" s="117" t="s">
        <v>189</v>
      </c>
      <c r="K17" s="456"/>
      <c r="L17" s="117" t="str">
        <f t="shared" si="4"/>
        <v>Blm Diisi</v>
      </c>
      <c r="M17" s="117"/>
      <c r="N17" s="89"/>
      <c r="O17" s="121"/>
      <c r="P17" s="300" t="s">
        <v>1245</v>
      </c>
      <c r="Q17" s="121"/>
      <c r="R17" s="89"/>
      <c r="S17" s="89"/>
      <c r="T17" s="89"/>
      <c r="U17" s="89"/>
      <c r="V17" s="89"/>
      <c r="W17" s="89"/>
      <c r="X17" s="89"/>
      <c r="Y17" s="89"/>
      <c r="Z17" s="89"/>
    </row>
    <row r="18" ht="102.0" customHeight="1">
      <c r="A18" s="89">
        <v>18.0</v>
      </c>
      <c r="B18" s="113"/>
      <c r="C18" s="114"/>
      <c r="D18" s="114"/>
      <c r="E18" s="193"/>
      <c r="F18" s="246" t="s">
        <v>219</v>
      </c>
      <c r="G18" s="125" t="s">
        <v>1170</v>
      </c>
      <c r="H18" s="117"/>
      <c r="I18" s="191" t="s">
        <v>1246</v>
      </c>
      <c r="J18" s="117" t="s">
        <v>196</v>
      </c>
      <c r="K18" s="456"/>
      <c r="L18" s="117" t="str">
        <f t="shared" si="4"/>
        <v>Blm Diisi</v>
      </c>
      <c r="M18" s="117"/>
      <c r="N18" s="89"/>
      <c r="O18" s="121"/>
      <c r="P18" s="121" t="s">
        <v>1247</v>
      </c>
      <c r="Q18" s="121"/>
      <c r="R18" s="89"/>
      <c r="S18" s="89"/>
      <c r="T18" s="89"/>
      <c r="U18" s="89"/>
      <c r="V18" s="89"/>
      <c r="W18" s="89"/>
      <c r="X18" s="89"/>
      <c r="Y18" s="89"/>
      <c r="Z18" s="89"/>
    </row>
    <row r="19">
      <c r="A19" s="89">
        <v>19.0</v>
      </c>
      <c r="B19" s="257"/>
      <c r="C19" s="241"/>
      <c r="D19" s="241"/>
      <c r="E19" s="255" t="s">
        <v>16</v>
      </c>
      <c r="F19" s="32" t="s">
        <v>17</v>
      </c>
      <c r="G19" s="4"/>
      <c r="H19" s="242">
        <v>0.4</v>
      </c>
      <c r="I19" s="243"/>
      <c r="J19" s="242"/>
      <c r="K19" s="455"/>
      <c r="L19" s="242">
        <f>AVERAGE(L20:L21)*H19</f>
        <v>0.4</v>
      </c>
      <c r="M19" s="242">
        <f>L19/H19</f>
        <v>1</v>
      </c>
      <c r="N19" s="89"/>
      <c r="O19" s="243"/>
      <c r="P19" s="243"/>
      <c r="Q19" s="243"/>
      <c r="R19" s="89"/>
      <c r="S19" s="89"/>
      <c r="T19" s="89"/>
      <c r="U19" s="89"/>
      <c r="V19" s="89"/>
      <c r="W19" s="89"/>
      <c r="X19" s="89"/>
      <c r="Y19" s="89"/>
      <c r="Z19" s="89"/>
    </row>
    <row r="20" ht="114.0" customHeight="1">
      <c r="A20" s="89">
        <v>20.0</v>
      </c>
      <c r="B20" s="113"/>
      <c r="C20" s="114"/>
      <c r="D20" s="114"/>
      <c r="E20" s="260"/>
      <c r="F20" s="114" t="s">
        <v>186</v>
      </c>
      <c r="G20" s="125" t="s">
        <v>1171</v>
      </c>
      <c r="H20" s="117"/>
      <c r="I20" s="191" t="s">
        <v>1248</v>
      </c>
      <c r="J20" s="117" t="s">
        <v>196</v>
      </c>
      <c r="K20" s="456"/>
      <c r="L20" s="117" t="str">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Blm Diisi</v>
      </c>
      <c r="M20" s="117"/>
      <c r="N20" s="89"/>
      <c r="O20" s="121"/>
      <c r="P20" s="121" t="s">
        <v>1249</v>
      </c>
      <c r="Q20" s="121"/>
      <c r="R20" s="89"/>
      <c r="S20" s="89"/>
      <c r="T20" s="89"/>
      <c r="U20" s="89"/>
      <c r="V20" s="89"/>
      <c r="W20" s="89"/>
      <c r="X20" s="89"/>
      <c r="Y20" s="89"/>
      <c r="Z20" s="89"/>
    </row>
    <row r="21" ht="151.5" customHeight="1">
      <c r="A21" s="89">
        <v>21.0</v>
      </c>
      <c r="B21" s="113"/>
      <c r="C21" s="114"/>
      <c r="D21" s="114"/>
      <c r="E21" s="260"/>
      <c r="F21" s="114" t="s">
        <v>193</v>
      </c>
      <c r="G21" s="125" t="s">
        <v>1250</v>
      </c>
      <c r="H21" s="117"/>
      <c r="I21" s="191" t="s">
        <v>1251</v>
      </c>
      <c r="J21" s="117" t="s">
        <v>196</v>
      </c>
      <c r="K21" s="350" t="s">
        <v>190</v>
      </c>
      <c r="L21" s="117">
        <f t="shared" si="5"/>
        <v>1</v>
      </c>
      <c r="M21" s="117"/>
      <c r="N21" s="89"/>
      <c r="O21" s="121" t="s">
        <v>1252</v>
      </c>
      <c r="P21" s="121" t="s">
        <v>1253</v>
      </c>
      <c r="Q21" s="121"/>
      <c r="R21" s="89"/>
      <c r="S21" s="89"/>
      <c r="T21" s="89"/>
      <c r="U21" s="89"/>
      <c r="V21" s="89"/>
      <c r="W21" s="89"/>
      <c r="X21" s="89"/>
      <c r="Y21" s="89"/>
      <c r="Z21" s="89"/>
    </row>
    <row r="22" ht="15.75" customHeight="1">
      <c r="A22" s="89">
        <v>22.0</v>
      </c>
      <c r="B22" s="138"/>
      <c r="C22" s="139"/>
      <c r="D22" s="139">
        <v>2.0</v>
      </c>
      <c r="E22" s="141" t="s">
        <v>18</v>
      </c>
      <c r="F22" s="3"/>
      <c r="G22" s="4"/>
      <c r="H22" s="37">
        <f>SUM(H23:H25)</f>
        <v>1</v>
      </c>
      <c r="I22" s="262"/>
      <c r="J22" s="37"/>
      <c r="K22" s="454"/>
      <c r="L22" s="37" t="str">
        <f>L23</f>
        <v>#DIV/0!</v>
      </c>
      <c r="M22" s="37" t="str">
        <f t="shared" ref="M22:M23" si="6">L22/H22</f>
        <v>#DIV/0!</v>
      </c>
      <c r="N22" s="89"/>
      <c r="O22" s="262"/>
      <c r="P22" s="262"/>
      <c r="Q22" s="262"/>
      <c r="R22" s="89"/>
      <c r="S22" s="89"/>
      <c r="T22" s="89"/>
      <c r="U22" s="89"/>
      <c r="V22" s="89"/>
      <c r="W22" s="89"/>
      <c r="X22" s="89"/>
      <c r="Y22" s="89"/>
      <c r="Z22" s="89"/>
    </row>
    <row r="23" ht="15.75" customHeight="1">
      <c r="A23" s="89">
        <v>23.0</v>
      </c>
      <c r="B23" s="257"/>
      <c r="C23" s="241"/>
      <c r="D23" s="241"/>
      <c r="E23" s="331" t="s">
        <v>107</v>
      </c>
      <c r="F23" s="28" t="s">
        <v>19</v>
      </c>
      <c r="G23" s="4"/>
      <c r="H23" s="242">
        <v>1.0</v>
      </c>
      <c r="I23" s="243"/>
      <c r="J23" s="242"/>
      <c r="K23" s="455"/>
      <c r="L23" s="242" t="str">
        <f>AVERAGE(L24:L25)*H23</f>
        <v>#DIV/0!</v>
      </c>
      <c r="M23" s="242" t="str">
        <f t="shared" si="6"/>
        <v>#DIV/0!</v>
      </c>
      <c r="N23" s="89"/>
      <c r="O23" s="243"/>
      <c r="P23" s="243"/>
      <c r="Q23" s="243"/>
      <c r="R23" s="89"/>
      <c r="S23" s="89"/>
      <c r="T23" s="89"/>
      <c r="U23" s="89"/>
      <c r="V23" s="89"/>
      <c r="W23" s="89"/>
      <c r="X23" s="89"/>
      <c r="Y23" s="89"/>
      <c r="Z23" s="89"/>
    </row>
    <row r="24" ht="138.0" customHeight="1">
      <c r="A24" s="89">
        <v>24.0</v>
      </c>
      <c r="B24" s="113"/>
      <c r="C24" s="114"/>
      <c r="D24" s="114"/>
      <c r="E24" s="114"/>
      <c r="F24" s="114" t="s">
        <v>186</v>
      </c>
      <c r="G24" s="125" t="s">
        <v>1173</v>
      </c>
      <c r="H24" s="117"/>
      <c r="I24" s="191" t="s">
        <v>1254</v>
      </c>
      <c r="J24" s="117" t="s">
        <v>189</v>
      </c>
      <c r="K24" s="456"/>
      <c r="L24" s="117" t="str">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Blm Diisi</v>
      </c>
      <c r="M24" s="117"/>
      <c r="N24" s="89"/>
      <c r="O24" s="121"/>
      <c r="P24" s="457" t="s">
        <v>1255</v>
      </c>
      <c r="Q24" s="121"/>
      <c r="R24" s="89"/>
      <c r="S24" s="89"/>
      <c r="T24" s="89"/>
      <c r="U24" s="89"/>
      <c r="V24" s="89"/>
      <c r="W24" s="89"/>
      <c r="X24" s="89"/>
      <c r="Y24" s="89"/>
      <c r="Z24" s="89"/>
    </row>
    <row r="25" ht="125.25" customHeight="1">
      <c r="A25" s="89">
        <v>25.0</v>
      </c>
      <c r="B25" s="113"/>
      <c r="C25" s="114"/>
      <c r="D25" s="114"/>
      <c r="E25" s="114"/>
      <c r="F25" s="114" t="s">
        <v>193</v>
      </c>
      <c r="G25" s="125" t="s">
        <v>1174</v>
      </c>
      <c r="H25" s="117"/>
      <c r="I25" s="191" t="s">
        <v>1256</v>
      </c>
      <c r="J25" s="117" t="s">
        <v>189</v>
      </c>
      <c r="K25" s="456"/>
      <c r="L25" s="117" t="str">
        <f t="shared" si="7"/>
        <v>Blm Diisi</v>
      </c>
      <c r="M25" s="117"/>
      <c r="N25" s="89"/>
      <c r="O25" s="121"/>
      <c r="P25" s="457" t="s">
        <v>1257</v>
      </c>
      <c r="Q25" s="121"/>
      <c r="R25" s="89"/>
      <c r="S25" s="89"/>
      <c r="T25" s="89"/>
      <c r="U25" s="89"/>
      <c r="V25" s="89"/>
      <c r="W25" s="89"/>
      <c r="X25" s="89"/>
      <c r="Y25" s="89"/>
      <c r="Z25" s="89"/>
    </row>
    <row r="26" ht="15.75" customHeight="1">
      <c r="A26" s="89">
        <v>26.0</v>
      </c>
      <c r="B26" s="138"/>
      <c r="C26" s="138"/>
      <c r="D26" s="139">
        <v>3.0</v>
      </c>
      <c r="E26" s="141" t="s">
        <v>21</v>
      </c>
      <c r="F26" s="3"/>
      <c r="G26" s="4"/>
      <c r="H26" s="37">
        <f>SUM(H27:H38)</f>
        <v>2</v>
      </c>
      <c r="I26" s="262"/>
      <c r="J26" s="37"/>
      <c r="K26" s="454"/>
      <c r="L26" s="37">
        <f>SUM(L27,L38)</f>
        <v>2</v>
      </c>
      <c r="M26" s="37">
        <f t="shared" ref="M26:M27" si="8">L26/H26</f>
        <v>1</v>
      </c>
      <c r="N26" s="89"/>
      <c r="O26" s="262"/>
      <c r="P26" s="262"/>
      <c r="Q26" s="262"/>
      <c r="R26" s="89"/>
      <c r="S26" s="89"/>
      <c r="T26" s="89"/>
      <c r="U26" s="89"/>
      <c r="V26" s="89"/>
      <c r="W26" s="89"/>
      <c r="X26" s="89"/>
      <c r="Y26" s="89"/>
      <c r="Z26" s="89"/>
    </row>
    <row r="27" ht="15.75" customHeight="1">
      <c r="A27" s="89">
        <v>27.0</v>
      </c>
      <c r="B27" s="257"/>
      <c r="C27" s="241"/>
      <c r="D27" s="241"/>
      <c r="E27" s="411" t="s">
        <v>10</v>
      </c>
      <c r="F27" s="270" t="s">
        <v>23</v>
      </c>
      <c r="G27" s="4"/>
      <c r="H27" s="242">
        <v>1.0</v>
      </c>
      <c r="I27" s="243"/>
      <c r="J27" s="242"/>
      <c r="K27" s="455"/>
      <c r="L27" s="242">
        <f>AVERAGE(L28:L37)*H27</f>
        <v>1</v>
      </c>
      <c r="M27" s="242">
        <f t="shared" si="8"/>
        <v>1</v>
      </c>
      <c r="N27" s="89"/>
      <c r="O27" s="243"/>
      <c r="P27" s="243"/>
      <c r="Q27" s="243"/>
      <c r="R27" s="89"/>
      <c r="S27" s="89"/>
      <c r="T27" s="89"/>
      <c r="U27" s="89"/>
      <c r="V27" s="89"/>
      <c r="W27" s="89"/>
      <c r="X27" s="89"/>
      <c r="Y27" s="89"/>
      <c r="Z27" s="89"/>
    </row>
    <row r="28" ht="91.5" customHeight="1">
      <c r="A28" s="89">
        <v>28.0</v>
      </c>
      <c r="B28" s="113"/>
      <c r="C28" s="114"/>
      <c r="D28" s="114"/>
      <c r="E28" s="271"/>
      <c r="F28" s="123" t="s">
        <v>186</v>
      </c>
      <c r="G28" s="272" t="s">
        <v>307</v>
      </c>
      <c r="H28" s="117"/>
      <c r="I28" s="191" t="s">
        <v>1258</v>
      </c>
      <c r="J28" s="117" t="s">
        <v>189</v>
      </c>
      <c r="K28" s="350"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121" t="s">
        <v>1252</v>
      </c>
      <c r="P28" s="458" t="s">
        <v>1259</v>
      </c>
      <c r="Q28" s="121"/>
      <c r="R28" s="89"/>
      <c r="S28" s="89"/>
      <c r="T28" s="89"/>
      <c r="U28" s="89"/>
      <c r="V28" s="89"/>
      <c r="W28" s="89"/>
      <c r="X28" s="89"/>
      <c r="Y28" s="89"/>
      <c r="Z28" s="89"/>
    </row>
    <row r="29" ht="91.5" customHeight="1">
      <c r="A29" s="89">
        <v>29.0</v>
      </c>
      <c r="B29" s="113"/>
      <c r="C29" s="114"/>
      <c r="D29" s="114"/>
      <c r="E29" s="271"/>
      <c r="F29" s="123" t="s">
        <v>193</v>
      </c>
      <c r="G29" s="272" t="s">
        <v>311</v>
      </c>
      <c r="H29" s="117"/>
      <c r="I29" s="191" t="s">
        <v>1260</v>
      </c>
      <c r="J29" s="117" t="s">
        <v>189</v>
      </c>
      <c r="K29" s="350" t="s">
        <v>190</v>
      </c>
      <c r="L29" s="117">
        <f t="shared" si="9"/>
        <v>1</v>
      </c>
      <c r="M29" s="117"/>
      <c r="N29" s="89"/>
      <c r="O29" s="121" t="s">
        <v>1252</v>
      </c>
      <c r="P29" s="459"/>
      <c r="Q29" s="121"/>
      <c r="R29" s="89"/>
      <c r="S29" s="89"/>
      <c r="T29" s="89"/>
      <c r="U29" s="89"/>
      <c r="V29" s="89"/>
      <c r="W29" s="89"/>
      <c r="X29" s="89"/>
      <c r="Y29" s="89"/>
      <c r="Z29" s="89"/>
    </row>
    <row r="30" ht="91.5" customHeight="1">
      <c r="A30" s="89">
        <v>30.0</v>
      </c>
      <c r="B30" s="113"/>
      <c r="C30" s="114"/>
      <c r="D30" s="114"/>
      <c r="E30" s="271"/>
      <c r="F30" s="123" t="s">
        <v>199</v>
      </c>
      <c r="G30" s="272" t="s">
        <v>314</v>
      </c>
      <c r="H30" s="117"/>
      <c r="I30" s="191" t="s">
        <v>1261</v>
      </c>
      <c r="J30" s="117" t="s">
        <v>189</v>
      </c>
      <c r="K30" s="350" t="s">
        <v>190</v>
      </c>
      <c r="L30" s="117">
        <f t="shared" si="9"/>
        <v>1</v>
      </c>
      <c r="M30" s="117"/>
      <c r="N30" s="89"/>
      <c r="O30" s="121" t="s">
        <v>1252</v>
      </c>
      <c r="P30" s="459"/>
      <c r="Q30" s="121"/>
      <c r="R30" s="89"/>
      <c r="S30" s="89"/>
      <c r="T30" s="89"/>
      <c r="U30" s="89"/>
      <c r="V30" s="89"/>
      <c r="W30" s="89"/>
      <c r="X30" s="89"/>
      <c r="Y30" s="89"/>
      <c r="Z30" s="89"/>
    </row>
    <row r="31" ht="91.5" customHeight="1">
      <c r="A31" s="89">
        <v>31.0</v>
      </c>
      <c r="B31" s="113"/>
      <c r="C31" s="114"/>
      <c r="D31" s="114"/>
      <c r="E31" s="271"/>
      <c r="F31" s="123" t="s">
        <v>219</v>
      </c>
      <c r="G31" s="272" t="s">
        <v>320</v>
      </c>
      <c r="H31" s="117"/>
      <c r="I31" s="191" t="s">
        <v>1262</v>
      </c>
      <c r="J31" s="117" t="s">
        <v>189</v>
      </c>
      <c r="K31" s="350" t="s">
        <v>190</v>
      </c>
      <c r="L31" s="117">
        <f t="shared" si="9"/>
        <v>1</v>
      </c>
      <c r="M31" s="117"/>
      <c r="N31" s="89"/>
      <c r="O31" s="121" t="s">
        <v>1252</v>
      </c>
      <c r="P31" s="459"/>
      <c r="Q31" s="121"/>
      <c r="R31" s="89"/>
      <c r="S31" s="89"/>
      <c r="T31" s="89"/>
      <c r="U31" s="89"/>
      <c r="V31" s="89"/>
      <c r="W31" s="89"/>
      <c r="X31" s="89"/>
      <c r="Y31" s="89"/>
      <c r="Z31" s="89"/>
    </row>
    <row r="32" ht="91.5" customHeight="1">
      <c r="A32" s="89">
        <v>32.0</v>
      </c>
      <c r="B32" s="113"/>
      <c r="C32" s="114"/>
      <c r="D32" s="114"/>
      <c r="E32" s="271"/>
      <c r="F32" s="123" t="s">
        <v>224</v>
      </c>
      <c r="G32" s="272" t="s">
        <v>1175</v>
      </c>
      <c r="H32" s="117"/>
      <c r="I32" s="191" t="s">
        <v>1263</v>
      </c>
      <c r="J32" s="117" t="s">
        <v>189</v>
      </c>
      <c r="K32" s="350" t="s">
        <v>190</v>
      </c>
      <c r="L32" s="117">
        <f t="shared" si="9"/>
        <v>1</v>
      </c>
      <c r="M32" s="117"/>
      <c r="N32" s="89"/>
      <c r="O32" s="121" t="s">
        <v>1252</v>
      </c>
      <c r="P32" s="459"/>
      <c r="Q32" s="121"/>
      <c r="R32" s="89"/>
      <c r="S32" s="89"/>
      <c r="T32" s="89"/>
      <c r="U32" s="89"/>
      <c r="V32" s="89"/>
      <c r="W32" s="89"/>
      <c r="X32" s="89"/>
      <c r="Y32" s="89"/>
      <c r="Z32" s="89"/>
    </row>
    <row r="33" ht="91.5" customHeight="1">
      <c r="A33" s="89">
        <v>33.0</v>
      </c>
      <c r="B33" s="113"/>
      <c r="C33" s="114"/>
      <c r="D33" s="114"/>
      <c r="E33" s="271"/>
      <c r="F33" s="123" t="s">
        <v>249</v>
      </c>
      <c r="G33" s="272" t="s">
        <v>326</v>
      </c>
      <c r="H33" s="117"/>
      <c r="I33" s="191" t="s">
        <v>327</v>
      </c>
      <c r="J33" s="117" t="s">
        <v>189</v>
      </c>
      <c r="K33" s="350" t="s">
        <v>190</v>
      </c>
      <c r="L33" s="117">
        <f t="shared" si="9"/>
        <v>1</v>
      </c>
      <c r="M33" s="117"/>
      <c r="N33" s="89"/>
      <c r="O33" s="121" t="s">
        <v>1252</v>
      </c>
      <c r="P33" s="459"/>
      <c r="Q33" s="121"/>
      <c r="R33" s="89"/>
      <c r="S33" s="89"/>
      <c r="T33" s="89"/>
      <c r="U33" s="89"/>
      <c r="V33" s="89"/>
      <c r="W33" s="89"/>
      <c r="X33" s="89"/>
      <c r="Y33" s="89"/>
      <c r="Z33" s="89"/>
    </row>
    <row r="34" ht="91.5" customHeight="1">
      <c r="A34" s="89">
        <v>34.0</v>
      </c>
      <c r="B34" s="113"/>
      <c r="C34" s="114"/>
      <c r="D34" s="114"/>
      <c r="E34" s="271"/>
      <c r="F34" s="123" t="s">
        <v>253</v>
      </c>
      <c r="G34" s="272" t="s">
        <v>1176</v>
      </c>
      <c r="H34" s="117"/>
      <c r="I34" s="191" t="s">
        <v>1264</v>
      </c>
      <c r="J34" s="117" t="s">
        <v>189</v>
      </c>
      <c r="K34" s="350" t="s">
        <v>190</v>
      </c>
      <c r="L34" s="117">
        <f t="shared" si="9"/>
        <v>1</v>
      </c>
      <c r="M34" s="117"/>
      <c r="N34" s="89"/>
      <c r="O34" s="121" t="s">
        <v>1252</v>
      </c>
      <c r="P34" s="459"/>
      <c r="Q34" s="121"/>
      <c r="R34" s="89"/>
      <c r="S34" s="89"/>
      <c r="T34" s="89"/>
      <c r="U34" s="89"/>
      <c r="V34" s="89"/>
      <c r="W34" s="89"/>
      <c r="X34" s="89"/>
      <c r="Y34" s="89"/>
      <c r="Z34" s="89"/>
    </row>
    <row r="35" ht="91.5" customHeight="1">
      <c r="A35" s="89">
        <v>35.0</v>
      </c>
      <c r="B35" s="113"/>
      <c r="C35" s="114"/>
      <c r="D35" s="114"/>
      <c r="E35" s="271"/>
      <c r="F35" s="123" t="s">
        <v>329</v>
      </c>
      <c r="G35" s="272" t="s">
        <v>1177</v>
      </c>
      <c r="H35" s="117"/>
      <c r="I35" s="191" t="s">
        <v>1265</v>
      </c>
      <c r="J35" s="117" t="s">
        <v>189</v>
      </c>
      <c r="K35" s="350" t="s">
        <v>190</v>
      </c>
      <c r="L35" s="117">
        <f t="shared" si="9"/>
        <v>1</v>
      </c>
      <c r="M35" s="117"/>
      <c r="N35" s="89"/>
      <c r="O35" s="121" t="s">
        <v>1252</v>
      </c>
      <c r="P35" s="459"/>
      <c r="Q35" s="121"/>
      <c r="R35" s="89"/>
      <c r="S35" s="89"/>
      <c r="T35" s="89"/>
      <c r="U35" s="89"/>
      <c r="V35" s="89"/>
      <c r="W35" s="89"/>
      <c r="X35" s="89"/>
      <c r="Y35" s="89"/>
      <c r="Z35" s="89"/>
    </row>
    <row r="36" ht="91.5" customHeight="1">
      <c r="A36" s="89">
        <v>36.0</v>
      </c>
      <c r="B36" s="113"/>
      <c r="C36" s="114"/>
      <c r="D36" s="114"/>
      <c r="E36" s="271"/>
      <c r="F36" s="123" t="s">
        <v>10</v>
      </c>
      <c r="G36" s="272" t="s">
        <v>1178</v>
      </c>
      <c r="H36" s="117"/>
      <c r="I36" s="191" t="s">
        <v>1266</v>
      </c>
      <c r="J36" s="117" t="s">
        <v>189</v>
      </c>
      <c r="K36" s="350" t="s">
        <v>190</v>
      </c>
      <c r="L36" s="117">
        <f t="shared" si="9"/>
        <v>1</v>
      </c>
      <c r="M36" s="117"/>
      <c r="N36" s="89"/>
      <c r="O36" s="121" t="s">
        <v>1252</v>
      </c>
      <c r="P36" s="459"/>
      <c r="Q36" s="121"/>
      <c r="R36" s="89"/>
      <c r="S36" s="89"/>
      <c r="T36" s="89"/>
      <c r="U36" s="89"/>
      <c r="V36" s="89"/>
      <c r="W36" s="89"/>
      <c r="X36" s="89"/>
      <c r="Y36" s="89"/>
      <c r="Z36" s="89"/>
    </row>
    <row r="37" ht="91.5" customHeight="1">
      <c r="A37" s="89">
        <v>37.0</v>
      </c>
      <c r="B37" s="113"/>
      <c r="C37" s="114"/>
      <c r="D37" s="114"/>
      <c r="E37" s="271"/>
      <c r="F37" s="123" t="s">
        <v>336</v>
      </c>
      <c r="G37" s="272" t="s">
        <v>341</v>
      </c>
      <c r="H37" s="117"/>
      <c r="I37" s="191" t="s">
        <v>1267</v>
      </c>
      <c r="J37" s="117" t="s">
        <v>189</v>
      </c>
      <c r="K37" s="350" t="s">
        <v>190</v>
      </c>
      <c r="L37" s="117">
        <f t="shared" si="9"/>
        <v>1</v>
      </c>
      <c r="M37" s="117"/>
      <c r="N37" s="89"/>
      <c r="O37" s="121" t="s">
        <v>1252</v>
      </c>
      <c r="P37" s="94"/>
      <c r="Q37" s="121"/>
      <c r="R37" s="89"/>
      <c r="S37" s="89"/>
      <c r="T37" s="89"/>
      <c r="U37" s="89"/>
      <c r="V37" s="89"/>
      <c r="W37" s="89"/>
      <c r="X37" s="89"/>
      <c r="Y37" s="89"/>
      <c r="Z37" s="89"/>
    </row>
    <row r="38" ht="24.0" customHeight="1">
      <c r="A38" s="392">
        <v>38.0</v>
      </c>
      <c r="B38" s="460"/>
      <c r="C38" s="461"/>
      <c r="D38" s="461"/>
      <c r="E38" s="280" t="s">
        <v>12</v>
      </c>
      <c r="F38" s="462" t="s">
        <v>24</v>
      </c>
      <c r="G38" s="4"/>
      <c r="H38" s="282">
        <v>1.0</v>
      </c>
      <c r="I38" s="463"/>
      <c r="J38" s="282"/>
      <c r="K38" s="464"/>
      <c r="L38" s="282">
        <f>AVERAGE(L39:L40)*H38</f>
        <v>1</v>
      </c>
      <c r="M38" s="282">
        <f>L38/H38</f>
        <v>1</v>
      </c>
      <c r="N38" s="392"/>
      <c r="O38" s="463"/>
      <c r="P38" s="463"/>
      <c r="Q38" s="463"/>
      <c r="R38" s="392"/>
      <c r="S38" s="392"/>
      <c r="T38" s="392"/>
      <c r="U38" s="392"/>
      <c r="V38" s="392"/>
      <c r="W38" s="392"/>
      <c r="X38" s="392"/>
      <c r="Y38" s="392"/>
      <c r="Z38" s="392"/>
    </row>
    <row r="39" ht="156.75" customHeight="1">
      <c r="A39" s="89">
        <v>39.0</v>
      </c>
      <c r="B39" s="113"/>
      <c r="C39" s="114"/>
      <c r="D39" s="114"/>
      <c r="E39" s="285"/>
      <c r="F39" s="286" t="s">
        <v>186</v>
      </c>
      <c r="G39" s="272" t="s">
        <v>344</v>
      </c>
      <c r="H39" s="117"/>
      <c r="I39" s="191" t="s">
        <v>1268</v>
      </c>
      <c r="J39" s="117" t="s">
        <v>196</v>
      </c>
      <c r="K39" s="350"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465" t="s">
        <v>1269</v>
      </c>
      <c r="P39" s="300" t="s">
        <v>1270</v>
      </c>
      <c r="Q39" s="121"/>
      <c r="R39" s="89"/>
      <c r="S39" s="89"/>
      <c r="T39" s="89"/>
      <c r="U39" s="89"/>
      <c r="V39" s="89"/>
      <c r="W39" s="89"/>
      <c r="X39" s="89"/>
      <c r="Y39" s="89"/>
      <c r="Z39" s="89"/>
    </row>
    <row r="40" ht="139.5" customHeight="1">
      <c r="A40" s="89">
        <v>40.0</v>
      </c>
      <c r="B40" s="113"/>
      <c r="C40" s="114"/>
      <c r="D40" s="114"/>
      <c r="E40" s="285"/>
      <c r="F40" s="286" t="s">
        <v>193</v>
      </c>
      <c r="G40" s="272" t="s">
        <v>348</v>
      </c>
      <c r="H40" s="117"/>
      <c r="I40" s="191" t="s">
        <v>1271</v>
      </c>
      <c r="J40" s="117" t="s">
        <v>196</v>
      </c>
      <c r="K40" s="350" t="s">
        <v>190</v>
      </c>
      <c r="L40" s="117">
        <f t="shared" si="10"/>
        <v>1</v>
      </c>
      <c r="M40" s="117"/>
      <c r="N40" s="89"/>
      <c r="O40" s="466" t="s">
        <v>1272</v>
      </c>
      <c r="P40" s="300" t="s">
        <v>1273</v>
      </c>
      <c r="Q40" s="121"/>
      <c r="R40" s="89"/>
      <c r="S40" s="89"/>
      <c r="T40" s="89"/>
      <c r="U40" s="89"/>
      <c r="V40" s="89"/>
      <c r="W40" s="89"/>
      <c r="X40" s="89"/>
      <c r="Y40" s="89"/>
      <c r="Z40" s="89"/>
    </row>
    <row r="41" ht="15.75" customHeight="1">
      <c r="A41" s="89">
        <v>41.0</v>
      </c>
      <c r="B41" s="138"/>
      <c r="C41" s="138"/>
      <c r="D41" s="139">
        <v>4.0</v>
      </c>
      <c r="E41" s="141" t="s">
        <v>25</v>
      </c>
      <c r="F41" s="3"/>
      <c r="G41" s="4"/>
      <c r="H41" s="37">
        <f>SUM(H42:H52)</f>
        <v>1</v>
      </c>
      <c r="I41" s="262"/>
      <c r="J41" s="37"/>
      <c r="K41" s="454"/>
      <c r="L41" s="37" t="str">
        <f>SUM(L42,L52)</f>
        <v>#DIV/0!</v>
      </c>
      <c r="M41" s="37" t="str">
        <f t="shared" ref="M41:M42" si="11">L41/H41</f>
        <v>#DIV/0!</v>
      </c>
      <c r="N41" s="89"/>
      <c r="O41" s="262"/>
      <c r="P41" s="262"/>
      <c r="Q41" s="262"/>
      <c r="R41" s="89"/>
      <c r="S41" s="89"/>
      <c r="T41" s="89"/>
      <c r="U41" s="89"/>
      <c r="V41" s="89"/>
      <c r="W41" s="89"/>
      <c r="X41" s="89"/>
      <c r="Y41" s="89"/>
      <c r="Z41" s="89"/>
    </row>
    <row r="42" ht="15.75" customHeight="1">
      <c r="A42" s="89">
        <v>42.0</v>
      </c>
      <c r="B42" s="257"/>
      <c r="C42" s="241"/>
      <c r="D42" s="241"/>
      <c r="E42" s="241" t="s">
        <v>10</v>
      </c>
      <c r="F42" s="32" t="s">
        <v>26</v>
      </c>
      <c r="G42" s="4"/>
      <c r="H42" s="242">
        <v>0.5</v>
      </c>
      <c r="I42" s="243"/>
      <c r="J42" s="242"/>
      <c r="K42" s="455"/>
      <c r="L42" s="242">
        <f>AVERAGE(L43:L51)*H42</f>
        <v>0.5</v>
      </c>
      <c r="M42" s="242">
        <f t="shared" si="11"/>
        <v>1</v>
      </c>
      <c r="N42" s="89"/>
      <c r="O42" s="243"/>
      <c r="P42" s="243"/>
      <c r="Q42" s="243"/>
      <c r="R42" s="89"/>
      <c r="S42" s="89"/>
      <c r="T42" s="89"/>
      <c r="U42" s="89"/>
      <c r="V42" s="89"/>
      <c r="W42" s="89"/>
      <c r="X42" s="89"/>
      <c r="Y42" s="89"/>
      <c r="Z42" s="89"/>
    </row>
    <row r="43" ht="183.0" customHeight="1">
      <c r="A43" s="89">
        <v>43.0</v>
      </c>
      <c r="B43" s="113"/>
      <c r="C43" s="114"/>
      <c r="D43" s="114"/>
      <c r="E43" s="114"/>
      <c r="F43" s="114" t="s">
        <v>186</v>
      </c>
      <c r="G43" s="266" t="s">
        <v>1179</v>
      </c>
      <c r="H43" s="117"/>
      <c r="I43" s="191" t="s">
        <v>353</v>
      </c>
      <c r="J43" s="117" t="s">
        <v>189</v>
      </c>
      <c r="K43" s="350"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467" t="s">
        <v>1274</v>
      </c>
      <c r="P43" s="457" t="s">
        <v>1275</v>
      </c>
      <c r="Q43" s="121"/>
      <c r="R43" s="89"/>
      <c r="S43" s="89"/>
      <c r="T43" s="89"/>
      <c r="U43" s="89"/>
      <c r="V43" s="89"/>
      <c r="W43" s="89"/>
      <c r="X43" s="89"/>
      <c r="Y43" s="89"/>
      <c r="Z43" s="89"/>
    </row>
    <row r="44" ht="210.0" customHeight="1">
      <c r="A44" s="89">
        <v>44.0</v>
      </c>
      <c r="B44" s="113"/>
      <c r="C44" s="114"/>
      <c r="D44" s="114"/>
      <c r="E44" s="114"/>
      <c r="F44" s="114" t="s">
        <v>193</v>
      </c>
      <c r="G44" s="266" t="s">
        <v>356</v>
      </c>
      <c r="H44" s="117"/>
      <c r="I44" s="191" t="s">
        <v>357</v>
      </c>
      <c r="J44" s="117" t="s">
        <v>189</v>
      </c>
      <c r="K44" s="350" t="s">
        <v>190</v>
      </c>
      <c r="L44" s="117">
        <f t="shared" si="12"/>
        <v>1</v>
      </c>
      <c r="M44" s="117"/>
      <c r="N44" s="89"/>
      <c r="O44" s="467" t="s">
        <v>1276</v>
      </c>
      <c r="P44" s="457" t="s">
        <v>1277</v>
      </c>
      <c r="Q44" s="121"/>
      <c r="R44" s="89"/>
      <c r="S44" s="89"/>
      <c r="T44" s="89"/>
      <c r="U44" s="89"/>
      <c r="V44" s="89"/>
      <c r="W44" s="89"/>
      <c r="X44" s="89"/>
      <c r="Y44" s="89"/>
      <c r="Z44" s="89"/>
    </row>
    <row r="45" ht="142.5" customHeight="1">
      <c r="A45" s="89">
        <v>45.0</v>
      </c>
      <c r="B45" s="113"/>
      <c r="C45" s="114"/>
      <c r="D45" s="114"/>
      <c r="E45" s="114"/>
      <c r="F45" s="114" t="s">
        <v>199</v>
      </c>
      <c r="G45" s="266" t="s">
        <v>360</v>
      </c>
      <c r="H45" s="117"/>
      <c r="I45" s="191" t="s">
        <v>361</v>
      </c>
      <c r="J45" s="117" t="s">
        <v>189</v>
      </c>
      <c r="K45" s="350" t="s">
        <v>190</v>
      </c>
      <c r="L45" s="117">
        <f t="shared" si="12"/>
        <v>1</v>
      </c>
      <c r="M45" s="117"/>
      <c r="N45" s="89"/>
      <c r="O45" s="467" t="s">
        <v>1278</v>
      </c>
      <c r="P45" s="121" t="s">
        <v>1279</v>
      </c>
      <c r="Q45" s="121"/>
      <c r="R45" s="89"/>
      <c r="S45" s="89"/>
      <c r="T45" s="89"/>
      <c r="U45" s="89"/>
      <c r="V45" s="89"/>
      <c r="W45" s="89"/>
      <c r="X45" s="89"/>
      <c r="Y45" s="89"/>
      <c r="Z45" s="89"/>
    </row>
    <row r="46" ht="110.25" customHeight="1">
      <c r="A46" s="89">
        <v>46.0</v>
      </c>
      <c r="B46" s="113"/>
      <c r="C46" s="114"/>
      <c r="D46" s="114"/>
      <c r="E46" s="114"/>
      <c r="F46" s="114" t="s">
        <v>219</v>
      </c>
      <c r="G46" s="266" t="s">
        <v>364</v>
      </c>
      <c r="H46" s="117"/>
      <c r="I46" s="191" t="s">
        <v>365</v>
      </c>
      <c r="J46" s="117" t="s">
        <v>196</v>
      </c>
      <c r="K46" s="350" t="s">
        <v>190</v>
      </c>
      <c r="L46" s="117">
        <f t="shared" si="12"/>
        <v>1</v>
      </c>
      <c r="M46" s="117"/>
      <c r="N46" s="89"/>
      <c r="O46" s="467" t="s">
        <v>1280</v>
      </c>
      <c r="P46" s="121" t="s">
        <v>1281</v>
      </c>
      <c r="Q46" s="121"/>
      <c r="R46" s="89"/>
      <c r="S46" s="89"/>
      <c r="T46" s="89"/>
      <c r="U46" s="89"/>
      <c r="V46" s="89"/>
      <c r="W46" s="89"/>
      <c r="X46" s="89"/>
      <c r="Y46" s="89"/>
      <c r="Z46" s="89"/>
    </row>
    <row r="47" ht="81.75" customHeight="1">
      <c r="A47" s="89">
        <v>47.0</v>
      </c>
      <c r="B47" s="113"/>
      <c r="C47" s="114"/>
      <c r="D47" s="114"/>
      <c r="E47" s="114"/>
      <c r="F47" s="114" t="s">
        <v>224</v>
      </c>
      <c r="G47" s="266" t="s">
        <v>368</v>
      </c>
      <c r="H47" s="117"/>
      <c r="I47" s="191" t="s">
        <v>369</v>
      </c>
      <c r="J47" s="117" t="s">
        <v>196</v>
      </c>
      <c r="K47" s="350"/>
      <c r="L47" s="117" t="str">
        <f t="shared" si="12"/>
        <v>Blm Diisi</v>
      </c>
      <c r="M47" s="117"/>
      <c r="N47" s="89"/>
      <c r="O47" s="121"/>
      <c r="P47" s="121" t="s">
        <v>1282</v>
      </c>
      <c r="Q47" s="121"/>
      <c r="R47" s="89"/>
      <c r="S47" s="89"/>
      <c r="T47" s="89"/>
      <c r="U47" s="89"/>
      <c r="V47" s="89"/>
      <c r="W47" s="89"/>
      <c r="X47" s="89"/>
      <c r="Y47" s="89"/>
      <c r="Z47" s="89"/>
    </row>
    <row r="48" ht="94.5" customHeight="1">
      <c r="A48" s="89">
        <v>48.0</v>
      </c>
      <c r="B48" s="113"/>
      <c r="C48" s="114"/>
      <c r="D48" s="114"/>
      <c r="E48" s="114"/>
      <c r="F48" s="114" t="s">
        <v>249</v>
      </c>
      <c r="G48" s="266" t="s">
        <v>371</v>
      </c>
      <c r="H48" s="117"/>
      <c r="I48" s="191" t="s">
        <v>372</v>
      </c>
      <c r="J48" s="117" t="s">
        <v>189</v>
      </c>
      <c r="K48" s="350"/>
      <c r="L48" s="117" t="str">
        <f t="shared" si="12"/>
        <v>Blm Diisi</v>
      </c>
      <c r="M48" s="117"/>
      <c r="N48" s="89"/>
      <c r="O48" s="121"/>
      <c r="P48" s="121" t="s">
        <v>1283</v>
      </c>
      <c r="Q48" s="121"/>
      <c r="R48" s="89"/>
      <c r="S48" s="89"/>
      <c r="T48" s="89"/>
      <c r="U48" s="89"/>
      <c r="V48" s="89"/>
      <c r="W48" s="89"/>
      <c r="X48" s="89"/>
      <c r="Y48" s="89"/>
      <c r="Z48" s="89"/>
    </row>
    <row r="49" ht="96.0" customHeight="1">
      <c r="A49" s="89">
        <v>49.0</v>
      </c>
      <c r="B49" s="113"/>
      <c r="C49" s="114"/>
      <c r="D49" s="114"/>
      <c r="E49" s="114"/>
      <c r="F49" s="114" t="s">
        <v>253</v>
      </c>
      <c r="G49" s="266" t="s">
        <v>375</v>
      </c>
      <c r="H49" s="117"/>
      <c r="I49" s="191" t="s">
        <v>1284</v>
      </c>
      <c r="J49" s="117" t="s">
        <v>196</v>
      </c>
      <c r="K49" s="456"/>
      <c r="L49" s="117" t="str">
        <f t="shared" si="12"/>
        <v>Blm Diisi</v>
      </c>
      <c r="M49" s="117"/>
      <c r="N49" s="89"/>
      <c r="O49" s="121"/>
      <c r="P49" s="121" t="s">
        <v>1285</v>
      </c>
      <c r="Q49" s="121"/>
      <c r="R49" s="89"/>
      <c r="S49" s="89"/>
      <c r="T49" s="89"/>
      <c r="U49" s="89"/>
      <c r="V49" s="89"/>
      <c r="W49" s="89"/>
      <c r="X49" s="89"/>
      <c r="Y49" s="89"/>
      <c r="Z49" s="89"/>
    </row>
    <row r="50" ht="153.75" customHeight="1">
      <c r="A50" s="89">
        <v>50.0</v>
      </c>
      <c r="B50" s="113"/>
      <c r="C50" s="114"/>
      <c r="D50" s="114"/>
      <c r="E50" s="114"/>
      <c r="F50" s="114" t="s">
        <v>329</v>
      </c>
      <c r="G50" s="266" t="s">
        <v>380</v>
      </c>
      <c r="H50" s="117"/>
      <c r="I50" s="191" t="s">
        <v>381</v>
      </c>
      <c r="J50" s="117" t="s">
        <v>196</v>
      </c>
      <c r="K50" s="456"/>
      <c r="L50" s="117" t="str">
        <f t="shared" si="12"/>
        <v>Blm Diisi</v>
      </c>
      <c r="M50" s="117"/>
      <c r="N50" s="89"/>
      <c r="O50" s="121"/>
      <c r="P50" s="121" t="s">
        <v>1286</v>
      </c>
      <c r="Q50" s="121"/>
      <c r="R50" s="89"/>
      <c r="S50" s="89"/>
      <c r="T50" s="89"/>
      <c r="U50" s="89"/>
      <c r="V50" s="89"/>
      <c r="W50" s="89"/>
      <c r="X50" s="89"/>
      <c r="Y50" s="89"/>
      <c r="Z50" s="89"/>
    </row>
    <row r="51" ht="153.75" customHeight="1">
      <c r="A51" s="89">
        <v>51.0</v>
      </c>
      <c r="B51" s="113"/>
      <c r="C51" s="114"/>
      <c r="D51" s="114"/>
      <c r="E51" s="114"/>
      <c r="F51" s="114" t="s">
        <v>10</v>
      </c>
      <c r="G51" s="266" t="s">
        <v>384</v>
      </c>
      <c r="H51" s="117"/>
      <c r="I51" s="191" t="s">
        <v>385</v>
      </c>
      <c r="J51" s="117" t="s">
        <v>189</v>
      </c>
      <c r="K51" s="456"/>
      <c r="L51" s="117" t="str">
        <f t="shared" si="12"/>
        <v>Blm Diisi</v>
      </c>
      <c r="M51" s="117"/>
      <c r="N51" s="89"/>
      <c r="O51" s="121"/>
      <c r="P51" s="121" t="s">
        <v>1286</v>
      </c>
      <c r="Q51" s="121"/>
      <c r="R51" s="89"/>
      <c r="S51" s="89"/>
      <c r="T51" s="89"/>
      <c r="U51" s="89"/>
      <c r="V51" s="89"/>
      <c r="W51" s="89"/>
      <c r="X51" s="89"/>
      <c r="Y51" s="89"/>
      <c r="Z51" s="89"/>
    </row>
    <row r="52" ht="15.75" customHeight="1">
      <c r="A52" s="89">
        <v>52.0</v>
      </c>
      <c r="B52" s="257"/>
      <c r="C52" s="241"/>
      <c r="D52" s="241"/>
      <c r="E52" s="241" t="s">
        <v>12</v>
      </c>
      <c r="F52" s="32" t="s">
        <v>28</v>
      </c>
      <c r="G52" s="4"/>
      <c r="H52" s="242">
        <v>0.5</v>
      </c>
      <c r="I52" s="243"/>
      <c r="J52" s="242"/>
      <c r="K52" s="455"/>
      <c r="L52" s="242" t="str">
        <f>AVERAGE(L53:L54)*H52</f>
        <v>#DIV/0!</v>
      </c>
      <c r="M52" s="242" t="str">
        <f>L52/H52</f>
        <v>#DIV/0!</v>
      </c>
      <c r="N52" s="89"/>
      <c r="O52" s="243"/>
      <c r="P52" s="243"/>
      <c r="Q52" s="243"/>
      <c r="R52" s="89"/>
      <c r="S52" s="89"/>
      <c r="T52" s="89"/>
      <c r="U52" s="89"/>
      <c r="V52" s="89"/>
      <c r="W52" s="89"/>
      <c r="X52" s="89"/>
      <c r="Y52" s="89"/>
      <c r="Z52" s="89"/>
    </row>
    <row r="53" ht="75.0" customHeight="1">
      <c r="A53" s="89">
        <v>53.0</v>
      </c>
      <c r="B53" s="113"/>
      <c r="C53" s="114"/>
      <c r="D53" s="114"/>
      <c r="E53" s="246"/>
      <c r="F53" s="114" t="s">
        <v>186</v>
      </c>
      <c r="G53" s="266" t="s">
        <v>422</v>
      </c>
      <c r="H53" s="117"/>
      <c r="I53" s="191" t="s">
        <v>423</v>
      </c>
      <c r="J53" s="117" t="s">
        <v>207</v>
      </c>
      <c r="K53" s="456"/>
      <c r="L53" s="117" t="str">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Blm Diisi</v>
      </c>
      <c r="M53" s="117"/>
      <c r="N53" s="89"/>
      <c r="O53" s="121"/>
      <c r="P53" s="457" t="s">
        <v>1287</v>
      </c>
      <c r="Q53" s="121"/>
      <c r="R53" s="89"/>
      <c r="S53" s="89"/>
      <c r="T53" s="89"/>
      <c r="U53" s="89"/>
      <c r="V53" s="89"/>
      <c r="W53" s="89"/>
      <c r="X53" s="89"/>
      <c r="Y53" s="89"/>
      <c r="Z53" s="89"/>
    </row>
    <row r="54" ht="86.25" customHeight="1">
      <c r="A54" s="89">
        <v>54.0</v>
      </c>
      <c r="B54" s="113"/>
      <c r="C54" s="114"/>
      <c r="D54" s="114"/>
      <c r="E54" s="246"/>
      <c r="F54" s="114" t="s">
        <v>193</v>
      </c>
      <c r="G54" s="266" t="s">
        <v>426</v>
      </c>
      <c r="H54" s="117"/>
      <c r="I54" s="191" t="s">
        <v>427</v>
      </c>
      <c r="J54" s="117" t="s">
        <v>189</v>
      </c>
      <c r="K54" s="456"/>
      <c r="L54" s="117" t="str">
        <f t="shared" si="13"/>
        <v>Blm Diisi</v>
      </c>
      <c r="M54" s="117"/>
      <c r="N54" s="89"/>
      <c r="O54" s="121"/>
      <c r="P54" s="121" t="s">
        <v>1288</v>
      </c>
      <c r="Q54" s="121"/>
      <c r="R54" s="89"/>
      <c r="S54" s="89"/>
      <c r="T54" s="89"/>
      <c r="U54" s="89"/>
      <c r="V54" s="89"/>
      <c r="W54" s="89"/>
      <c r="X54" s="89"/>
      <c r="Y54" s="89"/>
      <c r="Z54" s="89"/>
    </row>
    <row r="55" ht="15.75" customHeight="1">
      <c r="A55" s="89">
        <v>55.0</v>
      </c>
      <c r="B55" s="138"/>
      <c r="C55" s="138"/>
      <c r="D55" s="139">
        <v>5.0</v>
      </c>
      <c r="E55" s="141" t="s">
        <v>29</v>
      </c>
      <c r="F55" s="3"/>
      <c r="G55" s="4"/>
      <c r="H55" s="37">
        <f>SUM(H56:H76)</f>
        <v>1.4</v>
      </c>
      <c r="I55" s="262"/>
      <c r="J55" s="37"/>
      <c r="K55" s="454"/>
      <c r="L55" s="37" t="str">
        <f>SUM(L56,L60,L63,L70,L73,L76)</f>
        <v>#DIV/0!</v>
      </c>
      <c r="M55" s="37" t="str">
        <f t="shared" ref="M55:M56" si="14">L55/H55</f>
        <v>#DIV/0!</v>
      </c>
      <c r="N55" s="89"/>
      <c r="O55" s="262"/>
      <c r="P55" s="262"/>
      <c r="Q55" s="262"/>
      <c r="R55" s="89"/>
      <c r="S55" s="89"/>
      <c r="T55" s="89"/>
      <c r="U55" s="89"/>
      <c r="V55" s="89"/>
      <c r="W55" s="89"/>
      <c r="X55" s="89"/>
      <c r="Y55" s="89"/>
      <c r="Z55" s="89"/>
    </row>
    <row r="56" ht="29.25" customHeight="1">
      <c r="A56" s="392">
        <v>56.0</v>
      </c>
      <c r="B56" s="468"/>
      <c r="C56" s="255"/>
      <c r="D56" s="255"/>
      <c r="E56" s="255" t="s">
        <v>10</v>
      </c>
      <c r="F56" s="32" t="s">
        <v>30</v>
      </c>
      <c r="G56" s="4"/>
      <c r="H56" s="242">
        <v>0.2</v>
      </c>
      <c r="I56" s="469"/>
      <c r="J56" s="242"/>
      <c r="K56" s="455"/>
      <c r="L56" s="242">
        <f>AVERAGE(L57:L59)*H56</f>
        <v>0.2</v>
      </c>
      <c r="M56" s="242">
        <f t="shared" si="14"/>
        <v>1</v>
      </c>
      <c r="N56" s="392"/>
      <c r="O56" s="469"/>
      <c r="P56" s="469"/>
      <c r="Q56" s="469"/>
      <c r="R56" s="392"/>
      <c r="S56" s="392"/>
      <c r="T56" s="392"/>
      <c r="U56" s="392"/>
      <c r="V56" s="392"/>
      <c r="W56" s="392"/>
      <c r="X56" s="392"/>
      <c r="Y56" s="392"/>
      <c r="Z56" s="392"/>
    </row>
    <row r="57" ht="76.5" customHeight="1">
      <c r="A57" s="89">
        <v>58.0</v>
      </c>
      <c r="B57" s="113"/>
      <c r="C57" s="114"/>
      <c r="D57" s="114"/>
      <c r="E57" s="114"/>
      <c r="F57" s="114" t="s">
        <v>186</v>
      </c>
      <c r="G57" s="266" t="s">
        <v>1180</v>
      </c>
      <c r="H57" s="117"/>
      <c r="I57" s="191" t="s">
        <v>1289</v>
      </c>
      <c r="J57" s="117" t="s">
        <v>189</v>
      </c>
      <c r="K57" s="350"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121" t="s">
        <v>1252</v>
      </c>
      <c r="P57" s="121" t="s">
        <v>1290</v>
      </c>
      <c r="Q57" s="121"/>
      <c r="R57" s="89"/>
      <c r="S57" s="89"/>
      <c r="T57" s="89"/>
      <c r="U57" s="89"/>
      <c r="V57" s="89"/>
      <c r="W57" s="89"/>
      <c r="X57" s="89"/>
      <c r="Y57" s="89"/>
      <c r="Z57" s="89"/>
    </row>
    <row r="58" ht="49.5" customHeight="1">
      <c r="A58" s="89">
        <v>60.0</v>
      </c>
      <c r="B58" s="113"/>
      <c r="C58" s="114"/>
      <c r="D58" s="114"/>
      <c r="E58" s="114"/>
      <c r="F58" s="114" t="s">
        <v>193</v>
      </c>
      <c r="G58" s="266" t="s">
        <v>1181</v>
      </c>
      <c r="H58" s="117"/>
      <c r="I58" s="191" t="s">
        <v>1291</v>
      </c>
      <c r="J58" s="117" t="s">
        <v>189</v>
      </c>
      <c r="K58" s="350" t="s">
        <v>190</v>
      </c>
      <c r="L58" s="117">
        <f t="shared" si="15"/>
        <v>1</v>
      </c>
      <c r="M58" s="117"/>
      <c r="N58" s="89"/>
      <c r="O58" s="121" t="s">
        <v>1252</v>
      </c>
      <c r="P58" s="121" t="s">
        <v>1292</v>
      </c>
      <c r="Q58" s="121"/>
      <c r="R58" s="89"/>
      <c r="S58" s="89"/>
      <c r="T58" s="89"/>
      <c r="U58" s="89"/>
      <c r="V58" s="89"/>
      <c r="W58" s="89"/>
      <c r="X58" s="89"/>
      <c r="Y58" s="89"/>
      <c r="Z58" s="89"/>
    </row>
    <row r="59" ht="116.25" customHeight="1">
      <c r="A59" s="89">
        <v>60.0</v>
      </c>
      <c r="B59" s="113"/>
      <c r="C59" s="114"/>
      <c r="D59" s="114"/>
      <c r="E59" s="114"/>
      <c r="F59" s="114" t="s">
        <v>199</v>
      </c>
      <c r="G59" s="266" t="s">
        <v>1182</v>
      </c>
      <c r="H59" s="117"/>
      <c r="I59" s="191" t="s">
        <v>1293</v>
      </c>
      <c r="J59" s="117" t="s">
        <v>196</v>
      </c>
      <c r="K59" s="350" t="s">
        <v>190</v>
      </c>
      <c r="L59" s="117">
        <f t="shared" si="15"/>
        <v>1</v>
      </c>
      <c r="M59" s="117"/>
      <c r="N59" s="89"/>
      <c r="O59" s="121" t="s">
        <v>1252</v>
      </c>
      <c r="P59" s="121" t="s">
        <v>1294</v>
      </c>
      <c r="Q59" s="121"/>
      <c r="R59" s="89"/>
      <c r="S59" s="89"/>
      <c r="T59" s="89"/>
      <c r="U59" s="89"/>
      <c r="V59" s="89"/>
      <c r="W59" s="89"/>
      <c r="X59" s="89"/>
      <c r="Y59" s="89"/>
      <c r="Z59" s="89"/>
    </row>
    <row r="60" ht="30.0" customHeight="1">
      <c r="A60" s="392">
        <v>61.0</v>
      </c>
      <c r="B60" s="468"/>
      <c r="C60" s="255"/>
      <c r="D60" s="255"/>
      <c r="E60" s="255" t="s">
        <v>12</v>
      </c>
      <c r="F60" s="32" t="s">
        <v>32</v>
      </c>
      <c r="G60" s="4"/>
      <c r="H60" s="242">
        <v>0.2</v>
      </c>
      <c r="I60" s="469"/>
      <c r="J60" s="242"/>
      <c r="K60" s="455"/>
      <c r="L60" s="242">
        <f>AVERAGE(L61:L62)*H60</f>
        <v>0.2</v>
      </c>
      <c r="M60" s="242">
        <f>L60/H60</f>
        <v>1</v>
      </c>
      <c r="N60" s="392"/>
      <c r="O60" s="469"/>
      <c r="P60" s="469"/>
      <c r="Q60" s="469"/>
      <c r="R60" s="392"/>
      <c r="S60" s="392"/>
      <c r="T60" s="392"/>
      <c r="U60" s="392"/>
      <c r="V60" s="392"/>
      <c r="W60" s="392"/>
      <c r="X60" s="392"/>
      <c r="Y60" s="392"/>
      <c r="Z60" s="392"/>
    </row>
    <row r="61" ht="112.5" customHeight="1">
      <c r="A61" s="89">
        <v>62.0</v>
      </c>
      <c r="B61" s="113"/>
      <c r="C61" s="114"/>
      <c r="D61" s="114"/>
      <c r="E61" s="114"/>
      <c r="F61" s="114" t="s">
        <v>186</v>
      </c>
      <c r="G61" s="266" t="s">
        <v>1183</v>
      </c>
      <c r="H61" s="117"/>
      <c r="I61" s="191" t="s">
        <v>1295</v>
      </c>
      <c r="J61" s="117" t="s">
        <v>196</v>
      </c>
      <c r="K61" s="350"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121" t="s">
        <v>1252</v>
      </c>
      <c r="P61" s="457" t="s">
        <v>1296</v>
      </c>
      <c r="Q61" s="121"/>
      <c r="R61" s="89"/>
      <c r="S61" s="89"/>
      <c r="T61" s="89"/>
      <c r="U61" s="89"/>
      <c r="V61" s="89"/>
      <c r="W61" s="89"/>
      <c r="X61" s="89"/>
      <c r="Y61" s="89"/>
      <c r="Z61" s="89"/>
    </row>
    <row r="62" ht="143.25" customHeight="1">
      <c r="A62" s="89">
        <v>63.0</v>
      </c>
      <c r="B62" s="113"/>
      <c r="C62" s="114"/>
      <c r="D62" s="114"/>
      <c r="E62" s="114"/>
      <c r="F62" s="114" t="s">
        <v>193</v>
      </c>
      <c r="G62" s="266" t="s">
        <v>477</v>
      </c>
      <c r="H62" s="117"/>
      <c r="I62" s="191" t="s">
        <v>478</v>
      </c>
      <c r="J62" s="117" t="s">
        <v>196</v>
      </c>
      <c r="K62" s="456"/>
      <c r="L62" s="117" t="str">
        <f t="shared" si="16"/>
        <v>Blm Diisi</v>
      </c>
      <c r="M62" s="117"/>
      <c r="N62" s="89"/>
      <c r="O62" s="121"/>
      <c r="P62" s="121" t="s">
        <v>1297</v>
      </c>
      <c r="Q62" s="121"/>
      <c r="R62" s="89"/>
      <c r="S62" s="89"/>
      <c r="T62" s="89"/>
      <c r="U62" s="89"/>
      <c r="V62" s="89"/>
      <c r="W62" s="89"/>
      <c r="X62" s="89"/>
      <c r="Y62" s="89"/>
      <c r="Z62" s="89"/>
    </row>
    <row r="63" ht="19.5" customHeight="1">
      <c r="A63" s="158">
        <v>64.0</v>
      </c>
      <c r="B63" s="257"/>
      <c r="C63" s="241"/>
      <c r="D63" s="241"/>
      <c r="E63" s="241" t="s">
        <v>14</v>
      </c>
      <c r="F63" s="28" t="s">
        <v>35</v>
      </c>
      <c r="G63" s="4"/>
      <c r="H63" s="470">
        <v>0.4</v>
      </c>
      <c r="I63" s="243"/>
      <c r="J63" s="470"/>
      <c r="K63" s="471"/>
      <c r="L63" s="470" t="str">
        <f>AVERAGE(L64:L69)*H63</f>
        <v>#DIV/0!</v>
      </c>
      <c r="M63" s="470" t="str">
        <f>L63/H63</f>
        <v>#DIV/0!</v>
      </c>
      <c r="N63" s="158"/>
      <c r="O63" s="243"/>
      <c r="P63" s="243"/>
      <c r="Q63" s="243"/>
      <c r="R63" s="158"/>
      <c r="S63" s="158"/>
      <c r="T63" s="158"/>
      <c r="U63" s="158"/>
      <c r="V63" s="158"/>
      <c r="W63" s="158"/>
      <c r="X63" s="158"/>
      <c r="Y63" s="158"/>
      <c r="Z63" s="158"/>
    </row>
    <row r="64" ht="106.5" customHeight="1">
      <c r="A64" s="89">
        <v>65.0</v>
      </c>
      <c r="B64" s="113"/>
      <c r="C64" s="114"/>
      <c r="D64" s="114"/>
      <c r="E64" s="114"/>
      <c r="F64" s="114" t="s">
        <v>186</v>
      </c>
      <c r="G64" s="266" t="s">
        <v>1184</v>
      </c>
      <c r="H64" s="117"/>
      <c r="I64" s="191" t="s">
        <v>1298</v>
      </c>
      <c r="J64" s="117" t="s">
        <v>196</v>
      </c>
      <c r="K64" s="350"/>
      <c r="L64" s="117" t="str">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Blm Diisi</v>
      </c>
      <c r="M64" s="117"/>
      <c r="N64" s="89"/>
      <c r="O64" s="121"/>
      <c r="P64" s="457" t="s">
        <v>1299</v>
      </c>
      <c r="Q64" s="121"/>
      <c r="R64" s="89"/>
      <c r="S64" s="89"/>
      <c r="T64" s="89"/>
      <c r="U64" s="89"/>
      <c r="V64" s="89"/>
      <c r="W64" s="89"/>
      <c r="X64" s="89"/>
      <c r="Y64" s="89"/>
      <c r="Z64" s="89"/>
    </row>
    <row r="65" ht="106.5" customHeight="1">
      <c r="A65" s="89">
        <v>66.0</v>
      </c>
      <c r="B65" s="113"/>
      <c r="C65" s="114"/>
      <c r="D65" s="114"/>
      <c r="E65" s="114"/>
      <c r="F65" s="114" t="s">
        <v>193</v>
      </c>
      <c r="G65" s="266" t="s">
        <v>1185</v>
      </c>
      <c r="H65" s="117"/>
      <c r="I65" s="191" t="s">
        <v>1300</v>
      </c>
      <c r="J65" s="117" t="s">
        <v>196</v>
      </c>
      <c r="K65" s="456"/>
      <c r="L65" s="117" t="str">
        <f t="shared" si="17"/>
        <v>Blm Diisi</v>
      </c>
      <c r="M65" s="117"/>
      <c r="N65" s="89"/>
      <c r="O65" s="121"/>
      <c r="P65" s="457" t="s">
        <v>1301</v>
      </c>
      <c r="Q65" s="121"/>
      <c r="R65" s="89"/>
      <c r="S65" s="89"/>
      <c r="T65" s="89"/>
      <c r="U65" s="89"/>
      <c r="V65" s="89"/>
      <c r="W65" s="89"/>
      <c r="X65" s="89"/>
      <c r="Y65" s="89"/>
      <c r="Z65" s="89"/>
    </row>
    <row r="66" ht="114.0" customHeight="1">
      <c r="A66" s="89">
        <v>67.0</v>
      </c>
      <c r="B66" s="113"/>
      <c r="C66" s="114"/>
      <c r="D66" s="114"/>
      <c r="E66" s="114"/>
      <c r="F66" s="114" t="s">
        <v>199</v>
      </c>
      <c r="G66" s="266" t="s">
        <v>509</v>
      </c>
      <c r="H66" s="117"/>
      <c r="I66" s="191" t="s">
        <v>1302</v>
      </c>
      <c r="J66" s="117" t="s">
        <v>196</v>
      </c>
      <c r="K66" s="456"/>
      <c r="L66" s="117" t="str">
        <f t="shared" si="17"/>
        <v>Blm Diisi</v>
      </c>
      <c r="M66" s="117"/>
      <c r="N66" s="89"/>
      <c r="O66" s="121"/>
      <c r="P66" s="121" t="s">
        <v>1303</v>
      </c>
      <c r="Q66" s="121"/>
      <c r="R66" s="89"/>
      <c r="S66" s="89"/>
      <c r="T66" s="89"/>
      <c r="U66" s="89"/>
      <c r="V66" s="89"/>
      <c r="W66" s="89"/>
      <c r="X66" s="89"/>
      <c r="Y66" s="89"/>
      <c r="Z66" s="89"/>
    </row>
    <row r="67" ht="105.75" customHeight="1">
      <c r="A67" s="89">
        <v>68.0</v>
      </c>
      <c r="B67" s="113"/>
      <c r="C67" s="114"/>
      <c r="D67" s="114"/>
      <c r="E67" s="114"/>
      <c r="F67" s="114" t="s">
        <v>219</v>
      </c>
      <c r="G67" s="266" t="s">
        <v>513</v>
      </c>
      <c r="H67" s="117"/>
      <c r="I67" s="191" t="s">
        <v>514</v>
      </c>
      <c r="J67" s="117" t="s">
        <v>264</v>
      </c>
      <c r="K67" s="456"/>
      <c r="L67" s="117" t="str">
        <f t="shared" si="17"/>
        <v>Blm Diisi</v>
      </c>
      <c r="M67" s="117"/>
      <c r="N67" s="89"/>
      <c r="O67" s="121"/>
      <c r="P67" s="457" t="s">
        <v>1304</v>
      </c>
      <c r="Q67" s="121"/>
      <c r="R67" s="89"/>
      <c r="S67" s="89"/>
      <c r="T67" s="89"/>
      <c r="U67" s="89"/>
      <c r="V67" s="89"/>
      <c r="W67" s="89"/>
      <c r="X67" s="89"/>
      <c r="Y67" s="89"/>
      <c r="Z67" s="89"/>
    </row>
    <row r="68" ht="138.0" customHeight="1">
      <c r="A68" s="89">
        <v>69.0</v>
      </c>
      <c r="B68" s="113"/>
      <c r="C68" s="114"/>
      <c r="D68" s="114"/>
      <c r="E68" s="114"/>
      <c r="F68" s="114" t="s">
        <v>224</v>
      </c>
      <c r="G68" s="266" t="s">
        <v>517</v>
      </c>
      <c r="H68" s="117"/>
      <c r="I68" s="191" t="s">
        <v>1305</v>
      </c>
      <c r="J68" s="117" t="s">
        <v>264</v>
      </c>
      <c r="K68" s="456"/>
      <c r="L68" s="117" t="str">
        <f t="shared" si="17"/>
        <v>Blm Diisi</v>
      </c>
      <c r="M68" s="117"/>
      <c r="N68" s="89"/>
      <c r="O68" s="121"/>
      <c r="P68" s="457" t="s">
        <v>1306</v>
      </c>
      <c r="Q68" s="121"/>
      <c r="R68" s="89"/>
      <c r="S68" s="89"/>
      <c r="T68" s="89"/>
      <c r="U68" s="89"/>
      <c r="V68" s="89"/>
      <c r="W68" s="89"/>
      <c r="X68" s="89"/>
      <c r="Y68" s="89"/>
      <c r="Z68" s="89"/>
    </row>
    <row r="69" ht="166.5" customHeight="1">
      <c r="A69" s="89">
        <v>70.0</v>
      </c>
      <c r="B69" s="113"/>
      <c r="C69" s="114"/>
      <c r="D69" s="114"/>
      <c r="E69" s="114"/>
      <c r="F69" s="114" t="s">
        <v>249</v>
      </c>
      <c r="G69" s="266" t="s">
        <v>1186</v>
      </c>
      <c r="H69" s="117"/>
      <c r="I69" s="191" t="s">
        <v>1307</v>
      </c>
      <c r="J69" s="117" t="s">
        <v>196</v>
      </c>
      <c r="K69" s="456"/>
      <c r="L69" s="117" t="str">
        <f t="shared" si="17"/>
        <v>Blm Diisi</v>
      </c>
      <c r="M69" s="117"/>
      <c r="N69" s="89"/>
      <c r="O69" s="121"/>
      <c r="P69" s="457" t="s">
        <v>1308</v>
      </c>
      <c r="Q69" s="121"/>
      <c r="R69" s="89"/>
      <c r="S69" s="89"/>
      <c r="T69" s="89"/>
      <c r="U69" s="89"/>
      <c r="V69" s="89"/>
      <c r="W69" s="89"/>
      <c r="X69" s="89"/>
      <c r="Y69" s="89"/>
      <c r="Z69" s="89"/>
    </row>
    <row r="70" ht="28.5" customHeight="1">
      <c r="A70" s="158">
        <v>71.0</v>
      </c>
      <c r="B70" s="257"/>
      <c r="C70" s="241"/>
      <c r="D70" s="241"/>
      <c r="E70" s="241" t="s">
        <v>16</v>
      </c>
      <c r="F70" s="28" t="s">
        <v>37</v>
      </c>
      <c r="G70" s="4"/>
      <c r="H70" s="470">
        <v>0.2</v>
      </c>
      <c r="I70" s="243"/>
      <c r="J70" s="470"/>
      <c r="K70" s="471"/>
      <c r="L70" s="470" t="str">
        <f>AVERAGE(L71:L72)*H70</f>
        <v>#DIV/0!</v>
      </c>
      <c r="M70" s="470" t="str">
        <f>L70/H70</f>
        <v>#DIV/0!</v>
      </c>
      <c r="N70" s="158"/>
      <c r="O70" s="243"/>
      <c r="P70" s="243"/>
      <c r="Q70" s="243"/>
      <c r="R70" s="158"/>
      <c r="S70" s="158"/>
      <c r="T70" s="158"/>
      <c r="U70" s="158"/>
      <c r="V70" s="158"/>
      <c r="W70" s="158"/>
      <c r="X70" s="158"/>
      <c r="Y70" s="158"/>
      <c r="Z70" s="158"/>
    </row>
    <row r="71" ht="141.75" customHeight="1">
      <c r="A71" s="89">
        <v>72.0</v>
      </c>
      <c r="B71" s="113"/>
      <c r="C71" s="114"/>
      <c r="D71" s="114"/>
      <c r="E71" s="114"/>
      <c r="F71" s="114" t="s">
        <v>186</v>
      </c>
      <c r="G71" s="266" t="s">
        <v>1187</v>
      </c>
      <c r="H71" s="117"/>
      <c r="I71" s="191" t="s">
        <v>1309</v>
      </c>
      <c r="J71" s="117" t="s">
        <v>196</v>
      </c>
      <c r="K71" s="456"/>
      <c r="L71" s="117" t="str">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Blm Diisi</v>
      </c>
      <c r="M71" s="117"/>
      <c r="N71" s="89"/>
      <c r="O71" s="121"/>
      <c r="P71" s="457" t="s">
        <v>1310</v>
      </c>
      <c r="Q71" s="121"/>
      <c r="R71" s="89"/>
      <c r="S71" s="89"/>
      <c r="T71" s="89"/>
      <c r="U71" s="89"/>
      <c r="V71" s="89"/>
      <c r="W71" s="89"/>
      <c r="X71" s="89"/>
      <c r="Y71" s="89"/>
      <c r="Z71" s="89"/>
    </row>
    <row r="72" ht="86.25" customHeight="1">
      <c r="A72" s="89">
        <v>73.0</v>
      </c>
      <c r="B72" s="113"/>
      <c r="C72" s="114"/>
      <c r="D72" s="114"/>
      <c r="E72" s="114"/>
      <c r="F72" s="114" t="s">
        <v>193</v>
      </c>
      <c r="G72" s="266" t="s">
        <v>1188</v>
      </c>
      <c r="H72" s="117"/>
      <c r="I72" s="191" t="s">
        <v>1311</v>
      </c>
      <c r="J72" s="117" t="s">
        <v>189</v>
      </c>
      <c r="K72" s="456"/>
      <c r="L72" s="117" t="str">
        <f t="shared" si="18"/>
        <v>Blm Diisi</v>
      </c>
      <c r="M72" s="117"/>
      <c r="N72" s="89"/>
      <c r="O72" s="121"/>
      <c r="P72" s="121" t="s">
        <v>1312</v>
      </c>
      <c r="Q72" s="121"/>
      <c r="R72" s="89"/>
      <c r="S72" s="89"/>
      <c r="T72" s="89"/>
      <c r="U72" s="89"/>
      <c r="V72" s="89"/>
      <c r="W72" s="89"/>
      <c r="X72" s="89"/>
      <c r="Y72" s="89"/>
      <c r="Z72" s="89"/>
    </row>
    <row r="73" ht="16.5" customHeight="1">
      <c r="A73" s="89">
        <v>74.0</v>
      </c>
      <c r="B73" s="257"/>
      <c r="C73" s="241"/>
      <c r="D73" s="241"/>
      <c r="E73" s="241" t="s">
        <v>34</v>
      </c>
      <c r="F73" s="32" t="s">
        <v>39</v>
      </c>
      <c r="G73" s="4"/>
      <c r="H73" s="242">
        <v>0.2</v>
      </c>
      <c r="I73" s="243"/>
      <c r="J73" s="242"/>
      <c r="K73" s="455"/>
      <c r="L73" s="242">
        <f>AVERAGE(L74:L75)*H73</f>
        <v>0.2</v>
      </c>
      <c r="M73" s="242">
        <f>L73/H73</f>
        <v>1</v>
      </c>
      <c r="N73" s="89"/>
      <c r="O73" s="243"/>
      <c r="P73" s="243"/>
      <c r="Q73" s="243"/>
      <c r="R73" s="89"/>
      <c r="S73" s="89"/>
      <c r="T73" s="89"/>
      <c r="U73" s="89"/>
      <c r="V73" s="89"/>
      <c r="W73" s="89"/>
      <c r="X73" s="89"/>
      <c r="Y73" s="89"/>
      <c r="Z73" s="89"/>
    </row>
    <row r="74" ht="102.0" customHeight="1">
      <c r="A74" s="89">
        <v>75.0</v>
      </c>
      <c r="B74" s="113"/>
      <c r="C74" s="114"/>
      <c r="D74" s="114"/>
      <c r="E74" s="114"/>
      <c r="F74" s="114" t="s">
        <v>186</v>
      </c>
      <c r="G74" s="266" t="s">
        <v>1189</v>
      </c>
      <c r="H74" s="117"/>
      <c r="I74" s="191" t="s">
        <v>1313</v>
      </c>
      <c r="J74" s="117" t="s">
        <v>196</v>
      </c>
      <c r="K74" s="350"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121" t="s">
        <v>1314</v>
      </c>
      <c r="P74" s="300" t="s">
        <v>1315</v>
      </c>
      <c r="Q74" s="467"/>
      <c r="R74" s="89"/>
      <c r="S74" s="89"/>
      <c r="T74" s="89"/>
      <c r="U74" s="89"/>
      <c r="V74" s="89"/>
      <c r="W74" s="89"/>
      <c r="X74" s="89"/>
      <c r="Y74" s="89"/>
      <c r="Z74" s="89"/>
    </row>
    <row r="75" ht="153.0" customHeight="1">
      <c r="A75" s="89">
        <v>76.0</v>
      </c>
      <c r="B75" s="113"/>
      <c r="C75" s="114"/>
      <c r="D75" s="114"/>
      <c r="E75" s="114"/>
      <c r="F75" s="114" t="s">
        <v>193</v>
      </c>
      <c r="G75" s="266" t="s">
        <v>549</v>
      </c>
      <c r="H75" s="117"/>
      <c r="I75" s="191" t="s">
        <v>550</v>
      </c>
      <c r="J75" s="117" t="s">
        <v>264</v>
      </c>
      <c r="K75" s="350" t="s">
        <v>190</v>
      </c>
      <c r="L75" s="117">
        <f t="shared" si="19"/>
        <v>1</v>
      </c>
      <c r="M75" s="117"/>
      <c r="N75" s="89"/>
      <c r="O75" s="121" t="s">
        <v>1316</v>
      </c>
      <c r="P75" s="300" t="s">
        <v>1317</v>
      </c>
      <c r="Q75" s="121"/>
      <c r="R75" s="89"/>
      <c r="S75" s="89"/>
      <c r="T75" s="89"/>
      <c r="U75" s="89"/>
      <c r="V75" s="89"/>
      <c r="W75" s="89"/>
      <c r="X75" s="89"/>
      <c r="Y75" s="89"/>
      <c r="Z75" s="89"/>
    </row>
    <row r="76" ht="17.25" customHeight="1">
      <c r="A76" s="89">
        <v>77.0</v>
      </c>
      <c r="B76" s="257"/>
      <c r="C76" s="241"/>
      <c r="D76" s="241"/>
      <c r="E76" s="241" t="s">
        <v>36</v>
      </c>
      <c r="F76" s="32" t="s">
        <v>41</v>
      </c>
      <c r="G76" s="4"/>
      <c r="H76" s="242">
        <v>0.2</v>
      </c>
      <c r="I76" s="243"/>
      <c r="J76" s="242"/>
      <c r="K76" s="455"/>
      <c r="L76" s="242">
        <f>AVERAGE(L77)*H76</f>
        <v>0.2</v>
      </c>
      <c r="M76" s="242">
        <f>L76/H76</f>
        <v>1</v>
      </c>
      <c r="N76" s="89"/>
      <c r="O76" s="243"/>
      <c r="P76" s="243"/>
      <c r="Q76" s="243"/>
      <c r="R76" s="89"/>
      <c r="S76" s="89"/>
      <c r="T76" s="89"/>
      <c r="U76" s="89"/>
      <c r="V76" s="89"/>
      <c r="W76" s="89"/>
      <c r="X76" s="89"/>
      <c r="Y76" s="89"/>
      <c r="Z76" s="89"/>
    </row>
    <row r="77" ht="88.5" customHeight="1">
      <c r="A77" s="89">
        <v>78.0</v>
      </c>
      <c r="B77" s="113"/>
      <c r="C77" s="114"/>
      <c r="D77" s="114"/>
      <c r="E77" s="114"/>
      <c r="F77" s="328" t="s">
        <v>107</v>
      </c>
      <c r="G77" s="266" t="s">
        <v>565</v>
      </c>
      <c r="H77" s="117"/>
      <c r="I77" s="191" t="s">
        <v>566</v>
      </c>
      <c r="J77" s="117" t="s">
        <v>207</v>
      </c>
      <c r="K77" s="350"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121" t="s">
        <v>1318</v>
      </c>
      <c r="P77" s="457" t="s">
        <v>1319</v>
      </c>
      <c r="Q77" s="121"/>
      <c r="R77" s="89"/>
      <c r="S77" s="89"/>
      <c r="T77" s="89"/>
      <c r="U77" s="89"/>
      <c r="V77" s="89"/>
      <c r="W77" s="89"/>
      <c r="X77" s="89"/>
      <c r="Y77" s="89"/>
      <c r="Z77" s="89"/>
    </row>
    <row r="78" ht="15.75" customHeight="1">
      <c r="A78" s="89">
        <v>79.0</v>
      </c>
      <c r="B78" s="138"/>
      <c r="C78" s="138"/>
      <c r="D78" s="139">
        <v>6.0</v>
      </c>
      <c r="E78" s="36" t="s">
        <v>42</v>
      </c>
      <c r="F78" s="3"/>
      <c r="G78" s="4"/>
      <c r="H78" s="37">
        <f>SUM(H79:H86)</f>
        <v>2.5</v>
      </c>
      <c r="I78" s="262"/>
      <c r="J78" s="37"/>
      <c r="K78" s="454"/>
      <c r="L78" s="37" t="str">
        <f>SUM(L79,L86)</f>
        <v>#DIV/0!</v>
      </c>
      <c r="M78" s="37" t="str">
        <f t="shared" ref="M78:M79" si="20">L78/H78</f>
        <v>#DIV/0!</v>
      </c>
      <c r="N78" s="89"/>
      <c r="O78" s="262"/>
      <c r="P78" s="262"/>
      <c r="Q78" s="262"/>
      <c r="R78" s="89"/>
      <c r="S78" s="89"/>
      <c r="T78" s="89"/>
      <c r="U78" s="89"/>
      <c r="V78" s="89"/>
      <c r="W78" s="89"/>
      <c r="X78" s="89"/>
      <c r="Y78" s="89"/>
      <c r="Z78" s="89"/>
    </row>
    <row r="79" ht="15.75" customHeight="1">
      <c r="A79" s="89">
        <v>80.0</v>
      </c>
      <c r="B79" s="257"/>
      <c r="C79" s="241"/>
      <c r="D79" s="241"/>
      <c r="E79" s="241" t="s">
        <v>10</v>
      </c>
      <c r="F79" s="32" t="s">
        <v>43</v>
      </c>
      <c r="G79" s="4"/>
      <c r="H79" s="242">
        <v>1.0</v>
      </c>
      <c r="I79" s="243"/>
      <c r="J79" s="242"/>
      <c r="K79" s="455"/>
      <c r="L79" s="242" t="str">
        <f>AVERAGE(L80:L85)*H79</f>
        <v>#DIV/0!</v>
      </c>
      <c r="M79" s="242" t="str">
        <f t="shared" si="20"/>
        <v>#DIV/0!</v>
      </c>
      <c r="N79" s="89"/>
      <c r="O79" s="243"/>
      <c r="P79" s="243"/>
      <c r="Q79" s="243"/>
      <c r="R79" s="89"/>
      <c r="S79" s="89"/>
      <c r="T79" s="89"/>
      <c r="U79" s="89"/>
      <c r="V79" s="89"/>
      <c r="W79" s="89"/>
      <c r="X79" s="89"/>
      <c r="Y79" s="89"/>
      <c r="Z79" s="89"/>
    </row>
    <row r="80" ht="123.0" customHeight="1">
      <c r="A80" s="89">
        <v>81.0</v>
      </c>
      <c r="B80" s="113"/>
      <c r="C80" s="114"/>
      <c r="D80" s="114"/>
      <c r="E80" s="114"/>
      <c r="F80" s="114" t="s">
        <v>186</v>
      </c>
      <c r="G80" s="266" t="s">
        <v>1190</v>
      </c>
      <c r="H80" s="117"/>
      <c r="I80" s="191" t="s">
        <v>1320</v>
      </c>
      <c r="J80" s="117" t="s">
        <v>196</v>
      </c>
      <c r="K80" s="456"/>
      <c r="L80" s="117" t="str">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Blm Diisi</v>
      </c>
      <c r="M80" s="117"/>
      <c r="N80" s="89"/>
      <c r="O80" s="121"/>
      <c r="P80" s="121" t="s">
        <v>1321</v>
      </c>
      <c r="Q80" s="121"/>
      <c r="R80" s="89"/>
      <c r="S80" s="89"/>
      <c r="T80" s="89"/>
      <c r="U80" s="89"/>
      <c r="V80" s="89"/>
      <c r="W80" s="89"/>
      <c r="X80" s="89"/>
      <c r="Y80" s="89"/>
      <c r="Z80" s="89"/>
    </row>
    <row r="81" ht="123.0" customHeight="1">
      <c r="A81" s="89">
        <v>82.0</v>
      </c>
      <c r="B81" s="113"/>
      <c r="C81" s="114"/>
      <c r="D81" s="114"/>
      <c r="E81" s="114"/>
      <c r="F81" s="114" t="s">
        <v>193</v>
      </c>
      <c r="G81" s="266" t="s">
        <v>1191</v>
      </c>
      <c r="H81" s="117"/>
      <c r="I81" s="191" t="s">
        <v>1322</v>
      </c>
      <c r="J81" s="117" t="s">
        <v>196</v>
      </c>
      <c r="K81" s="456"/>
      <c r="L81" s="117" t="str">
        <f t="shared" si="21"/>
        <v>Blm Diisi</v>
      </c>
      <c r="M81" s="117"/>
      <c r="N81" s="89"/>
      <c r="O81" s="121"/>
      <c r="P81" s="121" t="s">
        <v>1321</v>
      </c>
      <c r="Q81" s="121"/>
      <c r="R81" s="89"/>
      <c r="S81" s="89"/>
      <c r="T81" s="89"/>
      <c r="U81" s="89"/>
      <c r="V81" s="89"/>
      <c r="W81" s="89"/>
      <c r="X81" s="89"/>
      <c r="Y81" s="89"/>
      <c r="Z81" s="89"/>
    </row>
    <row r="82" ht="123.0" customHeight="1">
      <c r="A82" s="89">
        <v>83.0</v>
      </c>
      <c r="B82" s="113"/>
      <c r="C82" s="114"/>
      <c r="D82" s="114"/>
      <c r="E82" s="114"/>
      <c r="F82" s="114" t="s">
        <v>199</v>
      </c>
      <c r="G82" s="266" t="s">
        <v>1192</v>
      </c>
      <c r="H82" s="117"/>
      <c r="I82" s="191" t="s">
        <v>1323</v>
      </c>
      <c r="J82" s="117" t="s">
        <v>196</v>
      </c>
      <c r="K82" s="456"/>
      <c r="L82" s="117" t="str">
        <f t="shared" si="21"/>
        <v>Blm Diisi</v>
      </c>
      <c r="M82" s="117"/>
      <c r="N82" s="89"/>
      <c r="O82" s="121"/>
      <c r="P82" s="121" t="s">
        <v>1324</v>
      </c>
      <c r="Q82" s="121"/>
      <c r="R82" s="89"/>
      <c r="S82" s="89"/>
      <c r="T82" s="89"/>
      <c r="U82" s="89"/>
      <c r="V82" s="89"/>
      <c r="W82" s="89"/>
      <c r="X82" s="89"/>
      <c r="Y82" s="89"/>
      <c r="Z82" s="89"/>
    </row>
    <row r="83" ht="138.75" customHeight="1">
      <c r="A83" s="89">
        <v>84.0</v>
      </c>
      <c r="B83" s="113"/>
      <c r="C83" s="114"/>
      <c r="D83" s="114"/>
      <c r="E83" s="114"/>
      <c r="F83" s="114" t="s">
        <v>219</v>
      </c>
      <c r="G83" s="266" t="s">
        <v>1193</v>
      </c>
      <c r="H83" s="117"/>
      <c r="I83" s="191" t="s">
        <v>1325</v>
      </c>
      <c r="J83" s="117" t="s">
        <v>196</v>
      </c>
      <c r="K83" s="456"/>
      <c r="L83" s="117" t="str">
        <f t="shared" si="21"/>
        <v>Blm Diisi</v>
      </c>
      <c r="M83" s="117"/>
      <c r="N83" s="89"/>
      <c r="O83" s="121"/>
      <c r="P83" s="121" t="s">
        <v>1326</v>
      </c>
      <c r="Q83" s="121"/>
      <c r="R83" s="89"/>
      <c r="S83" s="89"/>
      <c r="T83" s="89"/>
      <c r="U83" s="89"/>
      <c r="V83" s="89"/>
      <c r="W83" s="89"/>
      <c r="X83" s="89"/>
      <c r="Y83" s="89"/>
      <c r="Z83" s="89"/>
    </row>
    <row r="84" ht="139.5" customHeight="1">
      <c r="A84" s="89">
        <v>85.0</v>
      </c>
      <c r="B84" s="113"/>
      <c r="C84" s="114"/>
      <c r="D84" s="114"/>
      <c r="E84" s="114"/>
      <c r="F84" s="114" t="s">
        <v>224</v>
      </c>
      <c r="G84" s="266" t="s">
        <v>1194</v>
      </c>
      <c r="H84" s="117"/>
      <c r="I84" s="191" t="s">
        <v>1327</v>
      </c>
      <c r="J84" s="117" t="s">
        <v>196</v>
      </c>
      <c r="K84" s="456"/>
      <c r="L84" s="117" t="str">
        <f t="shared" si="21"/>
        <v>Blm Diisi</v>
      </c>
      <c r="M84" s="117"/>
      <c r="N84" s="89"/>
      <c r="O84" s="121"/>
      <c r="P84" s="121" t="s">
        <v>1328</v>
      </c>
      <c r="Q84" s="121"/>
      <c r="R84" s="89"/>
      <c r="S84" s="89"/>
      <c r="T84" s="89"/>
      <c r="U84" s="89"/>
      <c r="V84" s="89"/>
      <c r="W84" s="89"/>
      <c r="X84" s="89"/>
      <c r="Y84" s="89"/>
      <c r="Z84" s="89"/>
    </row>
    <row r="85" ht="138.0" customHeight="1">
      <c r="A85" s="89">
        <v>86.0</v>
      </c>
      <c r="B85" s="113"/>
      <c r="C85" s="114"/>
      <c r="D85" s="114"/>
      <c r="E85" s="114"/>
      <c r="F85" s="114" t="s">
        <v>249</v>
      </c>
      <c r="G85" s="266" t="s">
        <v>1192</v>
      </c>
      <c r="H85" s="117"/>
      <c r="I85" s="191" t="s">
        <v>1329</v>
      </c>
      <c r="J85" s="117" t="s">
        <v>196</v>
      </c>
      <c r="K85" s="456"/>
      <c r="L85" s="117" t="str">
        <f t="shared" si="21"/>
        <v>Blm Diisi</v>
      </c>
      <c r="M85" s="117"/>
      <c r="N85" s="89"/>
      <c r="O85" s="121"/>
      <c r="P85" s="121" t="s">
        <v>1330</v>
      </c>
      <c r="Q85" s="121"/>
      <c r="R85" s="89"/>
      <c r="S85" s="89"/>
      <c r="T85" s="89"/>
      <c r="U85" s="89"/>
      <c r="V85" s="89"/>
      <c r="W85" s="89"/>
      <c r="X85" s="89"/>
      <c r="Y85" s="89"/>
      <c r="Z85" s="89"/>
    </row>
    <row r="86" ht="15.75" customHeight="1">
      <c r="A86" s="89">
        <v>87.0</v>
      </c>
      <c r="B86" s="257"/>
      <c r="C86" s="241"/>
      <c r="D86" s="241"/>
      <c r="E86" s="241" t="s">
        <v>12</v>
      </c>
      <c r="F86" s="32" t="s">
        <v>44</v>
      </c>
      <c r="G86" s="4"/>
      <c r="H86" s="242">
        <v>1.5</v>
      </c>
      <c r="I86" s="243"/>
      <c r="J86" s="242"/>
      <c r="K86" s="455"/>
      <c r="L86" s="242" t="str">
        <f>AVERAGE(L87:L88)*H86</f>
        <v>#DIV/0!</v>
      </c>
      <c r="M86" s="242" t="str">
        <f>L86/H86</f>
        <v>#DIV/0!</v>
      </c>
      <c r="N86" s="89"/>
      <c r="O86" s="243"/>
      <c r="P86" s="243"/>
      <c r="Q86" s="243"/>
      <c r="R86" s="89"/>
      <c r="S86" s="89"/>
      <c r="T86" s="89"/>
      <c r="U86" s="89"/>
      <c r="V86" s="89"/>
      <c r="W86" s="89"/>
      <c r="X86" s="89"/>
      <c r="Y86" s="89"/>
      <c r="Z86" s="89"/>
    </row>
    <row r="87" ht="122.25" customHeight="1">
      <c r="A87" s="89">
        <v>88.0</v>
      </c>
      <c r="B87" s="113"/>
      <c r="C87" s="114"/>
      <c r="D87" s="114"/>
      <c r="E87" s="246"/>
      <c r="F87" s="114" t="s">
        <v>186</v>
      </c>
      <c r="G87" s="266" t="s">
        <v>593</v>
      </c>
      <c r="H87" s="117"/>
      <c r="I87" s="191" t="s">
        <v>1331</v>
      </c>
      <c r="J87" s="117" t="s">
        <v>196</v>
      </c>
      <c r="K87" s="456"/>
      <c r="L87" s="117" t="str">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Blm Diisi</v>
      </c>
      <c r="M87" s="117"/>
      <c r="N87" s="89"/>
      <c r="O87" s="121"/>
      <c r="P87" s="457" t="s">
        <v>1332</v>
      </c>
      <c r="Q87" s="121"/>
      <c r="R87" s="89"/>
      <c r="S87" s="89"/>
      <c r="T87" s="89"/>
      <c r="U87" s="89"/>
      <c r="V87" s="89"/>
      <c r="W87" s="89"/>
      <c r="X87" s="89"/>
      <c r="Y87" s="89"/>
      <c r="Z87" s="89"/>
    </row>
    <row r="88" ht="79.5" customHeight="1">
      <c r="A88" s="89">
        <v>89.0</v>
      </c>
      <c r="B88" s="113"/>
      <c r="C88" s="114"/>
      <c r="D88" s="114"/>
      <c r="E88" s="246"/>
      <c r="F88" s="114" t="s">
        <v>193</v>
      </c>
      <c r="G88" s="266" t="s">
        <v>601</v>
      </c>
      <c r="H88" s="117"/>
      <c r="I88" s="191" t="s">
        <v>602</v>
      </c>
      <c r="J88" s="117" t="s">
        <v>264</v>
      </c>
      <c r="K88" s="456"/>
      <c r="L88" s="117" t="str">
        <f t="shared" si="22"/>
        <v>Blm Diisi</v>
      </c>
      <c r="M88" s="117"/>
      <c r="N88" s="89"/>
      <c r="O88" s="121"/>
      <c r="P88" s="121" t="s">
        <v>1333</v>
      </c>
      <c r="Q88" s="121"/>
      <c r="R88" s="89"/>
      <c r="S88" s="89"/>
      <c r="T88" s="89"/>
      <c r="U88" s="89"/>
      <c r="V88" s="89"/>
      <c r="W88" s="89"/>
      <c r="X88" s="89"/>
      <c r="Y88" s="89"/>
      <c r="Z88" s="89"/>
    </row>
    <row r="89" ht="15.75" customHeight="1">
      <c r="A89" s="89">
        <v>90.0</v>
      </c>
      <c r="B89" s="138"/>
      <c r="C89" s="138"/>
      <c r="D89" s="139">
        <v>7.0</v>
      </c>
      <c r="E89" s="141" t="s">
        <v>45</v>
      </c>
      <c r="F89" s="3"/>
      <c r="G89" s="4"/>
      <c r="H89" s="37">
        <f>SUM(H90:H116)</f>
        <v>2.2</v>
      </c>
      <c r="I89" s="262"/>
      <c r="J89" s="37"/>
      <c r="K89" s="454"/>
      <c r="L89" s="37" t="str">
        <f>SUM(L90,L95,L102,L106,L108,L113)</f>
        <v>#DIV/0!</v>
      </c>
      <c r="M89" s="37" t="str">
        <f t="shared" ref="M89:M90" si="23">L89/H89</f>
        <v>#DIV/0!</v>
      </c>
      <c r="N89" s="89"/>
      <c r="O89" s="262"/>
      <c r="P89" s="262"/>
      <c r="Q89" s="262"/>
      <c r="R89" s="89"/>
      <c r="S89" s="89"/>
      <c r="T89" s="89"/>
      <c r="U89" s="89"/>
      <c r="V89" s="89"/>
      <c r="W89" s="89"/>
      <c r="X89" s="89"/>
      <c r="Y89" s="89"/>
      <c r="Z89" s="89"/>
    </row>
    <row r="90" ht="15.75" customHeight="1">
      <c r="A90" s="89">
        <v>91.0</v>
      </c>
      <c r="B90" s="257"/>
      <c r="C90" s="241"/>
      <c r="D90" s="241"/>
      <c r="E90" s="241" t="s">
        <v>10</v>
      </c>
      <c r="F90" s="32" t="s">
        <v>46</v>
      </c>
      <c r="G90" s="4"/>
      <c r="H90" s="242">
        <v>0.3</v>
      </c>
      <c r="I90" s="243"/>
      <c r="J90" s="242"/>
      <c r="K90" s="455"/>
      <c r="L90" s="242" t="str">
        <f>AVERAGE(L91:L94)*H90</f>
        <v>#DIV/0!</v>
      </c>
      <c r="M90" s="242" t="str">
        <f t="shared" si="23"/>
        <v>#DIV/0!</v>
      </c>
      <c r="N90" s="89"/>
      <c r="O90" s="243"/>
      <c r="P90" s="243"/>
      <c r="Q90" s="243"/>
      <c r="R90" s="89"/>
      <c r="S90" s="89"/>
      <c r="T90" s="89"/>
      <c r="U90" s="89"/>
      <c r="V90" s="89"/>
      <c r="W90" s="89"/>
      <c r="X90" s="89"/>
      <c r="Y90" s="89"/>
      <c r="Z90" s="89"/>
    </row>
    <row r="91" ht="79.5" customHeight="1">
      <c r="A91" s="89">
        <v>92.0</v>
      </c>
      <c r="B91" s="113"/>
      <c r="C91" s="114"/>
      <c r="D91" s="114"/>
      <c r="E91" s="114"/>
      <c r="F91" s="114" t="s">
        <v>186</v>
      </c>
      <c r="G91" s="266" t="s">
        <v>1334</v>
      </c>
      <c r="H91" s="117"/>
      <c r="I91" s="191" t="s">
        <v>1335</v>
      </c>
      <c r="J91" s="117" t="s">
        <v>189</v>
      </c>
      <c r="K91" s="456"/>
      <c r="L91" s="117" t="str">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Blm Diisi</v>
      </c>
      <c r="M91" s="117"/>
      <c r="N91" s="89"/>
      <c r="O91" s="121"/>
      <c r="P91" s="457" t="s">
        <v>1336</v>
      </c>
      <c r="Q91" s="121"/>
      <c r="R91" s="89"/>
      <c r="S91" s="89"/>
      <c r="T91" s="89"/>
      <c r="U91" s="89"/>
      <c r="V91" s="89"/>
      <c r="W91" s="89"/>
      <c r="X91" s="89"/>
      <c r="Y91" s="89"/>
      <c r="Z91" s="89"/>
    </row>
    <row r="92" ht="45.0" customHeight="1">
      <c r="A92" s="89">
        <v>93.0</v>
      </c>
      <c r="B92" s="113"/>
      <c r="C92" s="114"/>
      <c r="D92" s="114"/>
      <c r="E92" s="114"/>
      <c r="F92" s="114" t="s">
        <v>193</v>
      </c>
      <c r="G92" s="266" t="s">
        <v>613</v>
      </c>
      <c r="H92" s="117"/>
      <c r="I92" s="191" t="s">
        <v>614</v>
      </c>
      <c r="J92" s="117" t="s">
        <v>207</v>
      </c>
      <c r="K92" s="456"/>
      <c r="L92" s="117" t="str">
        <f t="shared" si="24"/>
        <v>Blm Diisi</v>
      </c>
      <c r="M92" s="117"/>
      <c r="N92" s="89"/>
      <c r="O92" s="121"/>
      <c r="P92" s="472" t="s">
        <v>1337</v>
      </c>
      <c r="Q92" s="121"/>
      <c r="R92" s="89"/>
      <c r="S92" s="89"/>
      <c r="T92" s="89"/>
      <c r="U92" s="89"/>
      <c r="V92" s="89"/>
      <c r="W92" s="89"/>
      <c r="X92" s="89"/>
      <c r="Y92" s="89"/>
      <c r="Z92" s="89"/>
    </row>
    <row r="93" ht="39.0" customHeight="1">
      <c r="A93" s="89">
        <v>94.0</v>
      </c>
      <c r="B93" s="113"/>
      <c r="C93" s="114"/>
      <c r="D93" s="114"/>
      <c r="E93" s="114"/>
      <c r="F93" s="114" t="s">
        <v>199</v>
      </c>
      <c r="G93" s="266" t="s">
        <v>617</v>
      </c>
      <c r="H93" s="117"/>
      <c r="I93" s="191" t="s">
        <v>618</v>
      </c>
      <c r="J93" s="117" t="s">
        <v>207</v>
      </c>
      <c r="K93" s="456"/>
      <c r="L93" s="117" t="str">
        <f t="shared" si="24"/>
        <v>Blm Diisi</v>
      </c>
      <c r="M93" s="117"/>
      <c r="N93" s="89"/>
      <c r="O93" s="121"/>
      <c r="P93" s="459"/>
      <c r="Q93" s="121"/>
      <c r="R93" s="89"/>
      <c r="S93" s="89"/>
      <c r="T93" s="89"/>
      <c r="U93" s="89"/>
      <c r="V93" s="89"/>
      <c r="W93" s="89"/>
      <c r="X93" s="89"/>
      <c r="Y93" s="89"/>
      <c r="Z93" s="89"/>
    </row>
    <row r="94" ht="31.5" customHeight="1">
      <c r="A94" s="89">
        <v>95.0</v>
      </c>
      <c r="B94" s="113"/>
      <c r="C94" s="114"/>
      <c r="D94" s="114"/>
      <c r="E94" s="114"/>
      <c r="F94" s="114" t="s">
        <v>219</v>
      </c>
      <c r="G94" s="266" t="s">
        <v>621</v>
      </c>
      <c r="H94" s="117"/>
      <c r="I94" s="191" t="s">
        <v>622</v>
      </c>
      <c r="J94" s="117" t="s">
        <v>207</v>
      </c>
      <c r="K94" s="456"/>
      <c r="L94" s="117" t="str">
        <f t="shared" si="24"/>
        <v>Blm Diisi</v>
      </c>
      <c r="M94" s="117"/>
      <c r="N94" s="89"/>
      <c r="O94" s="121"/>
      <c r="P94" s="94"/>
      <c r="Q94" s="121"/>
      <c r="R94" s="89"/>
      <c r="S94" s="89"/>
      <c r="T94" s="89"/>
      <c r="U94" s="89"/>
      <c r="V94" s="89"/>
      <c r="W94" s="89"/>
      <c r="X94" s="89"/>
      <c r="Y94" s="89"/>
      <c r="Z94" s="89"/>
    </row>
    <row r="95" ht="15.75" customHeight="1">
      <c r="A95" s="89">
        <v>96.0</v>
      </c>
      <c r="B95" s="257"/>
      <c r="C95" s="241"/>
      <c r="D95" s="241"/>
      <c r="E95" s="241" t="s">
        <v>12</v>
      </c>
      <c r="F95" s="32" t="s">
        <v>47</v>
      </c>
      <c r="G95" s="4"/>
      <c r="H95" s="242">
        <v>0.3</v>
      </c>
      <c r="I95" s="243"/>
      <c r="J95" s="242"/>
      <c r="K95" s="455"/>
      <c r="L95" s="242" t="str">
        <f>AVERAGE(L96:L101)*H95</f>
        <v>#DIV/0!</v>
      </c>
      <c r="M95" s="242" t="str">
        <f>L95/H95</f>
        <v>#DIV/0!</v>
      </c>
      <c r="N95" s="89"/>
      <c r="O95" s="243"/>
      <c r="P95" s="243"/>
      <c r="Q95" s="243"/>
      <c r="R95" s="89"/>
      <c r="S95" s="89"/>
      <c r="T95" s="89"/>
      <c r="U95" s="89"/>
      <c r="V95" s="89"/>
      <c r="W95" s="89"/>
      <c r="X95" s="89"/>
      <c r="Y95" s="89"/>
      <c r="Z95" s="89"/>
    </row>
    <row r="96" ht="77.25" customHeight="1">
      <c r="A96" s="89">
        <v>97.0</v>
      </c>
      <c r="B96" s="113"/>
      <c r="C96" s="114"/>
      <c r="D96" s="114"/>
      <c r="E96" s="114"/>
      <c r="F96" s="114" t="s">
        <v>186</v>
      </c>
      <c r="G96" s="266" t="s">
        <v>1196</v>
      </c>
      <c r="H96" s="117"/>
      <c r="I96" s="191" t="s">
        <v>1338</v>
      </c>
      <c r="J96" s="117" t="s">
        <v>189</v>
      </c>
      <c r="K96" s="456"/>
      <c r="L96" s="117" t="str">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Blm Diisi</v>
      </c>
      <c r="M96" s="117"/>
      <c r="N96" s="89"/>
      <c r="O96" s="121"/>
      <c r="P96" s="121" t="s">
        <v>1339</v>
      </c>
      <c r="Q96" s="121"/>
      <c r="R96" s="89"/>
      <c r="S96" s="89"/>
      <c r="T96" s="89"/>
      <c r="U96" s="89"/>
      <c r="V96" s="89"/>
      <c r="W96" s="89"/>
      <c r="X96" s="89"/>
      <c r="Y96" s="89"/>
      <c r="Z96" s="89"/>
    </row>
    <row r="97" ht="65.25" customHeight="1">
      <c r="A97" s="89">
        <v>98.0</v>
      </c>
      <c r="B97" s="113"/>
      <c r="C97" s="114"/>
      <c r="D97" s="114"/>
      <c r="E97" s="114"/>
      <c r="F97" s="114" t="s">
        <v>193</v>
      </c>
      <c r="G97" s="266" t="s">
        <v>1197</v>
      </c>
      <c r="H97" s="117"/>
      <c r="I97" s="191" t="s">
        <v>1340</v>
      </c>
      <c r="J97" s="117" t="s">
        <v>196</v>
      </c>
      <c r="K97" s="456"/>
      <c r="L97" s="117" t="str">
        <f t="shared" si="25"/>
        <v>Blm Diisi</v>
      </c>
      <c r="M97" s="117"/>
      <c r="N97" s="89"/>
      <c r="O97" s="121"/>
      <c r="P97" s="121" t="s">
        <v>1341</v>
      </c>
      <c r="Q97" s="121"/>
      <c r="R97" s="89"/>
      <c r="S97" s="89"/>
      <c r="T97" s="89"/>
      <c r="U97" s="89"/>
      <c r="V97" s="89"/>
      <c r="W97" s="89"/>
      <c r="X97" s="89"/>
      <c r="Y97" s="89"/>
      <c r="Z97" s="89"/>
    </row>
    <row r="98" ht="107.25" customHeight="1">
      <c r="A98" s="89">
        <v>99.0</v>
      </c>
      <c r="B98" s="113"/>
      <c r="C98" s="114"/>
      <c r="D98" s="114"/>
      <c r="E98" s="114"/>
      <c r="F98" s="114" t="s">
        <v>199</v>
      </c>
      <c r="G98" s="266" t="s">
        <v>637</v>
      </c>
      <c r="H98" s="117"/>
      <c r="I98" s="191" t="s">
        <v>1342</v>
      </c>
      <c r="J98" s="117" t="s">
        <v>196</v>
      </c>
      <c r="K98" s="456"/>
      <c r="L98" s="117" t="str">
        <f t="shared" si="25"/>
        <v>Blm Diisi</v>
      </c>
      <c r="M98" s="117"/>
      <c r="N98" s="89"/>
      <c r="O98" s="121"/>
      <c r="P98" s="121" t="s">
        <v>1343</v>
      </c>
      <c r="Q98" s="121"/>
      <c r="R98" s="89"/>
      <c r="S98" s="89"/>
      <c r="T98" s="89"/>
      <c r="U98" s="89"/>
      <c r="V98" s="89"/>
      <c r="W98" s="89"/>
      <c r="X98" s="89"/>
      <c r="Y98" s="89"/>
      <c r="Z98" s="89"/>
    </row>
    <row r="99" ht="123.0" customHeight="1">
      <c r="A99" s="89">
        <v>100.0</v>
      </c>
      <c r="B99" s="113"/>
      <c r="C99" s="114"/>
      <c r="D99" s="114"/>
      <c r="E99" s="114"/>
      <c r="F99" s="114" t="s">
        <v>219</v>
      </c>
      <c r="G99" s="266" t="s">
        <v>641</v>
      </c>
      <c r="H99" s="117"/>
      <c r="I99" s="191" t="s">
        <v>642</v>
      </c>
      <c r="J99" s="117" t="s">
        <v>196</v>
      </c>
      <c r="K99" s="456"/>
      <c r="L99" s="117" t="str">
        <f t="shared" si="25"/>
        <v>Blm Diisi</v>
      </c>
      <c r="M99" s="117"/>
      <c r="N99" s="89"/>
      <c r="O99" s="121"/>
      <c r="P99" s="457" t="s">
        <v>1344</v>
      </c>
      <c r="Q99" s="121"/>
      <c r="R99" s="89"/>
      <c r="S99" s="89"/>
      <c r="T99" s="89"/>
      <c r="U99" s="89"/>
      <c r="V99" s="89"/>
      <c r="W99" s="89"/>
      <c r="X99" s="89"/>
      <c r="Y99" s="89"/>
      <c r="Z99" s="89"/>
    </row>
    <row r="100" ht="90.75" customHeight="1">
      <c r="A100" s="89">
        <v>101.0</v>
      </c>
      <c r="B100" s="113"/>
      <c r="C100" s="114"/>
      <c r="D100" s="114"/>
      <c r="E100" s="114"/>
      <c r="F100" s="114" t="s">
        <v>224</v>
      </c>
      <c r="G100" s="266" t="s">
        <v>645</v>
      </c>
      <c r="H100" s="117"/>
      <c r="I100" s="191" t="s">
        <v>646</v>
      </c>
      <c r="J100" s="117" t="s">
        <v>189</v>
      </c>
      <c r="K100" s="456"/>
      <c r="L100" s="117" t="str">
        <f t="shared" si="25"/>
        <v>Blm Diisi</v>
      </c>
      <c r="M100" s="117"/>
      <c r="N100" s="89"/>
      <c r="O100" s="121"/>
      <c r="P100" s="472" t="s">
        <v>1345</v>
      </c>
      <c r="Q100" s="121"/>
      <c r="R100" s="89"/>
      <c r="S100" s="89"/>
      <c r="T100" s="89"/>
      <c r="U100" s="89"/>
      <c r="V100" s="89"/>
      <c r="W100" s="89"/>
      <c r="X100" s="89"/>
      <c r="Y100" s="89"/>
      <c r="Z100" s="89"/>
    </row>
    <row r="101" ht="108.75" customHeight="1">
      <c r="A101" s="89">
        <v>102.0</v>
      </c>
      <c r="B101" s="113"/>
      <c r="C101" s="114"/>
      <c r="D101" s="114"/>
      <c r="E101" s="114"/>
      <c r="F101" s="114" t="s">
        <v>249</v>
      </c>
      <c r="G101" s="266" t="s">
        <v>649</v>
      </c>
      <c r="H101" s="117"/>
      <c r="I101" s="191" t="s">
        <v>1346</v>
      </c>
      <c r="J101" s="117" t="s">
        <v>196</v>
      </c>
      <c r="K101" s="456"/>
      <c r="L101" s="117" t="str">
        <f t="shared" si="25"/>
        <v>Blm Diisi</v>
      </c>
      <c r="M101" s="117"/>
      <c r="N101" s="89"/>
      <c r="O101" s="121"/>
      <c r="P101" s="94"/>
      <c r="Q101" s="121"/>
      <c r="R101" s="89"/>
      <c r="S101" s="89"/>
      <c r="T101" s="89"/>
      <c r="U101" s="89"/>
      <c r="V101" s="89"/>
      <c r="W101" s="89"/>
      <c r="X101" s="89"/>
      <c r="Y101" s="89"/>
      <c r="Z101" s="89"/>
    </row>
    <row r="102" ht="19.5" customHeight="1">
      <c r="A102" s="392">
        <v>103.0</v>
      </c>
      <c r="B102" s="468"/>
      <c r="C102" s="255"/>
      <c r="D102" s="255"/>
      <c r="E102" s="255" t="s">
        <v>14</v>
      </c>
      <c r="F102" s="32" t="s">
        <v>48</v>
      </c>
      <c r="G102" s="4"/>
      <c r="H102" s="242">
        <v>0.5</v>
      </c>
      <c r="I102" s="469"/>
      <c r="J102" s="242"/>
      <c r="K102" s="455"/>
      <c r="L102" s="242" t="str">
        <f>AVERAGE(L103:L105)*H102</f>
        <v>#DIV/0!</v>
      </c>
      <c r="M102" s="242" t="str">
        <f>L102/H102</f>
        <v>#DIV/0!</v>
      </c>
      <c r="N102" s="392"/>
      <c r="O102" s="469"/>
      <c r="P102" s="469"/>
      <c r="Q102" s="469"/>
      <c r="R102" s="392"/>
      <c r="S102" s="392"/>
      <c r="T102" s="392"/>
      <c r="U102" s="392"/>
      <c r="V102" s="392"/>
      <c r="W102" s="392"/>
      <c r="X102" s="392"/>
      <c r="Y102" s="392"/>
      <c r="Z102" s="392"/>
    </row>
    <row r="103" ht="106.5" customHeight="1">
      <c r="A103" s="89">
        <v>104.0</v>
      </c>
      <c r="B103" s="113"/>
      <c r="C103" s="114"/>
      <c r="D103" s="114"/>
      <c r="E103" s="114"/>
      <c r="F103" s="246" t="s">
        <v>186</v>
      </c>
      <c r="G103" s="266" t="s">
        <v>661</v>
      </c>
      <c r="H103" s="117"/>
      <c r="I103" s="191" t="s">
        <v>1347</v>
      </c>
      <c r="J103" s="117" t="s">
        <v>196</v>
      </c>
      <c r="K103" s="456"/>
      <c r="L103" s="117" t="str">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Blm Diisi</v>
      </c>
      <c r="M103" s="117"/>
      <c r="N103" s="89"/>
      <c r="O103" s="121"/>
      <c r="P103" s="121" t="s">
        <v>1348</v>
      </c>
      <c r="Q103" s="121"/>
      <c r="R103" s="89"/>
      <c r="S103" s="89"/>
      <c r="T103" s="89"/>
      <c r="U103" s="89"/>
      <c r="V103" s="89"/>
      <c r="W103" s="89"/>
      <c r="X103" s="89"/>
      <c r="Y103" s="89"/>
      <c r="Z103" s="89"/>
    </row>
    <row r="104" ht="93.0" customHeight="1">
      <c r="A104" s="89">
        <v>105.0</v>
      </c>
      <c r="B104" s="113"/>
      <c r="C104" s="114"/>
      <c r="D104" s="114"/>
      <c r="E104" s="114"/>
      <c r="F104" s="246" t="s">
        <v>193</v>
      </c>
      <c r="G104" s="266" t="s">
        <v>665</v>
      </c>
      <c r="H104" s="117"/>
      <c r="I104" s="191" t="s">
        <v>666</v>
      </c>
      <c r="J104" s="117" t="s">
        <v>189</v>
      </c>
      <c r="K104" s="456"/>
      <c r="L104" s="117" t="str">
        <f t="shared" si="26"/>
        <v>Blm Diisi</v>
      </c>
      <c r="M104" s="117"/>
      <c r="N104" s="89"/>
      <c r="O104" s="121"/>
      <c r="P104" s="121" t="s">
        <v>1349</v>
      </c>
      <c r="Q104" s="121"/>
      <c r="R104" s="89"/>
      <c r="S104" s="89"/>
      <c r="T104" s="89"/>
      <c r="U104" s="89"/>
      <c r="V104" s="89"/>
      <c r="W104" s="89"/>
      <c r="X104" s="89"/>
      <c r="Y104" s="89"/>
      <c r="Z104" s="89"/>
    </row>
    <row r="105" ht="48.0" customHeight="1">
      <c r="A105" s="89">
        <v>106.0</v>
      </c>
      <c r="B105" s="113"/>
      <c r="C105" s="114"/>
      <c r="D105" s="114"/>
      <c r="E105" s="114"/>
      <c r="F105" s="246" t="s">
        <v>199</v>
      </c>
      <c r="G105" s="266" t="s">
        <v>669</v>
      </c>
      <c r="H105" s="117"/>
      <c r="I105" s="191" t="s">
        <v>670</v>
      </c>
      <c r="J105" s="117" t="s">
        <v>207</v>
      </c>
      <c r="K105" s="456"/>
      <c r="L105" s="117" t="str">
        <f t="shared" si="26"/>
        <v>Blm Diisi</v>
      </c>
      <c r="M105" s="117"/>
      <c r="N105" s="89"/>
      <c r="O105" s="121"/>
      <c r="P105" s="121" t="s">
        <v>1348</v>
      </c>
      <c r="Q105" s="121"/>
      <c r="R105" s="89"/>
      <c r="S105" s="89"/>
      <c r="T105" s="89"/>
      <c r="U105" s="89"/>
      <c r="V105" s="89"/>
      <c r="W105" s="89"/>
      <c r="X105" s="89"/>
      <c r="Y105" s="89"/>
      <c r="Z105" s="89"/>
    </row>
    <row r="106" ht="15.75" customHeight="1">
      <c r="A106" s="89">
        <v>107.0</v>
      </c>
      <c r="B106" s="257"/>
      <c r="C106" s="241"/>
      <c r="D106" s="241"/>
      <c r="E106" s="241" t="s">
        <v>16</v>
      </c>
      <c r="F106" s="316" t="s">
        <v>673</v>
      </c>
      <c r="G106" s="4"/>
      <c r="H106" s="242">
        <v>0.3</v>
      </c>
      <c r="I106" s="243"/>
      <c r="J106" s="242"/>
      <c r="K106" s="455"/>
      <c r="L106" s="242" t="str">
        <f>AVERAGE(L107)*H106</f>
        <v>#DIV/0!</v>
      </c>
      <c r="M106" s="242" t="str">
        <f>L106/H106</f>
        <v>#DIV/0!</v>
      </c>
      <c r="N106" s="89"/>
      <c r="O106" s="243"/>
      <c r="P106" s="243"/>
      <c r="Q106" s="243"/>
      <c r="R106" s="89"/>
      <c r="S106" s="89"/>
      <c r="T106" s="89"/>
      <c r="U106" s="89"/>
      <c r="V106" s="89"/>
      <c r="W106" s="89"/>
      <c r="X106" s="89"/>
      <c r="Y106" s="89"/>
      <c r="Z106" s="89"/>
    </row>
    <row r="107" ht="90.75" customHeight="1">
      <c r="A107" s="89">
        <v>108.0</v>
      </c>
      <c r="B107" s="113"/>
      <c r="C107" s="114"/>
      <c r="D107" s="114"/>
      <c r="E107" s="114"/>
      <c r="F107" s="328" t="s">
        <v>107</v>
      </c>
      <c r="G107" s="266" t="s">
        <v>1350</v>
      </c>
      <c r="H107" s="117"/>
      <c r="I107" s="191" t="s">
        <v>1351</v>
      </c>
      <c r="J107" s="117" t="s">
        <v>196</v>
      </c>
      <c r="K107" s="456"/>
      <c r="L107" s="117" t="str">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Blm Diisi</v>
      </c>
      <c r="M107" s="117"/>
      <c r="N107" s="89"/>
      <c r="O107" s="121"/>
      <c r="P107" s="457" t="s">
        <v>1352</v>
      </c>
      <c r="Q107" s="121"/>
      <c r="R107" s="89"/>
      <c r="S107" s="89"/>
      <c r="T107" s="89"/>
      <c r="U107" s="89"/>
      <c r="V107" s="89"/>
      <c r="W107" s="89"/>
      <c r="X107" s="89"/>
      <c r="Y107" s="89"/>
      <c r="Z107" s="89"/>
    </row>
    <row r="108" ht="15.75" customHeight="1">
      <c r="A108" s="89">
        <v>109.0</v>
      </c>
      <c r="B108" s="257"/>
      <c r="C108" s="241"/>
      <c r="D108" s="241"/>
      <c r="E108" s="241" t="s">
        <v>34</v>
      </c>
      <c r="F108" s="32" t="s">
        <v>50</v>
      </c>
      <c r="G108" s="4"/>
      <c r="H108" s="242">
        <v>0.3</v>
      </c>
      <c r="I108" s="243"/>
      <c r="J108" s="242"/>
      <c r="K108" s="455"/>
      <c r="L108" s="242" t="str">
        <f>AVERAGE(L109:L112)*H108</f>
        <v>#DIV/0!</v>
      </c>
      <c r="M108" s="242" t="str">
        <f>L108/H108</f>
        <v>#DIV/0!</v>
      </c>
      <c r="N108" s="89"/>
      <c r="O108" s="243"/>
      <c r="P108" s="243"/>
      <c r="Q108" s="243"/>
      <c r="R108" s="89"/>
      <c r="S108" s="89"/>
      <c r="T108" s="89"/>
      <c r="U108" s="89"/>
      <c r="V108" s="89"/>
      <c r="W108" s="89"/>
      <c r="X108" s="89"/>
      <c r="Y108" s="89"/>
      <c r="Z108" s="89"/>
    </row>
    <row r="109" ht="108.75" customHeight="1">
      <c r="A109" s="89">
        <v>110.0</v>
      </c>
      <c r="B109" s="113"/>
      <c r="C109" s="114"/>
      <c r="D109" s="114"/>
      <c r="E109" s="114"/>
      <c r="F109" s="114" t="s">
        <v>186</v>
      </c>
      <c r="G109" s="266" t="s">
        <v>698</v>
      </c>
      <c r="H109" s="117"/>
      <c r="I109" s="191" t="s">
        <v>1353</v>
      </c>
      <c r="J109" s="117" t="s">
        <v>196</v>
      </c>
      <c r="K109" s="456"/>
      <c r="L109" s="117" t="str">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Blm Diisi</v>
      </c>
      <c r="M109" s="117"/>
      <c r="N109" s="89"/>
      <c r="O109" s="121"/>
      <c r="P109" s="457" t="s">
        <v>1354</v>
      </c>
      <c r="Q109" s="121"/>
      <c r="R109" s="89"/>
      <c r="S109" s="89"/>
      <c r="T109" s="89"/>
      <c r="U109" s="89"/>
      <c r="V109" s="89"/>
      <c r="W109" s="89"/>
      <c r="X109" s="89"/>
      <c r="Y109" s="89"/>
      <c r="Z109" s="89"/>
    </row>
    <row r="110" ht="32.25" customHeight="1">
      <c r="A110" s="89">
        <v>111.0</v>
      </c>
      <c r="B110" s="113"/>
      <c r="C110" s="114"/>
      <c r="D110" s="114"/>
      <c r="E110" s="114"/>
      <c r="F110" s="114" t="s">
        <v>193</v>
      </c>
      <c r="G110" s="266" t="s">
        <v>702</v>
      </c>
      <c r="H110" s="117"/>
      <c r="I110" s="191" t="s">
        <v>703</v>
      </c>
      <c r="J110" s="117" t="s">
        <v>207</v>
      </c>
      <c r="K110" s="456"/>
      <c r="L110" s="117" t="str">
        <f t="shared" si="27"/>
        <v>Blm Diisi</v>
      </c>
      <c r="M110" s="117"/>
      <c r="N110" s="89"/>
      <c r="O110" s="121"/>
      <c r="P110" s="121" t="s">
        <v>1326</v>
      </c>
      <c r="Q110" s="121"/>
      <c r="R110" s="89"/>
      <c r="S110" s="89"/>
      <c r="T110" s="89"/>
      <c r="U110" s="89"/>
      <c r="V110" s="89"/>
      <c r="W110" s="89"/>
      <c r="X110" s="89"/>
      <c r="Y110" s="89"/>
      <c r="Z110" s="89"/>
    </row>
    <row r="111" ht="92.25" customHeight="1">
      <c r="A111" s="89">
        <v>112.0</v>
      </c>
      <c r="B111" s="113"/>
      <c r="C111" s="114"/>
      <c r="D111" s="114"/>
      <c r="E111" s="114"/>
      <c r="F111" s="114" t="s">
        <v>199</v>
      </c>
      <c r="G111" s="266" t="s">
        <v>706</v>
      </c>
      <c r="H111" s="117"/>
      <c r="I111" s="191" t="s">
        <v>707</v>
      </c>
      <c r="J111" s="117" t="s">
        <v>189</v>
      </c>
      <c r="K111" s="456"/>
      <c r="L111" s="117" t="str">
        <f t="shared" si="27"/>
        <v>Blm Diisi</v>
      </c>
      <c r="M111" s="117"/>
      <c r="N111" s="89"/>
      <c r="O111" s="121"/>
      <c r="P111" s="300" t="s">
        <v>1355</v>
      </c>
      <c r="Q111" s="121"/>
      <c r="R111" s="89"/>
      <c r="S111" s="89"/>
      <c r="T111" s="89"/>
      <c r="U111" s="89"/>
      <c r="V111" s="89"/>
      <c r="W111" s="89"/>
      <c r="X111" s="89"/>
      <c r="Y111" s="89"/>
      <c r="Z111" s="89"/>
    </row>
    <row r="112" ht="124.5" customHeight="1">
      <c r="A112" s="89">
        <v>113.0</v>
      </c>
      <c r="B112" s="113"/>
      <c r="C112" s="114"/>
      <c r="D112" s="114"/>
      <c r="E112" s="114"/>
      <c r="F112" s="114" t="s">
        <v>219</v>
      </c>
      <c r="G112" s="266" t="s">
        <v>710</v>
      </c>
      <c r="H112" s="117"/>
      <c r="I112" s="191" t="s">
        <v>1356</v>
      </c>
      <c r="J112" s="117" t="s">
        <v>196</v>
      </c>
      <c r="K112" s="456"/>
      <c r="L112" s="117" t="str">
        <f t="shared" si="27"/>
        <v>Blm Diisi</v>
      </c>
      <c r="M112" s="117"/>
      <c r="N112" s="89"/>
      <c r="O112" s="121"/>
      <c r="P112" s="457" t="s">
        <v>1357</v>
      </c>
      <c r="Q112" s="121"/>
      <c r="R112" s="89"/>
      <c r="S112" s="89"/>
      <c r="T112" s="89"/>
      <c r="U112" s="89"/>
      <c r="V112" s="89"/>
      <c r="W112" s="89"/>
      <c r="X112" s="89"/>
      <c r="Y112" s="89"/>
      <c r="Z112" s="89"/>
    </row>
    <row r="113" ht="15.75" customHeight="1">
      <c r="A113" s="89">
        <v>114.0</v>
      </c>
      <c r="B113" s="257"/>
      <c r="C113" s="241"/>
      <c r="D113" s="241"/>
      <c r="E113" s="241" t="s">
        <v>36</v>
      </c>
      <c r="F113" s="32" t="s">
        <v>51</v>
      </c>
      <c r="G113" s="4"/>
      <c r="H113" s="242">
        <v>0.5</v>
      </c>
      <c r="I113" s="243"/>
      <c r="J113" s="242"/>
      <c r="K113" s="455"/>
      <c r="L113" s="242" t="str">
        <f>AVERAGE(L114:L116)*H113</f>
        <v>#DIV/0!</v>
      </c>
      <c r="M113" s="242" t="str">
        <f>L113/H113</f>
        <v>#DIV/0!</v>
      </c>
      <c r="N113" s="89"/>
      <c r="O113" s="243"/>
      <c r="P113" s="243"/>
      <c r="Q113" s="243"/>
      <c r="R113" s="89"/>
      <c r="S113" s="89"/>
      <c r="T113" s="89"/>
      <c r="U113" s="89"/>
      <c r="V113" s="89"/>
      <c r="W113" s="89"/>
      <c r="X113" s="89"/>
      <c r="Y113" s="89"/>
      <c r="Z113" s="89"/>
    </row>
    <row r="114" ht="46.5" customHeight="1">
      <c r="A114" s="89">
        <v>115.0</v>
      </c>
      <c r="B114" s="113"/>
      <c r="C114" s="114"/>
      <c r="D114" s="114"/>
      <c r="E114" s="114"/>
      <c r="F114" s="114" t="s">
        <v>186</v>
      </c>
      <c r="G114" s="266" t="s">
        <v>1199</v>
      </c>
      <c r="H114" s="117"/>
      <c r="I114" s="191" t="s">
        <v>1358</v>
      </c>
      <c r="J114" s="117" t="s">
        <v>207</v>
      </c>
      <c r="K114" s="456"/>
      <c r="L114" s="117" t="str">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Blm Diisi</v>
      </c>
      <c r="M114" s="117"/>
      <c r="N114" s="89"/>
      <c r="O114" s="121"/>
      <c r="P114" s="121" t="s">
        <v>1359</v>
      </c>
      <c r="Q114" s="121"/>
      <c r="R114" s="89"/>
      <c r="S114" s="89"/>
      <c r="T114" s="89"/>
      <c r="U114" s="89"/>
      <c r="V114" s="89"/>
      <c r="W114" s="89"/>
      <c r="X114" s="89"/>
      <c r="Y114" s="89"/>
      <c r="Z114" s="89"/>
    </row>
    <row r="115" ht="78.0" customHeight="1">
      <c r="A115" s="89">
        <v>116.0</v>
      </c>
      <c r="B115" s="113"/>
      <c r="C115" s="114"/>
      <c r="D115" s="114"/>
      <c r="E115" s="114"/>
      <c r="F115" s="114" t="s">
        <v>193</v>
      </c>
      <c r="G115" s="266" t="s">
        <v>722</v>
      </c>
      <c r="H115" s="117"/>
      <c r="I115" s="191" t="s">
        <v>1360</v>
      </c>
      <c r="J115" s="117" t="s">
        <v>189</v>
      </c>
      <c r="K115" s="456"/>
      <c r="L115" s="117" t="str">
        <f t="shared" si="28"/>
        <v>Blm Diisi</v>
      </c>
      <c r="M115" s="117"/>
      <c r="N115" s="89"/>
      <c r="O115" s="121"/>
      <c r="P115" s="121" t="s">
        <v>1361</v>
      </c>
      <c r="Q115" s="121"/>
      <c r="R115" s="89"/>
      <c r="S115" s="89"/>
      <c r="T115" s="89"/>
      <c r="U115" s="89"/>
      <c r="V115" s="89"/>
      <c r="W115" s="89"/>
      <c r="X115" s="89"/>
      <c r="Y115" s="89"/>
      <c r="Z115" s="89"/>
    </row>
    <row r="116" ht="80.25" customHeight="1">
      <c r="A116" s="89">
        <v>117.0</v>
      </c>
      <c r="B116" s="113"/>
      <c r="C116" s="114"/>
      <c r="D116" s="114"/>
      <c r="E116" s="114"/>
      <c r="F116" s="114" t="s">
        <v>199</v>
      </c>
      <c r="G116" s="266" t="s">
        <v>1200</v>
      </c>
      <c r="H116" s="117"/>
      <c r="I116" s="191" t="s">
        <v>1362</v>
      </c>
      <c r="J116" s="117" t="s">
        <v>189</v>
      </c>
      <c r="K116" s="456"/>
      <c r="L116" s="117" t="str">
        <f t="shared" si="28"/>
        <v>Blm Diisi</v>
      </c>
      <c r="M116" s="117"/>
      <c r="N116" s="89"/>
      <c r="O116" s="121"/>
      <c r="P116" s="121" t="s">
        <v>1361</v>
      </c>
      <c r="Q116" s="121"/>
      <c r="R116" s="89"/>
      <c r="S116" s="89"/>
      <c r="T116" s="89"/>
      <c r="U116" s="89"/>
      <c r="V116" s="89"/>
      <c r="W116" s="89"/>
      <c r="X116" s="89"/>
      <c r="Y116" s="89"/>
      <c r="Z116" s="89"/>
    </row>
    <row r="117" ht="15.75" customHeight="1">
      <c r="A117" s="89">
        <v>118.0</v>
      </c>
      <c r="B117" s="320"/>
      <c r="C117" s="320"/>
      <c r="D117" s="412">
        <v>8.0</v>
      </c>
      <c r="E117" s="413" t="s">
        <v>53</v>
      </c>
      <c r="F117" s="3"/>
      <c r="G117" s="4"/>
      <c r="H117" s="37">
        <f>SUM(H118:H138)</f>
        <v>2.5</v>
      </c>
      <c r="I117" s="321"/>
      <c r="J117" s="53"/>
      <c r="K117" s="473"/>
      <c r="L117" s="37" t="str">
        <f>SUM(L118,L122,L129,L134,L138)</f>
        <v>#DIV/0!</v>
      </c>
      <c r="M117" s="53" t="str">
        <f t="shared" ref="M117:M118" si="29">L117/H117</f>
        <v>#DIV/0!</v>
      </c>
      <c r="N117" s="89"/>
      <c r="O117" s="321"/>
      <c r="P117" s="321"/>
      <c r="Q117" s="321"/>
      <c r="R117" s="89"/>
      <c r="S117" s="89"/>
      <c r="T117" s="89"/>
      <c r="U117" s="89"/>
      <c r="V117" s="89"/>
      <c r="W117" s="89"/>
      <c r="X117" s="89"/>
      <c r="Y117" s="89"/>
      <c r="Z117" s="89"/>
    </row>
    <row r="118" ht="15.75" customHeight="1">
      <c r="A118" s="89">
        <v>119.0</v>
      </c>
      <c r="B118" s="257"/>
      <c r="C118" s="241"/>
      <c r="D118" s="241"/>
      <c r="E118" s="241" t="s">
        <v>10</v>
      </c>
      <c r="F118" s="32" t="s">
        <v>54</v>
      </c>
      <c r="G118" s="4"/>
      <c r="H118" s="242">
        <v>0.4</v>
      </c>
      <c r="I118" s="243"/>
      <c r="J118" s="242"/>
      <c r="K118" s="455"/>
      <c r="L118" s="242" t="str">
        <f>AVERAGE(L119:L121)*H118</f>
        <v>#DIV/0!</v>
      </c>
      <c r="M118" s="242" t="str">
        <f t="shared" si="29"/>
        <v>#DIV/0!</v>
      </c>
      <c r="N118" s="89"/>
      <c r="O118" s="243"/>
      <c r="P118" s="243"/>
      <c r="Q118" s="243"/>
      <c r="R118" s="89"/>
      <c r="S118" s="89"/>
      <c r="T118" s="89"/>
      <c r="U118" s="89"/>
      <c r="V118" s="89"/>
      <c r="W118" s="89"/>
      <c r="X118" s="89"/>
      <c r="Y118" s="89"/>
      <c r="Z118" s="89"/>
    </row>
    <row r="119" ht="199.5" customHeight="1">
      <c r="A119" s="89">
        <v>120.0</v>
      </c>
      <c r="B119" s="113"/>
      <c r="C119" s="114"/>
      <c r="D119" s="114"/>
      <c r="E119" s="114"/>
      <c r="F119" s="114" t="s">
        <v>186</v>
      </c>
      <c r="G119" s="266" t="s">
        <v>750</v>
      </c>
      <c r="H119" s="117"/>
      <c r="I119" s="191" t="s">
        <v>1363</v>
      </c>
      <c r="J119" s="117" t="s">
        <v>264</v>
      </c>
      <c r="K119" s="456"/>
      <c r="L119" s="117" t="str">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Blm Diisi</v>
      </c>
      <c r="M119" s="117"/>
      <c r="N119" s="89"/>
      <c r="O119" s="121"/>
      <c r="P119" s="121" t="s">
        <v>1364</v>
      </c>
      <c r="Q119" s="121"/>
      <c r="R119" s="89"/>
      <c r="S119" s="89"/>
      <c r="T119" s="89"/>
      <c r="U119" s="89"/>
      <c r="V119" s="89"/>
      <c r="W119" s="89"/>
      <c r="X119" s="89"/>
      <c r="Y119" s="89"/>
      <c r="Z119" s="89"/>
    </row>
    <row r="120" ht="121.5" customHeight="1">
      <c r="A120" s="89">
        <v>121.0</v>
      </c>
      <c r="B120" s="113"/>
      <c r="C120" s="114"/>
      <c r="D120" s="114"/>
      <c r="E120" s="114"/>
      <c r="F120" s="114" t="s">
        <v>193</v>
      </c>
      <c r="G120" s="266" t="s">
        <v>754</v>
      </c>
      <c r="H120" s="117"/>
      <c r="I120" s="191" t="s">
        <v>755</v>
      </c>
      <c r="J120" s="117" t="s">
        <v>196</v>
      </c>
      <c r="K120" s="456"/>
      <c r="L120" s="117" t="str">
        <f t="shared" si="30"/>
        <v>Blm Diisi</v>
      </c>
      <c r="M120" s="117"/>
      <c r="N120" s="89"/>
      <c r="O120" s="121"/>
      <c r="P120" s="121" t="s">
        <v>1365</v>
      </c>
      <c r="Q120" s="121"/>
      <c r="R120" s="89"/>
      <c r="S120" s="89"/>
      <c r="T120" s="89"/>
      <c r="U120" s="89"/>
      <c r="V120" s="89"/>
      <c r="W120" s="89"/>
      <c r="X120" s="89"/>
      <c r="Y120" s="89"/>
      <c r="Z120" s="89"/>
    </row>
    <row r="121" ht="175.5" customHeight="1">
      <c r="A121" s="89">
        <v>122.0</v>
      </c>
      <c r="B121" s="113"/>
      <c r="C121" s="114"/>
      <c r="D121" s="114"/>
      <c r="E121" s="114"/>
      <c r="F121" s="114" t="s">
        <v>199</v>
      </c>
      <c r="G121" s="266" t="s">
        <v>758</v>
      </c>
      <c r="H121" s="117"/>
      <c r="I121" s="191" t="s">
        <v>759</v>
      </c>
      <c r="J121" s="117" t="s">
        <v>196</v>
      </c>
      <c r="K121" s="456"/>
      <c r="L121" s="117" t="str">
        <f t="shared" si="30"/>
        <v>Blm Diisi</v>
      </c>
      <c r="M121" s="117"/>
      <c r="N121" s="89"/>
      <c r="O121" s="474"/>
      <c r="P121" s="475" t="s">
        <v>1366</v>
      </c>
      <c r="Q121" s="476"/>
      <c r="R121" s="89"/>
      <c r="S121" s="89"/>
      <c r="T121" s="89"/>
      <c r="U121" s="89"/>
      <c r="V121" s="89"/>
      <c r="W121" s="89"/>
      <c r="X121" s="89"/>
      <c r="Y121" s="89"/>
      <c r="Z121" s="89"/>
    </row>
    <row r="122" ht="15.75" customHeight="1">
      <c r="A122" s="89">
        <v>123.0</v>
      </c>
      <c r="B122" s="257"/>
      <c r="C122" s="241"/>
      <c r="D122" s="241"/>
      <c r="E122" s="241" t="s">
        <v>12</v>
      </c>
      <c r="F122" s="32" t="s">
        <v>55</v>
      </c>
      <c r="G122" s="4"/>
      <c r="H122" s="242">
        <v>0.4</v>
      </c>
      <c r="I122" s="243"/>
      <c r="J122" s="242"/>
      <c r="K122" s="455"/>
      <c r="L122" s="242" t="str">
        <f>AVERAGE(L123:L128)*H122</f>
        <v>#DIV/0!</v>
      </c>
      <c r="M122" s="242" t="str">
        <f>L122/H122</f>
        <v>#DIV/0!</v>
      </c>
      <c r="N122" s="89"/>
      <c r="O122" s="243"/>
      <c r="P122" s="477"/>
      <c r="Q122" s="243"/>
      <c r="R122" s="89"/>
      <c r="S122" s="89"/>
      <c r="T122" s="89"/>
      <c r="U122" s="89"/>
      <c r="V122" s="89"/>
      <c r="W122" s="89"/>
      <c r="X122" s="89"/>
      <c r="Y122" s="89"/>
      <c r="Z122" s="89"/>
    </row>
    <row r="123" ht="198.75" customHeight="1">
      <c r="A123" s="89">
        <v>124.0</v>
      </c>
      <c r="B123" s="113"/>
      <c r="C123" s="114"/>
      <c r="D123" s="114"/>
      <c r="E123" s="114"/>
      <c r="F123" s="114" t="s">
        <v>186</v>
      </c>
      <c r="G123" s="266" t="s">
        <v>762</v>
      </c>
      <c r="H123" s="117"/>
      <c r="I123" s="191" t="s">
        <v>763</v>
      </c>
      <c r="J123" s="117" t="s">
        <v>196</v>
      </c>
      <c r="K123" s="456"/>
      <c r="L123" s="117" t="str">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Blm Diisi</v>
      </c>
      <c r="M123" s="117"/>
      <c r="N123" s="89"/>
      <c r="O123" s="121"/>
      <c r="P123" s="121" t="s">
        <v>1367</v>
      </c>
      <c r="Q123" s="121"/>
      <c r="R123" s="89"/>
      <c r="S123" s="89"/>
      <c r="T123" s="89"/>
      <c r="U123" s="89"/>
      <c r="V123" s="89"/>
      <c r="W123" s="89"/>
      <c r="X123" s="89"/>
      <c r="Y123" s="89"/>
      <c r="Z123" s="89"/>
    </row>
    <row r="124" ht="144.75" customHeight="1">
      <c r="A124" s="89">
        <v>125.0</v>
      </c>
      <c r="B124" s="113"/>
      <c r="C124" s="114"/>
      <c r="D124" s="114"/>
      <c r="E124" s="114"/>
      <c r="F124" s="114" t="s">
        <v>193</v>
      </c>
      <c r="G124" s="266" t="s">
        <v>766</v>
      </c>
      <c r="H124" s="117"/>
      <c r="I124" s="191" t="s">
        <v>1368</v>
      </c>
      <c r="J124" s="117" t="s">
        <v>196</v>
      </c>
      <c r="K124" s="456"/>
      <c r="L124" s="117" t="str">
        <f t="shared" si="31"/>
        <v>Blm Diisi</v>
      </c>
      <c r="M124" s="117"/>
      <c r="N124" s="89"/>
      <c r="O124" s="121"/>
      <c r="P124" s="121" t="s">
        <v>1369</v>
      </c>
      <c r="Q124" s="121"/>
      <c r="R124" s="89"/>
      <c r="S124" s="89"/>
      <c r="T124" s="89"/>
      <c r="U124" s="89"/>
      <c r="V124" s="89"/>
      <c r="W124" s="89"/>
      <c r="X124" s="89"/>
      <c r="Y124" s="89"/>
      <c r="Z124" s="89"/>
    </row>
    <row r="125" ht="198.0" customHeight="1">
      <c r="A125" s="89">
        <v>126.0</v>
      </c>
      <c r="B125" s="113"/>
      <c r="C125" s="114"/>
      <c r="D125" s="114"/>
      <c r="E125" s="114"/>
      <c r="F125" s="114" t="s">
        <v>199</v>
      </c>
      <c r="G125" s="266" t="s">
        <v>770</v>
      </c>
      <c r="H125" s="117"/>
      <c r="I125" s="191" t="s">
        <v>771</v>
      </c>
      <c r="J125" s="117" t="s">
        <v>196</v>
      </c>
      <c r="K125" s="456"/>
      <c r="L125" s="117" t="str">
        <f t="shared" si="31"/>
        <v>Blm Diisi</v>
      </c>
      <c r="M125" s="117"/>
      <c r="N125" s="89"/>
      <c r="O125" s="121"/>
      <c r="P125" s="457" t="s">
        <v>1370</v>
      </c>
      <c r="Q125" s="121"/>
      <c r="R125" s="89"/>
      <c r="S125" s="89"/>
      <c r="T125" s="89"/>
      <c r="U125" s="89"/>
      <c r="V125" s="89"/>
      <c r="W125" s="89"/>
      <c r="X125" s="89"/>
      <c r="Y125" s="89"/>
      <c r="Z125" s="89"/>
    </row>
    <row r="126" ht="168.0" customHeight="1">
      <c r="A126" s="89">
        <v>127.0</v>
      </c>
      <c r="B126" s="113"/>
      <c r="C126" s="114"/>
      <c r="D126" s="114"/>
      <c r="E126" s="114"/>
      <c r="F126" s="114" t="s">
        <v>219</v>
      </c>
      <c r="G126" s="266" t="s">
        <v>774</v>
      </c>
      <c r="H126" s="117"/>
      <c r="I126" s="191" t="s">
        <v>775</v>
      </c>
      <c r="J126" s="117" t="s">
        <v>196</v>
      </c>
      <c r="K126" s="456"/>
      <c r="L126" s="117" t="str">
        <f t="shared" si="31"/>
        <v>Blm Diisi</v>
      </c>
      <c r="M126" s="117"/>
      <c r="N126" s="89"/>
      <c r="O126" s="121"/>
      <c r="P126" s="457" t="s">
        <v>1371</v>
      </c>
      <c r="Q126" s="121"/>
      <c r="R126" s="89"/>
      <c r="S126" s="89"/>
      <c r="T126" s="89"/>
      <c r="U126" s="89"/>
      <c r="V126" s="89"/>
      <c r="W126" s="89"/>
      <c r="X126" s="89"/>
      <c r="Y126" s="89"/>
      <c r="Z126" s="89"/>
    </row>
    <row r="127" ht="123.75" customHeight="1">
      <c r="A127" s="89">
        <v>128.0</v>
      </c>
      <c r="B127" s="113"/>
      <c r="C127" s="114"/>
      <c r="D127" s="114"/>
      <c r="E127" s="114"/>
      <c r="F127" s="114" t="s">
        <v>224</v>
      </c>
      <c r="G127" s="266" t="s">
        <v>778</v>
      </c>
      <c r="H127" s="117"/>
      <c r="I127" s="191" t="s">
        <v>779</v>
      </c>
      <c r="J127" s="117" t="s">
        <v>196</v>
      </c>
      <c r="K127" s="456"/>
      <c r="L127" s="117" t="str">
        <f t="shared" si="31"/>
        <v>Blm Diisi</v>
      </c>
      <c r="M127" s="117"/>
      <c r="N127" s="89"/>
      <c r="O127" s="121"/>
      <c r="P127" s="121" t="s">
        <v>1372</v>
      </c>
      <c r="Q127" s="121"/>
      <c r="R127" s="89"/>
      <c r="S127" s="89"/>
      <c r="T127" s="89"/>
      <c r="U127" s="89"/>
      <c r="V127" s="89"/>
      <c r="W127" s="89"/>
      <c r="X127" s="89"/>
      <c r="Y127" s="89"/>
      <c r="Z127" s="89"/>
    </row>
    <row r="128" ht="151.5" customHeight="1">
      <c r="A128" s="89">
        <v>129.0</v>
      </c>
      <c r="B128" s="113"/>
      <c r="C128" s="114"/>
      <c r="D128" s="114"/>
      <c r="E128" s="114"/>
      <c r="F128" s="114" t="s">
        <v>249</v>
      </c>
      <c r="G128" s="266" t="s">
        <v>782</v>
      </c>
      <c r="H128" s="117"/>
      <c r="I128" s="191" t="s">
        <v>783</v>
      </c>
      <c r="J128" s="117" t="s">
        <v>196</v>
      </c>
      <c r="K128" s="456"/>
      <c r="L128" s="117" t="str">
        <f t="shared" si="31"/>
        <v>Blm Diisi</v>
      </c>
      <c r="M128" s="117"/>
      <c r="N128" s="89"/>
      <c r="O128" s="121"/>
      <c r="P128" s="121" t="s">
        <v>1373</v>
      </c>
      <c r="Q128" s="121"/>
      <c r="R128" s="89"/>
      <c r="S128" s="89"/>
      <c r="T128" s="89"/>
      <c r="U128" s="89"/>
      <c r="V128" s="89"/>
      <c r="W128" s="89"/>
      <c r="X128" s="89"/>
      <c r="Y128" s="89"/>
      <c r="Z128" s="89"/>
    </row>
    <row r="129" ht="17.25" customHeight="1">
      <c r="A129" s="89">
        <v>130.0</v>
      </c>
      <c r="B129" s="257"/>
      <c r="C129" s="241"/>
      <c r="D129" s="241"/>
      <c r="E129" s="241" t="s">
        <v>14</v>
      </c>
      <c r="F129" s="32" t="s">
        <v>56</v>
      </c>
      <c r="G129" s="4"/>
      <c r="H129" s="242">
        <v>0.6</v>
      </c>
      <c r="I129" s="243"/>
      <c r="J129" s="242"/>
      <c r="K129" s="455"/>
      <c r="L129" s="242" t="str">
        <f>AVERAGE(L130:L133)*H129</f>
        <v>#DIV/0!</v>
      </c>
      <c r="M129" s="242" t="str">
        <f>L129/H129</f>
        <v>#DIV/0!</v>
      </c>
      <c r="N129" s="89"/>
      <c r="O129" s="243"/>
      <c r="P129" s="243"/>
      <c r="Q129" s="243"/>
      <c r="R129" s="89"/>
      <c r="S129" s="89"/>
      <c r="T129" s="89"/>
      <c r="U129" s="89"/>
      <c r="V129" s="89"/>
      <c r="W129" s="89"/>
      <c r="X129" s="89"/>
      <c r="Y129" s="89"/>
      <c r="Z129" s="89"/>
    </row>
    <row r="130" ht="168.0" customHeight="1">
      <c r="A130" s="89">
        <v>131.0</v>
      </c>
      <c r="B130" s="113"/>
      <c r="C130" s="114"/>
      <c r="D130" s="114"/>
      <c r="E130" s="114"/>
      <c r="F130" s="114" t="s">
        <v>186</v>
      </c>
      <c r="G130" s="266" t="s">
        <v>786</v>
      </c>
      <c r="H130" s="117"/>
      <c r="I130" s="191" t="s">
        <v>1374</v>
      </c>
      <c r="J130" s="117" t="s">
        <v>264</v>
      </c>
      <c r="K130" s="456"/>
      <c r="L130" s="117" t="str">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Blm Diisi</v>
      </c>
      <c r="M130" s="117"/>
      <c r="N130" s="89"/>
      <c r="O130" s="121"/>
      <c r="P130" s="121" t="s">
        <v>1375</v>
      </c>
      <c r="Q130" s="121"/>
      <c r="R130" s="89"/>
      <c r="S130" s="89"/>
      <c r="T130" s="89"/>
      <c r="U130" s="89"/>
      <c r="V130" s="89"/>
      <c r="W130" s="89"/>
      <c r="X130" s="89"/>
      <c r="Y130" s="89"/>
      <c r="Z130" s="89"/>
    </row>
    <row r="131" ht="210.0" customHeight="1">
      <c r="A131" s="89">
        <v>132.0</v>
      </c>
      <c r="B131" s="113"/>
      <c r="C131" s="114"/>
      <c r="D131" s="114"/>
      <c r="E131" s="114"/>
      <c r="F131" s="114" t="s">
        <v>193</v>
      </c>
      <c r="G131" s="266" t="s">
        <v>790</v>
      </c>
      <c r="H131" s="117"/>
      <c r="I131" s="191" t="s">
        <v>791</v>
      </c>
      <c r="J131" s="117" t="s">
        <v>196</v>
      </c>
      <c r="K131" s="456"/>
      <c r="L131" s="117" t="str">
        <f t="shared" si="32"/>
        <v>Blm Diisi</v>
      </c>
      <c r="M131" s="117"/>
      <c r="N131" s="89"/>
      <c r="O131" s="121"/>
      <c r="P131" s="121" t="s">
        <v>1376</v>
      </c>
      <c r="Q131" s="121"/>
      <c r="R131" s="89"/>
      <c r="S131" s="89"/>
      <c r="T131" s="89"/>
      <c r="U131" s="89"/>
      <c r="V131" s="89"/>
      <c r="W131" s="89"/>
      <c r="X131" s="89"/>
      <c r="Y131" s="89"/>
      <c r="Z131" s="89"/>
    </row>
    <row r="132" ht="111.75" customHeight="1">
      <c r="A132" s="89">
        <v>133.0</v>
      </c>
      <c r="B132" s="113"/>
      <c r="C132" s="114"/>
      <c r="D132" s="114"/>
      <c r="E132" s="114"/>
      <c r="F132" s="114" t="s">
        <v>199</v>
      </c>
      <c r="G132" s="266" t="s">
        <v>794</v>
      </c>
      <c r="H132" s="117"/>
      <c r="I132" s="191" t="s">
        <v>795</v>
      </c>
      <c r="J132" s="117" t="s">
        <v>196</v>
      </c>
      <c r="K132" s="456"/>
      <c r="L132" s="117" t="str">
        <f t="shared" si="32"/>
        <v>Blm Diisi</v>
      </c>
      <c r="M132" s="117"/>
      <c r="N132" s="89"/>
      <c r="O132" s="121"/>
      <c r="P132" s="121" t="s">
        <v>1377</v>
      </c>
      <c r="Q132" s="121"/>
      <c r="R132" s="89"/>
      <c r="S132" s="89"/>
      <c r="T132" s="89"/>
      <c r="U132" s="89"/>
      <c r="V132" s="89"/>
      <c r="W132" s="89"/>
      <c r="X132" s="89"/>
      <c r="Y132" s="89"/>
      <c r="Z132" s="89"/>
    </row>
    <row r="133" ht="93.75" customHeight="1">
      <c r="A133" s="89">
        <v>134.0</v>
      </c>
      <c r="B133" s="113"/>
      <c r="C133" s="114"/>
      <c r="D133" s="114"/>
      <c r="E133" s="114"/>
      <c r="F133" s="114" t="s">
        <v>219</v>
      </c>
      <c r="G133" s="266" t="s">
        <v>798</v>
      </c>
      <c r="H133" s="117"/>
      <c r="I133" s="191" t="s">
        <v>799</v>
      </c>
      <c r="J133" s="117" t="s">
        <v>189</v>
      </c>
      <c r="K133" s="456"/>
      <c r="L133" s="117" t="str">
        <f t="shared" si="32"/>
        <v>Blm Diisi</v>
      </c>
      <c r="M133" s="117"/>
      <c r="N133" s="89"/>
      <c r="O133" s="121"/>
      <c r="P133" s="121" t="s">
        <v>1377</v>
      </c>
      <c r="Q133" s="121"/>
      <c r="R133" s="89"/>
      <c r="S133" s="89"/>
      <c r="T133" s="89"/>
      <c r="U133" s="89"/>
      <c r="V133" s="89"/>
      <c r="W133" s="89"/>
      <c r="X133" s="89"/>
      <c r="Y133" s="89"/>
      <c r="Z133" s="89"/>
    </row>
    <row r="134" ht="18.0" customHeight="1">
      <c r="A134" s="89">
        <v>135.0</v>
      </c>
      <c r="B134" s="257"/>
      <c r="C134" s="241"/>
      <c r="D134" s="241"/>
      <c r="E134" s="241" t="s">
        <v>16</v>
      </c>
      <c r="F134" s="32" t="s">
        <v>57</v>
      </c>
      <c r="G134" s="4"/>
      <c r="H134" s="242">
        <v>0.7</v>
      </c>
      <c r="I134" s="243"/>
      <c r="J134" s="242"/>
      <c r="K134" s="455"/>
      <c r="L134" s="242" t="str">
        <f>AVERAGE(L135:L137)*H134</f>
        <v>#DIV/0!</v>
      </c>
      <c r="M134" s="242" t="str">
        <f>L134/H134</f>
        <v>#DIV/0!</v>
      </c>
      <c r="N134" s="89"/>
      <c r="O134" s="243"/>
      <c r="P134" s="243"/>
      <c r="Q134" s="243"/>
      <c r="R134" s="89"/>
      <c r="S134" s="89"/>
      <c r="T134" s="89"/>
      <c r="U134" s="89"/>
      <c r="V134" s="89"/>
      <c r="W134" s="89"/>
      <c r="X134" s="89"/>
      <c r="Y134" s="89"/>
      <c r="Z134" s="89"/>
    </row>
    <row r="135" ht="153.0" customHeight="1">
      <c r="A135" s="89">
        <v>136.0</v>
      </c>
      <c r="B135" s="113"/>
      <c r="C135" s="114"/>
      <c r="D135" s="114"/>
      <c r="E135" s="114"/>
      <c r="F135" s="114" t="s">
        <v>186</v>
      </c>
      <c r="G135" s="266" t="s">
        <v>802</v>
      </c>
      <c r="H135" s="117"/>
      <c r="I135" s="191" t="s">
        <v>803</v>
      </c>
      <c r="J135" s="117" t="s">
        <v>264</v>
      </c>
      <c r="K135" s="456"/>
      <c r="L135" s="117" t="str">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Blm Diisi</v>
      </c>
      <c r="M135" s="117"/>
      <c r="N135" s="89"/>
      <c r="O135" s="121"/>
      <c r="P135" s="121" t="s">
        <v>1378</v>
      </c>
      <c r="Q135" s="121"/>
      <c r="R135" s="89"/>
      <c r="S135" s="89"/>
      <c r="T135" s="89"/>
      <c r="U135" s="89"/>
      <c r="V135" s="89"/>
      <c r="W135" s="89"/>
      <c r="X135" s="89"/>
      <c r="Y135" s="89"/>
      <c r="Z135" s="89"/>
    </row>
    <row r="136" ht="76.5" customHeight="1">
      <c r="A136" s="89">
        <v>137.0</v>
      </c>
      <c r="B136" s="113"/>
      <c r="C136" s="114"/>
      <c r="D136" s="114"/>
      <c r="E136" s="114"/>
      <c r="F136" s="114" t="s">
        <v>193</v>
      </c>
      <c r="G136" s="266" t="s">
        <v>807</v>
      </c>
      <c r="H136" s="117"/>
      <c r="I136" s="191" t="s">
        <v>1379</v>
      </c>
      <c r="J136" s="324" t="s">
        <v>189</v>
      </c>
      <c r="K136" s="456"/>
      <c r="L136" s="117" t="str">
        <f t="shared" si="33"/>
        <v>Blm Diisi</v>
      </c>
      <c r="M136" s="117"/>
      <c r="N136" s="89"/>
      <c r="O136" s="121"/>
      <c r="P136" s="121" t="s">
        <v>1380</v>
      </c>
      <c r="Q136" s="121"/>
      <c r="R136" s="89"/>
      <c r="S136" s="89"/>
      <c r="T136" s="89"/>
      <c r="U136" s="89"/>
      <c r="V136" s="89"/>
      <c r="W136" s="89"/>
      <c r="X136" s="89"/>
      <c r="Y136" s="89"/>
      <c r="Z136" s="89"/>
    </row>
    <row r="137" ht="120.75" customHeight="1">
      <c r="A137" s="89">
        <v>138.0</v>
      </c>
      <c r="B137" s="113"/>
      <c r="C137" s="114"/>
      <c r="D137" s="114"/>
      <c r="E137" s="114"/>
      <c r="F137" s="114" t="s">
        <v>199</v>
      </c>
      <c r="G137" s="266" t="s">
        <v>811</v>
      </c>
      <c r="H137" s="117"/>
      <c r="I137" s="191" t="s">
        <v>812</v>
      </c>
      <c r="J137" s="117" t="s">
        <v>196</v>
      </c>
      <c r="K137" s="456"/>
      <c r="L137" s="117" t="str">
        <f t="shared" si="33"/>
        <v>Blm Diisi</v>
      </c>
      <c r="M137" s="117"/>
      <c r="N137" s="89"/>
      <c r="O137" s="121"/>
      <c r="P137" s="121" t="s">
        <v>1381</v>
      </c>
      <c r="Q137" s="121"/>
      <c r="R137" s="89"/>
      <c r="S137" s="89"/>
      <c r="T137" s="89"/>
      <c r="U137" s="89"/>
      <c r="V137" s="89"/>
      <c r="W137" s="89"/>
      <c r="X137" s="89"/>
      <c r="Y137" s="89"/>
      <c r="Z137" s="89"/>
    </row>
    <row r="138" ht="19.5" customHeight="1">
      <c r="A138" s="89">
        <v>139.0</v>
      </c>
      <c r="B138" s="257"/>
      <c r="C138" s="241"/>
      <c r="D138" s="241"/>
      <c r="E138" s="241" t="s">
        <v>34</v>
      </c>
      <c r="F138" s="32" t="s">
        <v>58</v>
      </c>
      <c r="G138" s="4"/>
      <c r="H138" s="242">
        <v>0.4</v>
      </c>
      <c r="I138" s="243"/>
      <c r="J138" s="242"/>
      <c r="K138" s="455"/>
      <c r="L138" s="242" t="str">
        <f>AVERAGE(L139:L140)*H138</f>
        <v>#DIV/0!</v>
      </c>
      <c r="M138" s="242" t="str">
        <f>L138/H138</f>
        <v>#DIV/0!</v>
      </c>
      <c r="N138" s="89"/>
      <c r="O138" s="243"/>
      <c r="P138" s="243"/>
      <c r="Q138" s="243"/>
      <c r="R138" s="89"/>
      <c r="S138" s="89"/>
      <c r="T138" s="89"/>
      <c r="U138" s="89"/>
      <c r="V138" s="89"/>
      <c r="W138" s="89"/>
      <c r="X138" s="89"/>
      <c r="Y138" s="89"/>
      <c r="Z138" s="89"/>
    </row>
    <row r="139" ht="122.25" customHeight="1">
      <c r="A139" s="89">
        <v>140.0</v>
      </c>
      <c r="B139" s="113"/>
      <c r="C139" s="114"/>
      <c r="D139" s="325"/>
      <c r="E139" s="325"/>
      <c r="F139" s="114" t="s">
        <v>186</v>
      </c>
      <c r="G139" s="326" t="s">
        <v>815</v>
      </c>
      <c r="H139" s="117"/>
      <c r="I139" s="191" t="s">
        <v>816</v>
      </c>
      <c r="J139" s="117" t="s">
        <v>196</v>
      </c>
      <c r="K139" s="456"/>
      <c r="L139" s="117" t="str">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Blm Diisi</v>
      </c>
      <c r="M139" s="117"/>
      <c r="N139" s="89"/>
      <c r="O139" s="121"/>
      <c r="P139" s="478" t="s">
        <v>1382</v>
      </c>
      <c r="Q139" s="121"/>
      <c r="R139" s="89"/>
      <c r="S139" s="89"/>
      <c r="T139" s="89"/>
      <c r="U139" s="89"/>
      <c r="V139" s="89"/>
      <c r="W139" s="89"/>
      <c r="X139" s="89"/>
      <c r="Y139" s="89"/>
      <c r="Z139" s="89"/>
    </row>
    <row r="140" ht="48.75" customHeight="1">
      <c r="A140" s="89">
        <v>141.0</v>
      </c>
      <c r="B140" s="113"/>
      <c r="C140" s="114"/>
      <c r="D140" s="325"/>
      <c r="E140" s="325"/>
      <c r="F140" s="114" t="s">
        <v>193</v>
      </c>
      <c r="G140" s="326" t="s">
        <v>819</v>
      </c>
      <c r="H140" s="117"/>
      <c r="I140" s="191" t="s">
        <v>820</v>
      </c>
      <c r="J140" s="324" t="s">
        <v>189</v>
      </c>
      <c r="K140" s="456"/>
      <c r="L140" s="117" t="str">
        <f t="shared" si="34"/>
        <v>Blm Diisi</v>
      </c>
      <c r="M140" s="324"/>
      <c r="N140" s="89"/>
      <c r="O140" s="121"/>
      <c r="P140" s="94"/>
      <c r="Q140" s="121"/>
      <c r="R140" s="89"/>
      <c r="S140" s="89"/>
      <c r="T140" s="89"/>
      <c r="U140" s="89"/>
      <c r="V140" s="89"/>
      <c r="W140" s="89"/>
      <c r="X140" s="89"/>
      <c r="Y140" s="89"/>
      <c r="Z140" s="89"/>
    </row>
    <row r="141" ht="15.75" customHeight="1">
      <c r="A141" s="89">
        <v>163.0</v>
      </c>
      <c r="B141" s="108"/>
      <c r="C141" s="108" t="s">
        <v>59</v>
      </c>
      <c r="D141" s="109" t="s">
        <v>1201</v>
      </c>
      <c r="E141" s="3"/>
      <c r="F141" s="3"/>
      <c r="G141" s="3"/>
      <c r="H141" s="110">
        <f>SUM(H142,H154,H160,H163,H173,H183,H204,H223)</f>
        <v>21.7</v>
      </c>
      <c r="I141" s="479"/>
      <c r="J141" s="231"/>
      <c r="K141" s="452"/>
      <c r="L141" s="231" t="str">
        <f>SUM(L142,L154,L160,L163,L173,L183,L204,L223)</f>
        <v>#DIV/0!</v>
      </c>
      <c r="M141" s="231" t="str">
        <f t="shared" ref="M141:M143" si="35">L141/H141</f>
        <v>#DIV/0!</v>
      </c>
      <c r="N141" s="89"/>
      <c r="O141" s="453"/>
      <c r="P141" s="453"/>
      <c r="Q141" s="453"/>
      <c r="R141" s="89"/>
      <c r="S141" s="89"/>
      <c r="T141" s="89"/>
      <c r="U141" s="89"/>
      <c r="V141" s="89"/>
      <c r="W141" s="89"/>
      <c r="X141" s="89"/>
      <c r="Y141" s="89"/>
      <c r="Z141" s="89"/>
    </row>
    <row r="142" ht="15.75" customHeight="1">
      <c r="A142" s="89">
        <v>164.0</v>
      </c>
      <c r="B142" s="138"/>
      <c r="C142" s="139"/>
      <c r="D142" s="337">
        <v>1.0</v>
      </c>
      <c r="E142" s="141" t="s">
        <v>9</v>
      </c>
      <c r="F142" s="3"/>
      <c r="G142" s="4"/>
      <c r="H142" s="37">
        <f>SUM(H143:H152)</f>
        <v>3</v>
      </c>
      <c r="I142" s="262"/>
      <c r="J142" s="37"/>
      <c r="K142" s="454"/>
      <c r="L142" s="37" t="str">
        <f>SUM(L143,L150,L152)</f>
        <v>#DIV/0!</v>
      </c>
      <c r="M142" s="37" t="str">
        <f t="shared" si="35"/>
        <v>#DIV/0!</v>
      </c>
      <c r="N142" s="89"/>
      <c r="O142" s="262"/>
      <c r="P142" s="262"/>
      <c r="Q142" s="262"/>
      <c r="R142" s="89"/>
      <c r="S142" s="89"/>
      <c r="T142" s="89"/>
      <c r="U142" s="89"/>
      <c r="V142" s="89"/>
      <c r="W142" s="89"/>
      <c r="X142" s="89"/>
      <c r="Y142" s="89"/>
      <c r="Z142" s="89"/>
    </row>
    <row r="143" ht="22.5" customHeight="1">
      <c r="A143" s="89">
        <v>165.0</v>
      </c>
      <c r="B143" s="257"/>
      <c r="C143" s="241"/>
      <c r="D143" s="241"/>
      <c r="E143" s="241" t="s">
        <v>10</v>
      </c>
      <c r="F143" s="28" t="s">
        <v>74</v>
      </c>
      <c r="G143" s="4"/>
      <c r="H143" s="242">
        <v>1.5</v>
      </c>
      <c r="I143" s="243"/>
      <c r="J143" s="242"/>
      <c r="K143" s="455"/>
      <c r="L143" s="242" t="str">
        <f>AVERAGE(L144:L149)*H143</f>
        <v>#DIV/0!</v>
      </c>
      <c r="M143" s="242" t="str">
        <f t="shared" si="35"/>
        <v>#DIV/0!</v>
      </c>
      <c r="N143" s="89"/>
      <c r="O143" s="243"/>
      <c r="P143" s="243"/>
      <c r="Q143" s="243"/>
      <c r="R143" s="89"/>
      <c r="S143" s="89"/>
      <c r="T143" s="89"/>
      <c r="U143" s="89"/>
      <c r="V143" s="89"/>
      <c r="W143" s="89"/>
      <c r="X143" s="89"/>
      <c r="Y143" s="89"/>
      <c r="Z143" s="89"/>
    </row>
    <row r="144" ht="36.0" customHeight="1">
      <c r="A144" s="89">
        <v>166.0</v>
      </c>
      <c r="B144" s="113"/>
      <c r="C144" s="114"/>
      <c r="D144" s="114"/>
      <c r="E144" s="114"/>
      <c r="F144" s="246" t="s">
        <v>186</v>
      </c>
      <c r="G144" s="125" t="s">
        <v>859</v>
      </c>
      <c r="H144" s="117" t="s">
        <v>176</v>
      </c>
      <c r="I144" s="191" t="s">
        <v>860</v>
      </c>
      <c r="J144" s="117" t="s">
        <v>861</v>
      </c>
      <c r="K144" s="339" t="str">
        <f>IF(OR(K145="",K146=""),"Blm Diisi",IF(K145=0,0,IF(K146/K145&gt;1,1,K146/K145)))</f>
        <v>Blm Diisi</v>
      </c>
      <c r="L144" s="117" t="str">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Blm Diisi</v>
      </c>
      <c r="M144" s="117"/>
      <c r="N144" s="89"/>
      <c r="O144" s="121"/>
      <c r="P144" s="121" t="s">
        <v>1383</v>
      </c>
      <c r="Q144" s="121"/>
      <c r="R144" s="89"/>
      <c r="S144" s="89"/>
      <c r="T144" s="89"/>
      <c r="U144" s="89"/>
      <c r="V144" s="89"/>
      <c r="W144" s="89"/>
      <c r="X144" s="89"/>
      <c r="Y144" s="89"/>
      <c r="Z144" s="89"/>
    </row>
    <row r="145" ht="22.5" customHeight="1">
      <c r="A145" s="89">
        <v>167.0</v>
      </c>
      <c r="B145" s="113"/>
      <c r="C145" s="114"/>
      <c r="D145" s="114"/>
      <c r="E145" s="114"/>
      <c r="F145" s="246" t="s">
        <v>176</v>
      </c>
      <c r="G145" s="341" t="s">
        <v>864</v>
      </c>
      <c r="H145" s="117" t="s">
        <v>176</v>
      </c>
      <c r="I145" s="191" t="s">
        <v>176</v>
      </c>
      <c r="J145" s="117" t="s">
        <v>865</v>
      </c>
      <c r="K145" s="456"/>
      <c r="L145" s="117" t="str">
        <f t="shared" si="36"/>
        <v>Blm Diisi</v>
      </c>
      <c r="M145" s="117"/>
      <c r="N145" s="89"/>
      <c r="O145" s="121"/>
      <c r="P145" s="121"/>
      <c r="Q145" s="121"/>
      <c r="R145" s="89"/>
      <c r="S145" s="89"/>
      <c r="T145" s="89"/>
      <c r="U145" s="89"/>
      <c r="V145" s="89"/>
      <c r="W145" s="89"/>
      <c r="X145" s="89"/>
      <c r="Y145" s="89"/>
      <c r="Z145" s="89"/>
    </row>
    <row r="146" ht="22.5" customHeight="1">
      <c r="A146" s="89">
        <v>168.0</v>
      </c>
      <c r="B146" s="113"/>
      <c r="C146" s="114"/>
      <c r="D146" s="114"/>
      <c r="E146" s="114"/>
      <c r="F146" s="246" t="s">
        <v>176</v>
      </c>
      <c r="G146" s="341" t="s">
        <v>866</v>
      </c>
      <c r="H146" s="117" t="s">
        <v>176</v>
      </c>
      <c r="I146" s="191" t="s">
        <v>176</v>
      </c>
      <c r="J146" s="117" t="s">
        <v>865</v>
      </c>
      <c r="K146" s="456"/>
      <c r="L146" s="117" t="str">
        <f t="shared" si="36"/>
        <v>Blm Diisi</v>
      </c>
      <c r="M146" s="117"/>
      <c r="N146" s="89"/>
      <c r="O146" s="121"/>
      <c r="P146" s="121"/>
      <c r="Q146" s="121"/>
      <c r="R146" s="89"/>
      <c r="S146" s="89"/>
      <c r="T146" s="89"/>
      <c r="U146" s="89"/>
      <c r="V146" s="89"/>
      <c r="W146" s="89"/>
      <c r="X146" s="89"/>
      <c r="Y146" s="89"/>
      <c r="Z146" s="89"/>
    </row>
    <row r="147" ht="93.75" customHeight="1">
      <c r="A147" s="89">
        <v>169.0</v>
      </c>
      <c r="B147" s="113"/>
      <c r="C147" s="114"/>
      <c r="D147" s="114"/>
      <c r="E147" s="114"/>
      <c r="F147" s="246" t="s">
        <v>193</v>
      </c>
      <c r="G147" s="125" t="s">
        <v>867</v>
      </c>
      <c r="H147" s="117"/>
      <c r="I147" s="191" t="s">
        <v>868</v>
      </c>
      <c r="J147" s="117" t="s">
        <v>861</v>
      </c>
      <c r="K147" s="339" t="str">
        <f>IF(OR(K148="",K149=""),"Blm Diisi",IF(K148=0,0,IF(K149/K148&gt;1,1,K149/K148)))</f>
        <v>Blm Diisi</v>
      </c>
      <c r="L147" s="117" t="str">
        <f t="shared" si="36"/>
        <v>Blm Diisi</v>
      </c>
      <c r="M147" s="117"/>
      <c r="N147" s="89"/>
      <c r="O147" s="121"/>
      <c r="P147" s="457" t="s">
        <v>1384</v>
      </c>
      <c r="Q147" s="121"/>
      <c r="R147" s="89"/>
      <c r="S147" s="89"/>
      <c r="T147" s="89"/>
      <c r="U147" s="89"/>
      <c r="V147" s="89"/>
      <c r="W147" s="89"/>
      <c r="X147" s="89"/>
      <c r="Y147" s="89"/>
      <c r="Z147" s="89"/>
    </row>
    <row r="148" ht="22.5" customHeight="1">
      <c r="A148" s="89">
        <v>170.0</v>
      </c>
      <c r="B148" s="113"/>
      <c r="C148" s="114"/>
      <c r="D148" s="114"/>
      <c r="E148" s="114"/>
      <c r="F148" s="246"/>
      <c r="G148" s="341" t="s">
        <v>866</v>
      </c>
      <c r="H148" s="117"/>
      <c r="I148" s="191"/>
      <c r="J148" s="117" t="s">
        <v>865</v>
      </c>
      <c r="K148" s="456"/>
      <c r="L148" s="117" t="str">
        <f t="shared" si="36"/>
        <v>Blm Diisi</v>
      </c>
      <c r="M148" s="117"/>
      <c r="N148" s="89"/>
      <c r="O148" s="121"/>
      <c r="P148" s="121"/>
      <c r="Q148" s="121"/>
      <c r="R148" s="89"/>
      <c r="S148" s="89"/>
      <c r="T148" s="89"/>
      <c r="U148" s="89"/>
      <c r="V148" s="89"/>
      <c r="W148" s="89"/>
      <c r="X148" s="89"/>
      <c r="Y148" s="89"/>
      <c r="Z148" s="89"/>
    </row>
    <row r="149" ht="43.5" customHeight="1">
      <c r="A149" s="89">
        <v>171.0</v>
      </c>
      <c r="B149" s="113"/>
      <c r="C149" s="114"/>
      <c r="D149" s="114"/>
      <c r="E149" s="114"/>
      <c r="F149" s="246"/>
      <c r="G149" s="341" t="s">
        <v>871</v>
      </c>
      <c r="H149" s="117"/>
      <c r="I149" s="191"/>
      <c r="J149" s="117" t="s">
        <v>865</v>
      </c>
      <c r="K149" s="456"/>
      <c r="L149" s="117" t="str">
        <f t="shared" si="36"/>
        <v>Blm Diisi</v>
      </c>
      <c r="M149" s="117"/>
      <c r="N149" s="89"/>
      <c r="O149" s="121"/>
      <c r="P149" s="121"/>
      <c r="Q149" s="121"/>
      <c r="R149" s="89"/>
      <c r="S149" s="89"/>
      <c r="T149" s="89"/>
      <c r="U149" s="89"/>
      <c r="V149" s="89"/>
      <c r="W149" s="89"/>
      <c r="X149" s="89"/>
      <c r="Y149" s="89"/>
      <c r="Z149" s="89"/>
    </row>
    <row r="150" ht="15.75" customHeight="1">
      <c r="A150" s="89">
        <v>175.0</v>
      </c>
      <c r="B150" s="257"/>
      <c r="C150" s="241"/>
      <c r="D150" s="241"/>
      <c r="E150" s="241" t="s">
        <v>12</v>
      </c>
      <c r="F150" s="28" t="s">
        <v>75</v>
      </c>
      <c r="G150" s="4"/>
      <c r="H150" s="242">
        <v>1.0</v>
      </c>
      <c r="I150" s="243"/>
      <c r="J150" s="242"/>
      <c r="K150" s="455"/>
      <c r="L150" s="242" t="str">
        <f>AVERAGE(L151)*H150</f>
        <v>#DIV/0!</v>
      </c>
      <c r="M150" s="242" t="str">
        <f>L150/H150</f>
        <v>#DIV/0!</v>
      </c>
      <c r="N150" s="89"/>
      <c r="O150" s="243"/>
      <c r="P150" s="243"/>
      <c r="Q150" s="243"/>
      <c r="R150" s="89"/>
      <c r="S150" s="89"/>
      <c r="T150" s="89"/>
      <c r="U150" s="89"/>
      <c r="V150" s="89"/>
      <c r="W150" s="89"/>
      <c r="X150" s="89"/>
      <c r="Y150" s="89"/>
      <c r="Z150" s="89"/>
    </row>
    <row r="151" ht="93.75" customHeight="1">
      <c r="A151" s="89">
        <v>176.0</v>
      </c>
      <c r="B151" s="113"/>
      <c r="C151" s="114"/>
      <c r="D151" s="114"/>
      <c r="E151" s="114"/>
      <c r="F151" s="361" t="s">
        <v>107</v>
      </c>
      <c r="G151" s="125" t="s">
        <v>1202</v>
      </c>
      <c r="H151" s="117"/>
      <c r="I151" s="191" t="s">
        <v>1385</v>
      </c>
      <c r="J151" s="117" t="s">
        <v>264</v>
      </c>
      <c r="K151" s="350"/>
      <c r="L151" s="117" t="str">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Blm Diisi</v>
      </c>
      <c r="M151" s="117"/>
      <c r="N151" s="89"/>
      <c r="O151" s="121"/>
      <c r="P151" s="121" t="s">
        <v>1386</v>
      </c>
      <c r="Q151" s="121"/>
      <c r="R151" s="89"/>
      <c r="S151" s="89"/>
      <c r="T151" s="89"/>
      <c r="U151" s="89"/>
      <c r="V151" s="89"/>
      <c r="W151" s="89"/>
      <c r="X151" s="89"/>
      <c r="Y151" s="89"/>
      <c r="Z151" s="89"/>
    </row>
    <row r="152" ht="15.75" customHeight="1">
      <c r="A152" s="89">
        <v>181.0</v>
      </c>
      <c r="B152" s="257"/>
      <c r="C152" s="241"/>
      <c r="D152" s="241"/>
      <c r="E152" s="241" t="s">
        <v>14</v>
      </c>
      <c r="F152" s="28" t="s">
        <v>76</v>
      </c>
      <c r="G152" s="4"/>
      <c r="H152" s="242">
        <v>0.5</v>
      </c>
      <c r="I152" s="243"/>
      <c r="J152" s="242"/>
      <c r="K152" s="455"/>
      <c r="L152" s="242" t="str">
        <f>AVERAGE(L153)*H152</f>
        <v>#DIV/0!</v>
      </c>
      <c r="M152" s="242" t="str">
        <f>L152/H152</f>
        <v>#DIV/0!</v>
      </c>
      <c r="N152" s="89"/>
      <c r="O152" s="243"/>
      <c r="P152" s="243"/>
      <c r="Q152" s="243"/>
      <c r="R152" s="89"/>
      <c r="S152" s="89"/>
      <c r="T152" s="89"/>
      <c r="U152" s="89"/>
      <c r="V152" s="89"/>
      <c r="W152" s="89"/>
      <c r="X152" s="89"/>
      <c r="Y152" s="89"/>
      <c r="Z152" s="89"/>
    </row>
    <row r="153" ht="136.5" customHeight="1">
      <c r="A153" s="89">
        <v>182.0</v>
      </c>
      <c r="B153" s="113"/>
      <c r="C153" s="114"/>
      <c r="D153" s="114"/>
      <c r="E153" s="246"/>
      <c r="F153" s="328" t="s">
        <v>107</v>
      </c>
      <c r="G153" s="266" t="s">
        <v>887</v>
      </c>
      <c r="H153" s="117"/>
      <c r="I153" s="191" t="s">
        <v>888</v>
      </c>
      <c r="J153" s="117" t="s">
        <v>196</v>
      </c>
      <c r="K153" s="456"/>
      <c r="L153" s="117" t="str">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Blm Diisi</v>
      </c>
      <c r="M153" s="117"/>
      <c r="N153" s="89"/>
      <c r="O153" s="121"/>
      <c r="P153" s="457" t="s">
        <v>1387</v>
      </c>
      <c r="Q153" s="121"/>
      <c r="R153" s="89"/>
      <c r="S153" s="89"/>
      <c r="T153" s="89"/>
      <c r="U153" s="89"/>
      <c r="V153" s="89"/>
      <c r="W153" s="89"/>
      <c r="X153" s="89"/>
      <c r="Y153" s="89"/>
      <c r="Z153" s="89"/>
    </row>
    <row r="154" ht="15.75" customHeight="1">
      <c r="A154" s="89">
        <v>183.0</v>
      </c>
      <c r="B154" s="138"/>
      <c r="C154" s="139"/>
      <c r="D154" s="139">
        <v>2.0</v>
      </c>
      <c r="E154" s="141" t="s">
        <v>18</v>
      </c>
      <c r="F154" s="3"/>
      <c r="G154" s="4"/>
      <c r="H154" s="37">
        <f>SUM(H155:H159)</f>
        <v>2</v>
      </c>
      <c r="I154" s="262"/>
      <c r="J154" s="37"/>
      <c r="K154" s="454"/>
      <c r="L154" s="37">
        <f>L155</f>
        <v>0</v>
      </c>
      <c r="M154" s="37">
        <f t="shared" ref="M154:M155" si="37">L154/H154</f>
        <v>0</v>
      </c>
      <c r="N154" s="89"/>
      <c r="O154" s="262"/>
      <c r="P154" s="262"/>
      <c r="Q154" s="262"/>
      <c r="R154" s="89"/>
      <c r="S154" s="89"/>
      <c r="T154" s="89"/>
      <c r="U154" s="89"/>
      <c r="V154" s="89"/>
      <c r="W154" s="89"/>
      <c r="X154" s="89"/>
      <c r="Y154" s="89"/>
      <c r="Z154" s="89"/>
    </row>
    <row r="155" ht="15.75" customHeight="1">
      <c r="A155" s="89">
        <v>184.0</v>
      </c>
      <c r="B155" s="257"/>
      <c r="C155" s="241"/>
      <c r="D155" s="241"/>
      <c r="E155" s="331" t="s">
        <v>107</v>
      </c>
      <c r="F155" s="28" t="s">
        <v>77</v>
      </c>
      <c r="G155" s="4"/>
      <c r="H155" s="242">
        <v>2.0</v>
      </c>
      <c r="I155" s="243"/>
      <c r="J155" s="242"/>
      <c r="K155" s="455"/>
      <c r="L155" s="242">
        <f>AVERAGE(L156:L157)*H155</f>
        <v>0</v>
      </c>
      <c r="M155" s="242">
        <f t="shared" si="37"/>
        <v>0</v>
      </c>
      <c r="N155" s="89"/>
      <c r="O155" s="243"/>
      <c r="P155" s="243"/>
      <c r="Q155" s="243"/>
      <c r="R155" s="89"/>
      <c r="S155" s="89"/>
      <c r="T155" s="89"/>
      <c r="U155" s="89"/>
      <c r="V155" s="89"/>
      <c r="W155" s="89"/>
      <c r="X155" s="89"/>
      <c r="Y155" s="89"/>
      <c r="Z155" s="89"/>
    </row>
    <row r="156" ht="90.0" customHeight="1">
      <c r="A156" s="89">
        <v>185.0</v>
      </c>
      <c r="B156" s="113"/>
      <c r="C156" s="114"/>
      <c r="D156" s="114"/>
      <c r="E156" s="114"/>
      <c r="F156" s="114" t="s">
        <v>186</v>
      </c>
      <c r="G156" s="266" t="s">
        <v>891</v>
      </c>
      <c r="H156" s="117"/>
      <c r="I156" s="191" t="s">
        <v>892</v>
      </c>
      <c r="J156" s="117" t="s">
        <v>189</v>
      </c>
      <c r="K156" s="456"/>
      <c r="L156" s="117" t="str">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Blm Diisi</v>
      </c>
      <c r="M156" s="117"/>
      <c r="N156" s="89"/>
      <c r="O156" s="121"/>
      <c r="P156" s="121"/>
      <c r="Q156" s="121"/>
      <c r="R156" s="89"/>
      <c r="S156" s="89"/>
      <c r="T156" s="89"/>
      <c r="U156" s="89"/>
      <c r="V156" s="89"/>
      <c r="W156" s="89"/>
      <c r="X156" s="89"/>
      <c r="Y156" s="89"/>
      <c r="Z156" s="89"/>
    </row>
    <row r="157" ht="73.5" customHeight="1">
      <c r="A157" s="89">
        <v>186.0</v>
      </c>
      <c r="B157" s="113"/>
      <c r="C157" s="114"/>
      <c r="D157" s="114"/>
      <c r="E157" s="114"/>
      <c r="F157" s="114" t="s">
        <v>193</v>
      </c>
      <c r="G157" s="266" t="s">
        <v>1203</v>
      </c>
      <c r="H157" s="117"/>
      <c r="I157" s="191" t="s">
        <v>894</v>
      </c>
      <c r="J157" s="117" t="s">
        <v>861</v>
      </c>
      <c r="K157" s="339">
        <f>IF(OR(K158="",K159=""),"Blm Diisi",IF(K158=0,0,IF(K159/K158&gt;1,1,K159/K158)))</f>
        <v>0</v>
      </c>
      <c r="L157" s="117">
        <f t="shared" si="38"/>
        <v>0</v>
      </c>
      <c r="M157" s="117"/>
      <c r="N157" s="89"/>
      <c r="O157" s="121"/>
      <c r="P157" s="121"/>
      <c r="Q157" s="121"/>
      <c r="R157" s="89"/>
      <c r="S157" s="89"/>
      <c r="T157" s="89"/>
      <c r="U157" s="89"/>
      <c r="V157" s="89"/>
      <c r="W157" s="89"/>
      <c r="X157" s="89"/>
      <c r="Y157" s="89"/>
      <c r="Z157" s="89"/>
    </row>
    <row r="158" ht="48.0" customHeight="1">
      <c r="A158" s="89">
        <v>187.0</v>
      </c>
      <c r="B158" s="113"/>
      <c r="C158" s="114"/>
      <c r="D158" s="114"/>
      <c r="E158" s="114"/>
      <c r="F158" s="114" t="s">
        <v>176</v>
      </c>
      <c r="G158" s="346" t="s">
        <v>895</v>
      </c>
      <c r="H158" s="117"/>
      <c r="I158" s="191"/>
      <c r="J158" s="117" t="s">
        <v>865</v>
      </c>
      <c r="K158" s="456">
        <v>0.0</v>
      </c>
      <c r="L158" s="117" t="str">
        <f t="shared" si="38"/>
        <v/>
      </c>
      <c r="M158" s="117"/>
      <c r="N158" s="89"/>
      <c r="O158" s="121"/>
      <c r="P158" s="121" t="s">
        <v>1388</v>
      </c>
      <c r="Q158" s="121"/>
      <c r="R158" s="89"/>
      <c r="S158" s="89"/>
      <c r="T158" s="89"/>
      <c r="U158" s="89"/>
      <c r="V158" s="89"/>
      <c r="W158" s="89"/>
      <c r="X158" s="89"/>
      <c r="Y158" s="89"/>
      <c r="Z158" s="89"/>
    </row>
    <row r="159" ht="63.75" customHeight="1">
      <c r="A159" s="89">
        <v>188.0</v>
      </c>
      <c r="B159" s="113"/>
      <c r="C159" s="114"/>
      <c r="D159" s="114"/>
      <c r="E159" s="114"/>
      <c r="F159" s="114" t="s">
        <v>176</v>
      </c>
      <c r="G159" s="346" t="s">
        <v>898</v>
      </c>
      <c r="H159" s="117"/>
      <c r="I159" s="191"/>
      <c r="J159" s="117" t="s">
        <v>865</v>
      </c>
      <c r="K159" s="456">
        <v>0.0</v>
      </c>
      <c r="L159" s="117" t="str">
        <f t="shared" si="38"/>
        <v/>
      </c>
      <c r="M159" s="117"/>
      <c r="N159" s="89"/>
      <c r="O159" s="121"/>
      <c r="P159" s="121" t="s">
        <v>1389</v>
      </c>
      <c r="Q159" s="121"/>
      <c r="R159" s="89"/>
      <c r="S159" s="89"/>
      <c r="T159" s="89"/>
      <c r="U159" s="89"/>
      <c r="V159" s="89"/>
      <c r="W159" s="89"/>
      <c r="X159" s="89"/>
      <c r="Y159" s="89"/>
      <c r="Z159" s="89"/>
    </row>
    <row r="160" ht="15.75" customHeight="1">
      <c r="A160" s="89">
        <v>189.0</v>
      </c>
      <c r="B160" s="138"/>
      <c r="C160" s="138"/>
      <c r="D160" s="337">
        <v>3.0</v>
      </c>
      <c r="E160" s="141" t="s">
        <v>21</v>
      </c>
      <c r="F160" s="3"/>
      <c r="G160" s="4"/>
      <c r="H160" s="37">
        <f>SUM(H161:H162)</f>
        <v>1.5</v>
      </c>
      <c r="I160" s="262"/>
      <c r="J160" s="37"/>
      <c r="K160" s="454"/>
      <c r="L160" s="37">
        <f>L161</f>
        <v>1.5</v>
      </c>
      <c r="M160" s="37">
        <f t="shared" ref="M160:M161" si="39">L160/H160</f>
        <v>1</v>
      </c>
      <c r="N160" s="89"/>
      <c r="O160" s="262"/>
      <c r="P160" s="262"/>
      <c r="Q160" s="262"/>
      <c r="R160" s="89"/>
      <c r="S160" s="89"/>
      <c r="T160" s="89"/>
      <c r="U160" s="89"/>
      <c r="V160" s="89"/>
      <c r="W160" s="89"/>
      <c r="X160" s="89"/>
      <c r="Y160" s="89"/>
      <c r="Z160" s="89"/>
    </row>
    <row r="161" ht="15.75" customHeight="1">
      <c r="A161" s="89">
        <v>190.0</v>
      </c>
      <c r="B161" s="257"/>
      <c r="C161" s="241"/>
      <c r="D161" s="241"/>
      <c r="E161" s="331" t="s">
        <v>107</v>
      </c>
      <c r="F161" s="28" t="s">
        <v>79</v>
      </c>
      <c r="G161" s="4"/>
      <c r="H161" s="242">
        <v>1.5</v>
      </c>
      <c r="I161" s="243"/>
      <c r="J161" s="242"/>
      <c r="K161" s="455"/>
      <c r="L161" s="242">
        <f>AVERAGE(L162)*H161</f>
        <v>1.5</v>
      </c>
      <c r="M161" s="242">
        <f t="shared" si="39"/>
        <v>1</v>
      </c>
      <c r="N161" s="89"/>
      <c r="O161" s="243"/>
      <c r="P161" s="243"/>
      <c r="Q161" s="243"/>
      <c r="R161" s="89"/>
      <c r="S161" s="89"/>
      <c r="T161" s="89"/>
      <c r="U161" s="89"/>
      <c r="V161" s="89"/>
      <c r="W161" s="89"/>
      <c r="X161" s="89"/>
      <c r="Y161" s="89"/>
      <c r="Z161" s="89"/>
    </row>
    <row r="162" ht="124.5" customHeight="1">
      <c r="A162" s="89">
        <v>191.0</v>
      </c>
      <c r="B162" s="113"/>
      <c r="C162" s="114"/>
      <c r="D162" s="114"/>
      <c r="E162" s="114"/>
      <c r="F162" s="328" t="s">
        <v>107</v>
      </c>
      <c r="G162" s="266" t="s">
        <v>920</v>
      </c>
      <c r="H162" s="117"/>
      <c r="I162" s="191" t="s">
        <v>1390</v>
      </c>
      <c r="J162" s="117" t="s">
        <v>189</v>
      </c>
      <c r="K162" s="350"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121" t="s">
        <v>1391</v>
      </c>
      <c r="P162" s="121" t="s">
        <v>1392</v>
      </c>
      <c r="Q162" s="121"/>
      <c r="R162" s="89"/>
      <c r="S162" s="89"/>
      <c r="T162" s="89"/>
      <c r="U162" s="89"/>
      <c r="V162" s="89"/>
      <c r="W162" s="89"/>
      <c r="X162" s="89"/>
      <c r="Y162" s="89"/>
      <c r="Z162" s="89"/>
    </row>
    <row r="163" ht="15.75" customHeight="1">
      <c r="A163" s="89">
        <v>192.0</v>
      </c>
      <c r="B163" s="138"/>
      <c r="C163" s="138"/>
      <c r="D163" s="139">
        <v>4.0</v>
      </c>
      <c r="E163" s="141" t="s">
        <v>25</v>
      </c>
      <c r="F163" s="3"/>
      <c r="G163" s="4"/>
      <c r="H163" s="37">
        <f>SUM(H164,H166,H169)</f>
        <v>3.75</v>
      </c>
      <c r="I163" s="262"/>
      <c r="J163" s="37"/>
      <c r="K163" s="454"/>
      <c r="L163" s="37" t="str">
        <f>SUM(L164,L166,L169)</f>
        <v>#DIV/0!</v>
      </c>
      <c r="M163" s="37" t="str">
        <f t="shared" ref="M163:M164" si="40">L163/H163</f>
        <v>#DIV/0!</v>
      </c>
      <c r="N163" s="89"/>
      <c r="O163" s="262"/>
      <c r="P163" s="262"/>
      <c r="Q163" s="262"/>
      <c r="R163" s="89"/>
      <c r="S163" s="89"/>
      <c r="T163" s="89"/>
      <c r="U163" s="89"/>
      <c r="V163" s="89"/>
      <c r="W163" s="89"/>
      <c r="X163" s="89"/>
      <c r="Y163" s="89"/>
      <c r="Z163" s="89"/>
    </row>
    <row r="164" ht="38.25" customHeight="1">
      <c r="A164" s="89">
        <v>193.0</v>
      </c>
      <c r="B164" s="257"/>
      <c r="C164" s="241"/>
      <c r="D164" s="241"/>
      <c r="E164" s="241" t="s">
        <v>10</v>
      </c>
      <c r="F164" s="28" t="s">
        <v>82</v>
      </c>
      <c r="G164" s="4"/>
      <c r="H164" s="242">
        <v>0.5</v>
      </c>
      <c r="I164" s="243"/>
      <c r="J164" s="242"/>
      <c r="K164" s="455"/>
      <c r="L164" s="242">
        <f>AVERAGE(L165)*H164</f>
        <v>0.5</v>
      </c>
      <c r="M164" s="242">
        <f t="shared" si="40"/>
        <v>1</v>
      </c>
      <c r="N164" s="89"/>
      <c r="O164" s="243"/>
      <c r="P164" s="243"/>
      <c r="Q164" s="243"/>
      <c r="R164" s="89"/>
      <c r="S164" s="89"/>
      <c r="T164" s="89"/>
      <c r="U164" s="89"/>
      <c r="V164" s="89"/>
      <c r="W164" s="89"/>
      <c r="X164" s="89"/>
      <c r="Y164" s="89"/>
      <c r="Z164" s="89"/>
    </row>
    <row r="165" ht="121.5" customHeight="1">
      <c r="A165" s="89">
        <v>194.0</v>
      </c>
      <c r="B165" s="113"/>
      <c r="C165" s="114"/>
      <c r="D165" s="114"/>
      <c r="E165" s="114"/>
      <c r="F165" s="328" t="s">
        <v>107</v>
      </c>
      <c r="G165" s="266" t="s">
        <v>934</v>
      </c>
      <c r="H165" s="117"/>
      <c r="I165" s="191" t="s">
        <v>935</v>
      </c>
      <c r="J165" s="117" t="s">
        <v>196</v>
      </c>
      <c r="K165" s="350"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121" t="s">
        <v>1393</v>
      </c>
      <c r="P165" s="457" t="s">
        <v>1394</v>
      </c>
      <c r="Q165" s="121"/>
      <c r="R165" s="89"/>
      <c r="S165" s="89"/>
      <c r="T165" s="89"/>
      <c r="U165" s="89"/>
      <c r="V165" s="89"/>
      <c r="W165" s="89"/>
      <c r="X165" s="89"/>
      <c r="Y165" s="89"/>
      <c r="Z165" s="89"/>
    </row>
    <row r="166" ht="33.75" customHeight="1">
      <c r="A166" s="89">
        <v>195.0</v>
      </c>
      <c r="B166" s="257"/>
      <c r="C166" s="241"/>
      <c r="D166" s="241"/>
      <c r="E166" s="241" t="s">
        <v>12</v>
      </c>
      <c r="F166" s="28" t="s">
        <v>83</v>
      </c>
      <c r="G166" s="4"/>
      <c r="H166" s="242">
        <v>1.25</v>
      </c>
      <c r="I166" s="243"/>
      <c r="J166" s="242"/>
      <c r="K166" s="455"/>
      <c r="L166" s="242" t="str">
        <f>AVERAGE(L167:L168)*H166</f>
        <v>#DIV/0!</v>
      </c>
      <c r="M166" s="242" t="str">
        <f>L166/H166</f>
        <v>#DIV/0!</v>
      </c>
      <c r="N166" s="89"/>
      <c r="O166" s="243"/>
      <c r="P166" s="243"/>
      <c r="Q166" s="243"/>
      <c r="R166" s="89"/>
      <c r="S166" s="89"/>
      <c r="T166" s="89"/>
      <c r="U166" s="89"/>
      <c r="V166" s="89"/>
      <c r="W166" s="89"/>
      <c r="X166" s="89"/>
      <c r="Y166" s="89"/>
      <c r="Z166" s="89"/>
    </row>
    <row r="167" ht="123.0" customHeight="1">
      <c r="A167" s="89">
        <v>196.0</v>
      </c>
      <c r="B167" s="113"/>
      <c r="C167" s="114"/>
      <c r="D167" s="114"/>
      <c r="E167" s="114"/>
      <c r="F167" s="114" t="s">
        <v>186</v>
      </c>
      <c r="G167" s="266" t="s">
        <v>937</v>
      </c>
      <c r="H167" s="117"/>
      <c r="I167" s="191" t="s">
        <v>938</v>
      </c>
      <c r="J167" s="117" t="s">
        <v>189</v>
      </c>
      <c r="K167" s="456"/>
      <c r="L167" s="117" t="str">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Blm Diisi</v>
      </c>
      <c r="M167" s="117"/>
      <c r="N167" s="89"/>
      <c r="O167" s="121"/>
      <c r="P167" s="478"/>
      <c r="Q167" s="121"/>
      <c r="R167" s="89"/>
      <c r="S167" s="89"/>
      <c r="T167" s="89"/>
      <c r="U167" s="89"/>
      <c r="V167" s="89"/>
      <c r="W167" s="89"/>
      <c r="X167" s="89"/>
      <c r="Y167" s="89"/>
      <c r="Z167" s="89"/>
    </row>
    <row r="168" ht="141.0" customHeight="1">
      <c r="A168" s="89">
        <v>197.0</v>
      </c>
      <c r="B168" s="113"/>
      <c r="C168" s="114"/>
      <c r="D168" s="114"/>
      <c r="E168" s="114"/>
      <c r="F168" s="114" t="s">
        <v>193</v>
      </c>
      <c r="G168" s="266" t="s">
        <v>941</v>
      </c>
      <c r="H168" s="117"/>
      <c r="I168" s="191" t="s">
        <v>1395</v>
      </c>
      <c r="J168" s="117" t="s">
        <v>189</v>
      </c>
      <c r="K168" s="456"/>
      <c r="L168" s="117" t="str">
        <f t="shared" si="41"/>
        <v>Blm Diisi</v>
      </c>
      <c r="M168" s="117"/>
      <c r="N168" s="89"/>
      <c r="O168" s="121"/>
      <c r="P168" s="94"/>
      <c r="Q168" s="121"/>
      <c r="R168" s="89"/>
      <c r="S168" s="89"/>
      <c r="T168" s="89"/>
      <c r="U168" s="89"/>
      <c r="V168" s="89"/>
      <c r="W168" s="89"/>
      <c r="X168" s="89"/>
      <c r="Y168" s="89"/>
      <c r="Z168" s="89"/>
    </row>
    <row r="169" ht="15.75" customHeight="1">
      <c r="A169" s="89">
        <v>198.0</v>
      </c>
      <c r="B169" s="257"/>
      <c r="C169" s="241"/>
      <c r="D169" s="241"/>
      <c r="E169" s="241" t="s">
        <v>14</v>
      </c>
      <c r="F169" s="28" t="s">
        <v>84</v>
      </c>
      <c r="G169" s="4"/>
      <c r="H169" s="242">
        <v>2.0</v>
      </c>
      <c r="I169" s="243"/>
      <c r="J169" s="242"/>
      <c r="K169" s="455"/>
      <c r="L169" s="242" t="str">
        <f>AVERAGE(L170:L172)*H169</f>
        <v>#DIV/0!</v>
      </c>
      <c r="M169" s="242" t="str">
        <f>L169/H169</f>
        <v>#DIV/0!</v>
      </c>
      <c r="N169" s="89"/>
      <c r="O169" s="243"/>
      <c r="P169" s="243"/>
      <c r="Q169" s="243"/>
      <c r="R169" s="89"/>
      <c r="S169" s="89"/>
      <c r="T169" s="89"/>
      <c r="U169" s="89"/>
      <c r="V169" s="89"/>
      <c r="W169" s="89"/>
      <c r="X169" s="89"/>
      <c r="Y169" s="89"/>
      <c r="Z169" s="89"/>
    </row>
    <row r="170" ht="267.75" customHeight="1">
      <c r="A170" s="89">
        <v>199.0</v>
      </c>
      <c r="B170" s="113"/>
      <c r="C170" s="114"/>
      <c r="D170" s="347"/>
      <c r="E170" s="246"/>
      <c r="F170" s="114" t="s">
        <v>186</v>
      </c>
      <c r="G170" s="266" t="s">
        <v>1204</v>
      </c>
      <c r="H170" s="117"/>
      <c r="I170" s="191" t="s">
        <v>1396</v>
      </c>
      <c r="J170" s="117" t="s">
        <v>264</v>
      </c>
      <c r="K170" s="456"/>
      <c r="L170" s="117" t="str">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Blm Diisi</v>
      </c>
      <c r="M170" s="117"/>
      <c r="N170" s="89"/>
      <c r="O170" s="121"/>
      <c r="P170" s="121" t="s">
        <v>1397</v>
      </c>
      <c r="Q170" s="121"/>
      <c r="R170" s="89"/>
      <c r="S170" s="89"/>
      <c r="T170" s="89"/>
      <c r="U170" s="89"/>
      <c r="V170" s="89"/>
      <c r="W170" s="89"/>
      <c r="X170" s="89"/>
      <c r="Y170" s="89"/>
      <c r="Z170" s="89"/>
    </row>
    <row r="171" ht="246.75" customHeight="1">
      <c r="A171" s="89">
        <v>200.0</v>
      </c>
      <c r="B171" s="113"/>
      <c r="C171" s="114"/>
      <c r="D171" s="347"/>
      <c r="E171" s="246"/>
      <c r="F171" s="114" t="s">
        <v>193</v>
      </c>
      <c r="G171" s="266" t="s">
        <v>1205</v>
      </c>
      <c r="H171" s="117"/>
      <c r="I171" s="191" t="s">
        <v>1398</v>
      </c>
      <c r="J171" s="117" t="s">
        <v>264</v>
      </c>
      <c r="K171" s="456"/>
      <c r="L171" s="117" t="str">
        <f t="shared" si="42"/>
        <v>Blm Diisi</v>
      </c>
      <c r="M171" s="117"/>
      <c r="N171" s="89"/>
      <c r="O171" s="121"/>
      <c r="P171" s="121" t="s">
        <v>1397</v>
      </c>
      <c r="Q171" s="121"/>
      <c r="R171" s="89"/>
      <c r="S171" s="89"/>
      <c r="T171" s="89"/>
      <c r="U171" s="89"/>
      <c r="V171" s="89"/>
      <c r="W171" s="89"/>
      <c r="X171" s="89"/>
      <c r="Y171" s="89"/>
      <c r="Z171" s="89"/>
    </row>
    <row r="172" ht="246.75" customHeight="1">
      <c r="A172" s="89">
        <v>201.0</v>
      </c>
      <c r="B172" s="113"/>
      <c r="C172" s="114"/>
      <c r="D172" s="347"/>
      <c r="E172" s="246"/>
      <c r="F172" s="114" t="s">
        <v>199</v>
      </c>
      <c r="G172" s="266" t="s">
        <v>1206</v>
      </c>
      <c r="H172" s="117"/>
      <c r="I172" s="191" t="s">
        <v>1399</v>
      </c>
      <c r="J172" s="117" t="s">
        <v>264</v>
      </c>
      <c r="K172" s="456"/>
      <c r="L172" s="117" t="str">
        <f t="shared" si="42"/>
        <v>Blm Diisi</v>
      </c>
      <c r="M172" s="117"/>
      <c r="N172" s="89"/>
      <c r="O172" s="121"/>
      <c r="P172" s="121" t="s">
        <v>1397</v>
      </c>
      <c r="Q172" s="121"/>
      <c r="R172" s="89"/>
      <c r="S172" s="89"/>
      <c r="T172" s="89"/>
      <c r="U172" s="89"/>
      <c r="V172" s="89"/>
      <c r="W172" s="89"/>
      <c r="X172" s="89"/>
      <c r="Y172" s="89"/>
      <c r="Z172" s="89"/>
    </row>
    <row r="173" ht="15.75" customHeight="1">
      <c r="A173" s="89">
        <v>202.0</v>
      </c>
      <c r="B173" s="138"/>
      <c r="C173" s="138"/>
      <c r="D173" s="337">
        <v>5.0</v>
      </c>
      <c r="E173" s="141" t="s">
        <v>29</v>
      </c>
      <c r="F173" s="3"/>
      <c r="G173" s="4"/>
      <c r="H173" s="37">
        <f>SUM(H174:H182)</f>
        <v>2</v>
      </c>
      <c r="I173" s="262"/>
      <c r="J173" s="37"/>
      <c r="K173" s="454"/>
      <c r="L173" s="37" t="str">
        <f>SUM(L174,L176,L178)</f>
        <v>#DIV/0!</v>
      </c>
      <c r="M173" s="37" t="str">
        <f t="shared" ref="M173:M174" si="43">L173/H173</f>
        <v>#DIV/0!</v>
      </c>
      <c r="N173" s="89"/>
      <c r="O173" s="262"/>
      <c r="P173" s="262"/>
      <c r="Q173" s="262"/>
      <c r="R173" s="89"/>
      <c r="S173" s="89"/>
      <c r="T173" s="89"/>
      <c r="U173" s="89"/>
      <c r="V173" s="89"/>
      <c r="W173" s="89"/>
      <c r="X173" s="89"/>
      <c r="Y173" s="89"/>
      <c r="Z173" s="89"/>
    </row>
    <row r="174" ht="15.75" customHeight="1">
      <c r="A174" s="89">
        <v>203.0</v>
      </c>
      <c r="B174" s="257"/>
      <c r="C174" s="241"/>
      <c r="D174" s="241"/>
      <c r="E174" s="241" t="s">
        <v>10</v>
      </c>
      <c r="F174" s="28" t="s">
        <v>85</v>
      </c>
      <c r="G174" s="4"/>
      <c r="H174" s="242">
        <v>1.0</v>
      </c>
      <c r="I174" s="243"/>
      <c r="J174" s="242"/>
      <c r="K174" s="455"/>
      <c r="L174" s="242" t="str">
        <f>AVERAGE(L175)*H174</f>
        <v>#DIV/0!</v>
      </c>
      <c r="M174" s="242" t="str">
        <f t="shared" si="43"/>
        <v>#DIV/0!</v>
      </c>
      <c r="N174" s="89"/>
      <c r="O174" s="243"/>
      <c r="P174" s="243"/>
      <c r="Q174" s="243"/>
      <c r="R174" s="89"/>
      <c r="S174" s="89"/>
      <c r="T174" s="89"/>
      <c r="U174" s="89"/>
      <c r="V174" s="89"/>
      <c r="W174" s="89"/>
      <c r="X174" s="89"/>
      <c r="Y174" s="89"/>
      <c r="Z174" s="89"/>
    </row>
    <row r="175" ht="108.75" customHeight="1">
      <c r="A175" s="89">
        <v>204.0</v>
      </c>
      <c r="B175" s="113"/>
      <c r="C175" s="114"/>
      <c r="D175" s="114"/>
      <c r="E175" s="114"/>
      <c r="F175" s="328" t="s">
        <v>107</v>
      </c>
      <c r="G175" s="266" t="s">
        <v>957</v>
      </c>
      <c r="H175" s="117"/>
      <c r="I175" s="191" t="s">
        <v>958</v>
      </c>
      <c r="J175" s="117" t="s">
        <v>189</v>
      </c>
      <c r="K175" s="456"/>
      <c r="L175" s="117" t="str">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Blm Diisi</v>
      </c>
      <c r="M175" s="117"/>
      <c r="N175" s="89"/>
      <c r="O175" s="121"/>
      <c r="P175" s="457" t="s">
        <v>1400</v>
      </c>
      <c r="Q175" s="121"/>
      <c r="R175" s="89"/>
      <c r="S175" s="89"/>
      <c r="T175" s="89"/>
      <c r="U175" s="89"/>
      <c r="V175" s="89"/>
      <c r="W175" s="89"/>
      <c r="X175" s="89"/>
      <c r="Y175" s="89"/>
      <c r="Z175" s="89"/>
    </row>
    <row r="176" ht="15.75" customHeight="1">
      <c r="A176" s="89">
        <v>205.0</v>
      </c>
      <c r="B176" s="257"/>
      <c r="C176" s="241"/>
      <c r="D176" s="241"/>
      <c r="E176" s="241" t="s">
        <v>12</v>
      </c>
      <c r="F176" s="28" t="s">
        <v>1401</v>
      </c>
      <c r="G176" s="4"/>
      <c r="H176" s="242">
        <v>0.5</v>
      </c>
      <c r="I176" s="243"/>
      <c r="J176" s="242"/>
      <c r="K176" s="455"/>
      <c r="L176" s="242">
        <f>AVERAGE(L177)*H176</f>
        <v>0.5</v>
      </c>
      <c r="M176" s="242">
        <f>L176/H176</f>
        <v>1</v>
      </c>
      <c r="N176" s="89"/>
      <c r="O176" s="243"/>
      <c r="P176" s="243"/>
      <c r="Q176" s="243"/>
      <c r="R176" s="89"/>
      <c r="S176" s="89"/>
      <c r="T176" s="89"/>
      <c r="U176" s="89"/>
      <c r="V176" s="89"/>
      <c r="W176" s="89"/>
      <c r="X176" s="89"/>
      <c r="Y176" s="89"/>
      <c r="Z176" s="89"/>
    </row>
    <row r="177" ht="93.0" customHeight="1">
      <c r="A177" s="89">
        <v>206.0</v>
      </c>
      <c r="B177" s="113"/>
      <c r="C177" s="114"/>
      <c r="D177" s="114"/>
      <c r="E177" s="114"/>
      <c r="F177" s="328" t="s">
        <v>107</v>
      </c>
      <c r="G177" s="266" t="s">
        <v>1402</v>
      </c>
      <c r="H177" s="117"/>
      <c r="I177" s="191" t="s">
        <v>1403</v>
      </c>
      <c r="J177" s="117" t="s">
        <v>189</v>
      </c>
      <c r="K177" s="350"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121" t="s">
        <v>1404</v>
      </c>
      <c r="P177" s="121" t="s">
        <v>1405</v>
      </c>
      <c r="Q177" s="121"/>
      <c r="R177" s="89"/>
      <c r="S177" s="89"/>
      <c r="T177" s="89"/>
      <c r="U177" s="89"/>
      <c r="V177" s="89"/>
      <c r="W177" s="89"/>
      <c r="X177" s="89"/>
      <c r="Y177" s="89"/>
      <c r="Z177" s="89"/>
    </row>
    <row r="178" ht="15.75" customHeight="1">
      <c r="A178" s="89">
        <v>207.0</v>
      </c>
      <c r="B178" s="257"/>
      <c r="C178" s="241"/>
      <c r="D178" s="241"/>
      <c r="E178" s="241" t="s">
        <v>14</v>
      </c>
      <c r="F178" s="28" t="s">
        <v>88</v>
      </c>
      <c r="G178" s="4"/>
      <c r="H178" s="242">
        <v>0.5</v>
      </c>
      <c r="I178" s="243"/>
      <c r="J178" s="242"/>
      <c r="K178" s="455"/>
      <c r="L178" s="242" t="str">
        <f>AVERAGE(L179)*H178</f>
        <v>#DIV/0!</v>
      </c>
      <c r="M178" s="242" t="str">
        <f>L178/H178</f>
        <v>#DIV/0!</v>
      </c>
      <c r="N178" s="89"/>
      <c r="O178" s="243"/>
      <c r="P178" s="243"/>
      <c r="Q178" s="243"/>
      <c r="R178" s="89"/>
      <c r="S178" s="89"/>
      <c r="T178" s="89"/>
      <c r="U178" s="89"/>
      <c r="V178" s="89"/>
      <c r="W178" s="89"/>
      <c r="X178" s="89"/>
      <c r="Y178" s="89"/>
      <c r="Z178" s="89"/>
    </row>
    <row r="179" ht="30.75" customHeight="1">
      <c r="A179" s="89">
        <v>208.0</v>
      </c>
      <c r="B179" s="113"/>
      <c r="C179" s="114"/>
      <c r="D179" s="114"/>
      <c r="E179" s="114"/>
      <c r="F179" s="328" t="s">
        <v>107</v>
      </c>
      <c r="G179" s="266" t="s">
        <v>979</v>
      </c>
      <c r="H179" s="117"/>
      <c r="I179" s="191" t="s">
        <v>980</v>
      </c>
      <c r="J179" s="117" t="s">
        <v>861</v>
      </c>
      <c r="K179" s="339" t="str">
        <f>IF(OR(K180="",K181="",K182=""),"Blm Diisi",IF(AND(K180=0,K181&gt;0),0,IF(AND(K180=0,K181=0,K182=0),1,IF((K180-K181)/K180&lt;=0,0,(K180-K181)/K180))))</f>
        <v>Blm Diisi</v>
      </c>
      <c r="L179" s="117" t="str">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Blm Diisi</v>
      </c>
      <c r="M179" s="117"/>
      <c r="N179" s="89"/>
      <c r="O179" s="121"/>
      <c r="P179" s="121" t="s">
        <v>1406</v>
      </c>
      <c r="Q179" s="121"/>
      <c r="R179" s="89"/>
      <c r="S179" s="89"/>
      <c r="T179" s="89"/>
      <c r="U179" s="89"/>
      <c r="V179" s="89"/>
      <c r="W179" s="89"/>
      <c r="X179" s="89"/>
      <c r="Y179" s="89"/>
      <c r="Z179" s="89"/>
    </row>
    <row r="180" ht="30.75" customHeight="1">
      <c r="A180" s="89">
        <v>209.0</v>
      </c>
      <c r="B180" s="113"/>
      <c r="C180" s="114"/>
      <c r="D180" s="114"/>
      <c r="E180" s="114"/>
      <c r="F180" s="114"/>
      <c r="G180" s="346" t="s">
        <v>983</v>
      </c>
      <c r="H180" s="117"/>
      <c r="I180" s="191"/>
      <c r="J180" s="117" t="s">
        <v>865</v>
      </c>
      <c r="K180" s="456"/>
      <c r="L180" s="117" t="str">
        <f t="shared" si="44"/>
        <v>Blm Diisi</v>
      </c>
      <c r="M180" s="339"/>
      <c r="N180" s="89"/>
      <c r="O180" s="121"/>
      <c r="P180" s="121"/>
      <c r="Q180" s="121"/>
      <c r="R180" s="89"/>
      <c r="S180" s="89"/>
      <c r="T180" s="89"/>
      <c r="U180" s="89"/>
      <c r="V180" s="89"/>
      <c r="W180" s="89"/>
      <c r="X180" s="89"/>
      <c r="Y180" s="89"/>
      <c r="Z180" s="89"/>
    </row>
    <row r="181" ht="18.75" customHeight="1">
      <c r="A181" s="89">
        <v>210.0</v>
      </c>
      <c r="B181" s="113"/>
      <c r="C181" s="114"/>
      <c r="D181" s="114"/>
      <c r="E181" s="114"/>
      <c r="F181" s="114"/>
      <c r="G181" s="346" t="s">
        <v>984</v>
      </c>
      <c r="H181" s="117"/>
      <c r="I181" s="191"/>
      <c r="J181" s="117" t="s">
        <v>865</v>
      </c>
      <c r="K181" s="456"/>
      <c r="L181" s="117" t="str">
        <f t="shared" si="44"/>
        <v>Blm Diisi</v>
      </c>
      <c r="M181" s="117"/>
      <c r="N181" s="89"/>
      <c r="O181" s="121"/>
      <c r="P181" s="121"/>
      <c r="Q181" s="121"/>
      <c r="R181" s="89"/>
      <c r="S181" s="89"/>
      <c r="T181" s="89"/>
      <c r="U181" s="89"/>
      <c r="V181" s="89"/>
      <c r="W181" s="89"/>
      <c r="X181" s="89"/>
      <c r="Y181" s="89"/>
      <c r="Z181" s="89"/>
    </row>
    <row r="182" ht="32.25" customHeight="1">
      <c r="A182" s="89">
        <v>211.0</v>
      </c>
      <c r="B182" s="113"/>
      <c r="C182" s="114"/>
      <c r="D182" s="114"/>
      <c r="E182" s="114"/>
      <c r="F182" s="114"/>
      <c r="G182" s="346" t="s">
        <v>985</v>
      </c>
      <c r="H182" s="117"/>
      <c r="I182" s="191"/>
      <c r="J182" s="117" t="s">
        <v>865</v>
      </c>
      <c r="K182" s="456"/>
      <c r="L182" s="117" t="str">
        <f t="shared" si="44"/>
        <v>Blm Diisi</v>
      </c>
      <c r="M182" s="117"/>
      <c r="N182" s="89"/>
      <c r="O182" s="121"/>
      <c r="P182" s="121"/>
      <c r="Q182" s="121"/>
      <c r="R182" s="89"/>
      <c r="S182" s="89"/>
      <c r="T182" s="89"/>
      <c r="U182" s="89"/>
      <c r="V182" s="89"/>
      <c r="W182" s="89"/>
      <c r="X182" s="89"/>
      <c r="Y182" s="89"/>
      <c r="Z182" s="89"/>
    </row>
    <row r="183" ht="15.75" customHeight="1">
      <c r="A183" s="89">
        <v>212.0</v>
      </c>
      <c r="B183" s="138"/>
      <c r="C183" s="138"/>
      <c r="D183" s="139">
        <v>6.0</v>
      </c>
      <c r="E183" s="141" t="s">
        <v>42</v>
      </c>
      <c r="F183" s="3"/>
      <c r="G183" s="4"/>
      <c r="H183" s="37">
        <f>SUM(H184:H202)</f>
        <v>3.75</v>
      </c>
      <c r="I183" s="262"/>
      <c r="J183" s="37"/>
      <c r="K183" s="454"/>
      <c r="L183" s="37" t="str">
        <f>SUM(L184,L198,L200,L202)</f>
        <v>#DIV/0!</v>
      </c>
      <c r="M183" s="37" t="str">
        <f t="shared" ref="M183:M184" si="45">L183/H183</f>
        <v>#DIV/0!</v>
      </c>
      <c r="N183" s="89"/>
      <c r="O183" s="262"/>
      <c r="P183" s="262"/>
      <c r="Q183" s="262"/>
      <c r="R183" s="89"/>
      <c r="S183" s="89"/>
      <c r="T183" s="89"/>
      <c r="U183" s="89"/>
      <c r="V183" s="89"/>
      <c r="W183" s="89"/>
      <c r="X183" s="89"/>
      <c r="Y183" s="89"/>
      <c r="Z183" s="89"/>
    </row>
    <row r="184" ht="15.75" customHeight="1">
      <c r="A184" s="89">
        <v>213.0</v>
      </c>
      <c r="B184" s="257"/>
      <c r="C184" s="241"/>
      <c r="D184" s="241"/>
      <c r="E184" s="241" t="s">
        <v>10</v>
      </c>
      <c r="F184" s="28" t="s">
        <v>92</v>
      </c>
      <c r="G184" s="4"/>
      <c r="H184" s="242">
        <v>1.0</v>
      </c>
      <c r="I184" s="243"/>
      <c r="J184" s="242"/>
      <c r="K184" s="455"/>
      <c r="L184" s="242" t="str">
        <f>AVERAGE(L185:L197)*H184</f>
        <v>#DIV/0!</v>
      </c>
      <c r="M184" s="242" t="str">
        <f t="shared" si="45"/>
        <v>#DIV/0!</v>
      </c>
      <c r="N184" s="89"/>
      <c r="O184" s="243"/>
      <c r="P184" s="243"/>
      <c r="Q184" s="243"/>
      <c r="R184" s="89"/>
      <c r="S184" s="89"/>
      <c r="T184" s="89"/>
      <c r="U184" s="89"/>
      <c r="V184" s="89"/>
      <c r="W184" s="89"/>
      <c r="X184" s="89"/>
      <c r="Y184" s="89"/>
      <c r="Z184" s="89"/>
    </row>
    <row r="185" ht="30.75" customHeight="1">
      <c r="A185" s="89">
        <v>214.0</v>
      </c>
      <c r="B185" s="113"/>
      <c r="C185" s="114"/>
      <c r="D185" s="114"/>
      <c r="E185" s="114"/>
      <c r="F185" s="361" t="s">
        <v>107</v>
      </c>
      <c r="G185" s="125" t="s">
        <v>1009</v>
      </c>
      <c r="H185" s="117"/>
      <c r="I185" s="191"/>
      <c r="J185" s="117"/>
      <c r="K185" s="339"/>
      <c r="L185" s="117" t="str">
        <f t="shared" ref="L185:L197"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121"/>
      <c r="P185" s="121"/>
      <c r="Q185" s="121"/>
      <c r="R185" s="89"/>
      <c r="S185" s="89"/>
      <c r="T185" s="89"/>
      <c r="U185" s="89"/>
      <c r="V185" s="89"/>
      <c r="W185" s="89"/>
      <c r="X185" s="89"/>
      <c r="Y185" s="89"/>
      <c r="Z185" s="89"/>
    </row>
    <row r="186" ht="29.25" customHeight="1">
      <c r="A186" s="89">
        <v>215.0</v>
      </c>
      <c r="B186" s="113"/>
      <c r="C186" s="114"/>
      <c r="D186" s="114"/>
      <c r="E186" s="114"/>
      <c r="F186" s="362" t="s">
        <v>107</v>
      </c>
      <c r="G186" s="125" t="s">
        <v>1010</v>
      </c>
      <c r="H186" s="117"/>
      <c r="I186" s="191"/>
      <c r="J186" s="117"/>
      <c r="K186" s="339"/>
      <c r="L186" s="117" t="str">
        <f t="shared" si="46"/>
        <v/>
      </c>
      <c r="M186" s="117"/>
      <c r="N186" s="89"/>
      <c r="O186" s="121"/>
      <c r="P186" s="121"/>
      <c r="Q186" s="121"/>
      <c r="R186" s="89"/>
      <c r="S186" s="89"/>
      <c r="T186" s="89"/>
      <c r="U186" s="89"/>
      <c r="V186" s="89"/>
      <c r="W186" s="89"/>
      <c r="X186" s="89"/>
      <c r="Y186" s="89"/>
      <c r="Z186" s="89"/>
    </row>
    <row r="187" ht="16.5" customHeight="1">
      <c r="A187" s="89">
        <v>216.0</v>
      </c>
      <c r="B187" s="113"/>
      <c r="C187" s="114"/>
      <c r="D187" s="114"/>
      <c r="E187" s="114"/>
      <c r="F187" s="246"/>
      <c r="G187" s="341" t="s">
        <v>1011</v>
      </c>
      <c r="H187" s="117"/>
      <c r="I187" s="191"/>
      <c r="J187" s="117" t="s">
        <v>865</v>
      </c>
      <c r="K187" s="456"/>
      <c r="L187" s="117" t="str">
        <f t="shared" si="46"/>
        <v>Blm Diisi</v>
      </c>
      <c r="M187" s="117"/>
      <c r="N187" s="89"/>
      <c r="O187" s="121"/>
      <c r="P187" s="121" t="s">
        <v>1407</v>
      </c>
      <c r="Q187" s="121"/>
      <c r="R187" s="89"/>
      <c r="S187" s="89"/>
      <c r="T187" s="89"/>
      <c r="U187" s="89"/>
      <c r="V187" s="89"/>
      <c r="W187" s="89"/>
      <c r="X187" s="89"/>
      <c r="Y187" s="89"/>
      <c r="Z187" s="89"/>
    </row>
    <row r="188" ht="16.5" customHeight="1">
      <c r="A188" s="89">
        <v>217.0</v>
      </c>
      <c r="B188" s="113"/>
      <c r="C188" s="114"/>
      <c r="D188" s="114"/>
      <c r="E188" s="114"/>
      <c r="F188" s="246"/>
      <c r="G188" s="341" t="s">
        <v>1014</v>
      </c>
      <c r="H188" s="117"/>
      <c r="I188" s="191"/>
      <c r="J188" s="117" t="s">
        <v>865</v>
      </c>
      <c r="K188" s="456"/>
      <c r="L188" s="117" t="str">
        <f t="shared" si="46"/>
        <v>Blm Diisi</v>
      </c>
      <c r="M188" s="117"/>
      <c r="N188" s="89"/>
      <c r="O188" s="121"/>
      <c r="P188" s="121" t="s">
        <v>1407</v>
      </c>
      <c r="Q188" s="121"/>
      <c r="R188" s="89"/>
      <c r="S188" s="89"/>
      <c r="T188" s="89"/>
      <c r="U188" s="89"/>
      <c r="V188" s="89"/>
      <c r="W188" s="89"/>
      <c r="X188" s="89"/>
      <c r="Y188" s="89"/>
      <c r="Z188" s="89"/>
    </row>
    <row r="189" ht="45.0" customHeight="1">
      <c r="A189" s="89">
        <v>218.0</v>
      </c>
      <c r="B189" s="113"/>
      <c r="C189" s="114"/>
      <c r="D189" s="114"/>
      <c r="E189" s="114"/>
      <c r="F189" s="362" t="s">
        <v>107</v>
      </c>
      <c r="G189" s="125" t="s">
        <v>1017</v>
      </c>
      <c r="H189" s="117"/>
      <c r="I189" s="191" t="s">
        <v>1018</v>
      </c>
      <c r="J189" s="117"/>
      <c r="K189" s="339"/>
      <c r="L189" s="117" t="str">
        <f t="shared" si="46"/>
        <v/>
      </c>
      <c r="M189" s="117"/>
      <c r="N189" s="89"/>
      <c r="O189" s="121"/>
      <c r="P189" s="121"/>
      <c r="Q189" s="121"/>
      <c r="R189" s="89"/>
      <c r="S189" s="89"/>
      <c r="T189" s="89"/>
      <c r="U189" s="89"/>
      <c r="V189" s="89"/>
      <c r="W189" s="89"/>
      <c r="X189" s="89"/>
      <c r="Y189" s="89"/>
      <c r="Z189" s="89"/>
    </row>
    <row r="190" ht="29.25" customHeight="1">
      <c r="A190" s="89">
        <v>219.0</v>
      </c>
      <c r="B190" s="113"/>
      <c r="C190" s="114"/>
      <c r="D190" s="114"/>
      <c r="E190" s="114"/>
      <c r="F190" s="246"/>
      <c r="G190" s="341" t="s">
        <v>1011</v>
      </c>
      <c r="H190" s="117"/>
      <c r="I190" s="191"/>
      <c r="J190" s="117" t="s">
        <v>865</v>
      </c>
      <c r="K190" s="456"/>
      <c r="L190" s="117" t="str">
        <f t="shared" si="46"/>
        <v>Blm Diisi</v>
      </c>
      <c r="M190" s="117"/>
      <c r="N190" s="89"/>
      <c r="O190" s="121"/>
      <c r="P190" s="121" t="s">
        <v>1408</v>
      </c>
      <c r="Q190" s="121"/>
      <c r="R190" s="89"/>
      <c r="S190" s="89"/>
      <c r="T190" s="89"/>
      <c r="U190" s="89"/>
      <c r="V190" s="89"/>
      <c r="W190" s="89"/>
      <c r="X190" s="89"/>
      <c r="Y190" s="89"/>
      <c r="Z190" s="89"/>
    </row>
    <row r="191" ht="29.25" customHeight="1">
      <c r="A191" s="89">
        <v>220.0</v>
      </c>
      <c r="B191" s="113"/>
      <c r="C191" s="114"/>
      <c r="D191" s="114"/>
      <c r="E191" s="114"/>
      <c r="F191" s="246"/>
      <c r="G191" s="341" t="s">
        <v>1014</v>
      </c>
      <c r="H191" s="117"/>
      <c r="I191" s="191"/>
      <c r="J191" s="117" t="s">
        <v>865</v>
      </c>
      <c r="K191" s="456"/>
      <c r="L191" s="117" t="str">
        <f t="shared" si="46"/>
        <v>Blm Diisi</v>
      </c>
      <c r="M191" s="117"/>
      <c r="N191" s="89"/>
      <c r="O191" s="121"/>
      <c r="P191" s="121" t="s">
        <v>1408</v>
      </c>
      <c r="Q191" s="121"/>
      <c r="R191" s="89"/>
      <c r="S191" s="89"/>
      <c r="T191" s="89"/>
      <c r="U191" s="89"/>
      <c r="V191" s="89"/>
      <c r="W191" s="89"/>
      <c r="X191" s="89"/>
      <c r="Y191" s="89"/>
      <c r="Z191" s="89"/>
    </row>
    <row r="192" ht="35.25" customHeight="1">
      <c r="A192" s="89">
        <v>221.0</v>
      </c>
      <c r="B192" s="113"/>
      <c r="C192" s="114"/>
      <c r="D192" s="114"/>
      <c r="E192" s="114"/>
      <c r="F192" s="362" t="s">
        <v>107</v>
      </c>
      <c r="G192" s="125" t="s">
        <v>1023</v>
      </c>
      <c r="H192" s="117"/>
      <c r="I192" s="191" t="s">
        <v>1024</v>
      </c>
      <c r="J192" s="117" t="s">
        <v>861</v>
      </c>
      <c r="K192" s="339" t="str">
        <f>IF(OR(K193="",K194=""),"Blm Diisi",IF(K193=0,0,IF(K194/K193&gt;1,1,K194/K193)))</f>
        <v>Blm Diisi</v>
      </c>
      <c r="L192" s="117" t="str">
        <f t="shared" si="46"/>
        <v>Blm Diisi</v>
      </c>
      <c r="M192" s="117"/>
      <c r="N192" s="89"/>
      <c r="O192" s="121"/>
      <c r="P192" s="121"/>
      <c r="Q192" s="121"/>
      <c r="R192" s="89"/>
      <c r="S192" s="89"/>
      <c r="T192" s="89"/>
      <c r="U192" s="89"/>
      <c r="V192" s="89"/>
      <c r="W192" s="89"/>
      <c r="X192" s="89"/>
      <c r="Y192" s="89"/>
      <c r="Z192" s="89"/>
    </row>
    <row r="193" ht="20.25" customHeight="1">
      <c r="A193" s="89">
        <v>222.0</v>
      </c>
      <c r="B193" s="113"/>
      <c r="C193" s="114"/>
      <c r="D193" s="114"/>
      <c r="E193" s="114"/>
      <c r="F193" s="246"/>
      <c r="G193" s="341" t="s">
        <v>1025</v>
      </c>
      <c r="H193" s="117"/>
      <c r="I193" s="191"/>
      <c r="J193" s="117" t="s">
        <v>865</v>
      </c>
      <c r="K193" s="456"/>
      <c r="L193" s="117" t="str">
        <f t="shared" si="46"/>
        <v>Blm Diisi</v>
      </c>
      <c r="M193" s="117"/>
      <c r="N193" s="89"/>
      <c r="O193" s="121"/>
      <c r="P193" s="121" t="s">
        <v>1409</v>
      </c>
      <c r="Q193" s="121"/>
      <c r="R193" s="89"/>
      <c r="S193" s="89"/>
      <c r="T193" s="89"/>
      <c r="U193" s="89"/>
      <c r="V193" s="89"/>
      <c r="W193" s="89"/>
      <c r="X193" s="89"/>
      <c r="Y193" s="89"/>
      <c r="Z193" s="89"/>
    </row>
    <row r="194" ht="32.25" customHeight="1">
      <c r="A194" s="89">
        <v>223.0</v>
      </c>
      <c r="B194" s="113"/>
      <c r="C194" s="114"/>
      <c r="D194" s="114"/>
      <c r="E194" s="114"/>
      <c r="F194" s="246"/>
      <c r="G194" s="341" t="s">
        <v>1028</v>
      </c>
      <c r="H194" s="117"/>
      <c r="I194" s="191"/>
      <c r="J194" s="117" t="s">
        <v>865</v>
      </c>
      <c r="K194" s="456"/>
      <c r="L194" s="117" t="str">
        <f t="shared" si="46"/>
        <v>Blm Diisi</v>
      </c>
      <c r="M194" s="117"/>
      <c r="N194" s="89"/>
      <c r="O194" s="121"/>
      <c r="P194" s="121" t="s">
        <v>1410</v>
      </c>
      <c r="Q194" s="121"/>
      <c r="R194" s="89"/>
      <c r="S194" s="89"/>
      <c r="T194" s="89"/>
      <c r="U194" s="89"/>
      <c r="V194" s="89"/>
      <c r="W194" s="89"/>
      <c r="X194" s="89"/>
      <c r="Y194" s="89"/>
      <c r="Z194" s="89"/>
    </row>
    <row r="195" ht="61.5" customHeight="1">
      <c r="A195" s="89">
        <v>224.0</v>
      </c>
      <c r="B195" s="113"/>
      <c r="C195" s="114"/>
      <c r="D195" s="114"/>
      <c r="E195" s="114"/>
      <c r="F195" s="362" t="s">
        <v>107</v>
      </c>
      <c r="G195" s="125" t="s">
        <v>1209</v>
      </c>
      <c r="H195" s="117"/>
      <c r="I195" s="191" t="s">
        <v>1032</v>
      </c>
      <c r="J195" s="117" t="s">
        <v>861</v>
      </c>
      <c r="K195" s="339" t="str">
        <f>IF(OR(K196="",K197=""),"Blm Diisi",IF(K196=0,0,IF(K197/K196&gt;1,1,K197/K196)))</f>
        <v>Blm Diisi</v>
      </c>
      <c r="L195" s="117" t="str">
        <f t="shared" si="46"/>
        <v>Blm Diisi</v>
      </c>
      <c r="M195" s="117"/>
      <c r="N195" s="89"/>
      <c r="O195" s="121"/>
      <c r="P195" s="121"/>
      <c r="Q195" s="121"/>
      <c r="R195" s="89"/>
      <c r="S195" s="89"/>
      <c r="T195" s="89"/>
      <c r="U195" s="89"/>
      <c r="V195" s="89"/>
      <c r="W195" s="89"/>
      <c r="X195" s="89"/>
      <c r="Y195" s="89"/>
      <c r="Z195" s="89"/>
    </row>
    <row r="196" ht="33.0" customHeight="1">
      <c r="A196" s="89">
        <v>225.0</v>
      </c>
      <c r="B196" s="113"/>
      <c r="C196" s="114"/>
      <c r="D196" s="114"/>
      <c r="E196" s="114"/>
      <c r="F196" s="246"/>
      <c r="G196" s="341" t="s">
        <v>1033</v>
      </c>
      <c r="H196" s="117"/>
      <c r="I196" s="191"/>
      <c r="J196" s="117" t="s">
        <v>1034</v>
      </c>
      <c r="K196" s="480"/>
      <c r="L196" s="117" t="str">
        <f t="shared" si="46"/>
        <v>Blm Diisi</v>
      </c>
      <c r="M196" s="117"/>
      <c r="N196" s="89"/>
      <c r="O196" s="121"/>
      <c r="P196" s="121" t="s">
        <v>1411</v>
      </c>
      <c r="Q196" s="121"/>
      <c r="R196" s="89"/>
      <c r="S196" s="89"/>
      <c r="T196" s="89"/>
      <c r="U196" s="89"/>
      <c r="V196" s="89"/>
      <c r="W196" s="89"/>
      <c r="X196" s="89"/>
      <c r="Y196" s="89"/>
      <c r="Z196" s="89"/>
    </row>
    <row r="197" ht="31.5" customHeight="1">
      <c r="A197" s="89">
        <v>226.0</v>
      </c>
      <c r="B197" s="113"/>
      <c r="C197" s="114"/>
      <c r="D197" s="114"/>
      <c r="E197" s="114"/>
      <c r="F197" s="246"/>
      <c r="G197" s="341" t="s">
        <v>1210</v>
      </c>
      <c r="H197" s="117"/>
      <c r="I197" s="191"/>
      <c r="J197" s="117" t="s">
        <v>1034</v>
      </c>
      <c r="K197" s="481"/>
      <c r="L197" s="117" t="str">
        <f t="shared" si="46"/>
        <v>Blm Diisi</v>
      </c>
      <c r="M197" s="117"/>
      <c r="N197" s="89"/>
      <c r="O197" s="121"/>
      <c r="P197" s="121" t="s">
        <v>1412</v>
      </c>
      <c r="Q197" s="121"/>
      <c r="R197" s="89"/>
      <c r="S197" s="89"/>
      <c r="T197" s="89"/>
      <c r="U197" s="89"/>
      <c r="V197" s="89"/>
      <c r="W197" s="89"/>
      <c r="X197" s="89"/>
      <c r="Y197" s="89"/>
      <c r="Z197" s="89"/>
    </row>
    <row r="198" ht="15.75" customHeight="1">
      <c r="A198" s="89">
        <v>227.0</v>
      </c>
      <c r="B198" s="257"/>
      <c r="C198" s="241"/>
      <c r="D198" s="241"/>
      <c r="E198" s="241" t="s">
        <v>12</v>
      </c>
      <c r="F198" s="28" t="s">
        <v>1040</v>
      </c>
      <c r="G198" s="4"/>
      <c r="H198" s="242">
        <v>1.0</v>
      </c>
      <c r="I198" s="243"/>
      <c r="J198" s="242"/>
      <c r="K198" s="455"/>
      <c r="L198" s="242" t="str">
        <f>AVERAGE(L199)*H198</f>
        <v>#DIV/0!</v>
      </c>
      <c r="M198" s="242" t="str">
        <f>L198/H198</f>
        <v>#DIV/0!</v>
      </c>
      <c r="N198" s="89"/>
      <c r="O198" s="243"/>
      <c r="P198" s="243"/>
      <c r="Q198" s="243"/>
      <c r="R198" s="89"/>
      <c r="S198" s="89"/>
      <c r="T198" s="89"/>
      <c r="U198" s="89"/>
      <c r="V198" s="89"/>
      <c r="W198" s="89"/>
      <c r="X198" s="89"/>
      <c r="Y198" s="89"/>
      <c r="Z198" s="89"/>
    </row>
    <row r="199" ht="153.0" customHeight="1">
      <c r="A199" s="89">
        <v>228.0</v>
      </c>
      <c r="B199" s="113"/>
      <c r="C199" s="114"/>
      <c r="D199" s="114"/>
      <c r="E199" s="114"/>
      <c r="F199" s="361" t="s">
        <v>107</v>
      </c>
      <c r="G199" s="341" t="s">
        <v>1041</v>
      </c>
      <c r="H199" s="117"/>
      <c r="I199" s="191" t="s">
        <v>1413</v>
      </c>
      <c r="J199" s="117" t="s">
        <v>196</v>
      </c>
      <c r="K199" s="456"/>
      <c r="L199" s="117" t="str">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Blm Diisi</v>
      </c>
      <c r="M199" s="117"/>
      <c r="N199" s="89"/>
      <c r="O199" s="121"/>
      <c r="P199" s="121" t="s">
        <v>1414</v>
      </c>
      <c r="Q199" s="121"/>
      <c r="R199" s="89"/>
      <c r="S199" s="89"/>
      <c r="T199" s="89"/>
      <c r="U199" s="89"/>
      <c r="V199" s="89"/>
      <c r="W199" s="89"/>
      <c r="X199" s="89"/>
      <c r="Y199" s="89"/>
      <c r="Z199" s="89"/>
    </row>
    <row r="200" ht="15.0" customHeight="1">
      <c r="A200" s="89">
        <v>229.0</v>
      </c>
      <c r="B200" s="257"/>
      <c r="C200" s="241"/>
      <c r="D200" s="241"/>
      <c r="E200" s="241" t="s">
        <v>14</v>
      </c>
      <c r="F200" s="28" t="s">
        <v>1415</v>
      </c>
      <c r="G200" s="4"/>
      <c r="H200" s="242">
        <v>1.0</v>
      </c>
      <c r="I200" s="243"/>
      <c r="J200" s="242"/>
      <c r="K200" s="455"/>
      <c r="L200" s="242" t="str">
        <f>AVERAGE(L201)*H200</f>
        <v>#DIV/0!</v>
      </c>
      <c r="M200" s="242" t="str">
        <f>L200/H200</f>
        <v>#DIV/0!</v>
      </c>
      <c r="N200" s="89"/>
      <c r="O200" s="243"/>
      <c r="P200" s="243"/>
      <c r="Q200" s="243"/>
      <c r="R200" s="89"/>
      <c r="S200" s="89"/>
      <c r="T200" s="89"/>
      <c r="U200" s="89"/>
      <c r="V200" s="89"/>
      <c r="W200" s="89"/>
      <c r="X200" s="89"/>
      <c r="Y200" s="89"/>
      <c r="Z200" s="89"/>
    </row>
    <row r="201" ht="153.0" customHeight="1">
      <c r="A201" s="89">
        <v>230.0</v>
      </c>
      <c r="B201" s="113"/>
      <c r="C201" s="114"/>
      <c r="D201" s="114"/>
      <c r="E201" s="114"/>
      <c r="F201" s="361" t="s">
        <v>107</v>
      </c>
      <c r="G201" s="125" t="s">
        <v>1416</v>
      </c>
      <c r="H201" s="117"/>
      <c r="I201" s="191" t="s">
        <v>1417</v>
      </c>
      <c r="J201" s="117" t="s">
        <v>196</v>
      </c>
      <c r="K201" s="456"/>
      <c r="L201" s="117" t="str">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Blm Diisi</v>
      </c>
      <c r="M201" s="117"/>
      <c r="N201" s="89"/>
      <c r="O201" s="121"/>
      <c r="P201" s="300" t="s">
        <v>1418</v>
      </c>
      <c r="Q201" s="121"/>
      <c r="R201" s="89"/>
      <c r="S201" s="89"/>
      <c r="T201" s="89"/>
      <c r="U201" s="89"/>
      <c r="V201" s="89"/>
      <c r="W201" s="89"/>
      <c r="X201" s="89"/>
      <c r="Y201" s="89"/>
      <c r="Z201" s="89"/>
    </row>
    <row r="202" ht="15.75" customHeight="1">
      <c r="A202" s="89">
        <v>231.0</v>
      </c>
      <c r="B202" s="257"/>
      <c r="C202" s="241"/>
      <c r="D202" s="241"/>
      <c r="E202" s="241" t="s">
        <v>16</v>
      </c>
      <c r="F202" s="28" t="s">
        <v>95</v>
      </c>
      <c r="G202" s="4"/>
      <c r="H202" s="242">
        <v>0.75</v>
      </c>
      <c r="I202" s="243"/>
      <c r="J202" s="242"/>
      <c r="K202" s="455"/>
      <c r="L202" s="242" t="str">
        <f>AVERAGE(L203)*H202</f>
        <v>#DIV/0!</v>
      </c>
      <c r="M202" s="242" t="str">
        <f>L202/H202</f>
        <v>#DIV/0!</v>
      </c>
      <c r="N202" s="89"/>
      <c r="O202" s="243"/>
      <c r="P202" s="243"/>
      <c r="Q202" s="243"/>
      <c r="R202" s="89"/>
      <c r="S202" s="89"/>
      <c r="T202" s="89"/>
      <c r="U202" s="89"/>
      <c r="V202" s="89"/>
      <c r="W202" s="89"/>
      <c r="X202" s="89"/>
      <c r="Y202" s="89"/>
      <c r="Z202" s="89"/>
    </row>
    <row r="203" ht="152.25" customHeight="1">
      <c r="A203" s="89">
        <v>232.0</v>
      </c>
      <c r="B203" s="113"/>
      <c r="C203" s="114"/>
      <c r="D203" s="114"/>
      <c r="E203" s="114"/>
      <c r="F203" s="361" t="s">
        <v>107</v>
      </c>
      <c r="G203" s="341" t="s">
        <v>1213</v>
      </c>
      <c r="H203" s="117"/>
      <c r="I203" s="191" t="s">
        <v>1051</v>
      </c>
      <c r="J203" s="117" t="s">
        <v>196</v>
      </c>
      <c r="K203" s="456"/>
      <c r="L203" s="117" t="str">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Blm Diisi</v>
      </c>
      <c r="M203" s="117"/>
      <c r="N203" s="89"/>
      <c r="O203" s="121"/>
      <c r="P203" s="121" t="s">
        <v>1419</v>
      </c>
      <c r="Q203" s="121"/>
      <c r="R203" s="89"/>
      <c r="S203" s="89"/>
      <c r="T203" s="89"/>
      <c r="U203" s="89"/>
      <c r="V203" s="89"/>
      <c r="W203" s="89"/>
      <c r="X203" s="89"/>
      <c r="Y203" s="89"/>
      <c r="Z203" s="89"/>
    </row>
    <row r="204" ht="15.75" customHeight="1">
      <c r="A204" s="89">
        <v>233.0</v>
      </c>
      <c r="B204" s="320"/>
      <c r="C204" s="320"/>
      <c r="D204" s="337">
        <v>7.0</v>
      </c>
      <c r="E204" s="141" t="s">
        <v>45</v>
      </c>
      <c r="F204" s="3"/>
      <c r="G204" s="4"/>
      <c r="H204" s="37">
        <f>SUM(H205,H211,H218)</f>
        <v>1.95</v>
      </c>
      <c r="I204" s="262"/>
      <c r="J204" s="37"/>
      <c r="K204" s="454"/>
      <c r="L204" s="37" t="str">
        <f>SUM(L205,L211,L218)</f>
        <v>#DIV/0!</v>
      </c>
      <c r="M204" s="37" t="str">
        <f t="shared" ref="M204:M205" si="47">L204/H204</f>
        <v>#DIV/0!</v>
      </c>
      <c r="N204" s="89"/>
      <c r="O204" s="262"/>
      <c r="P204" s="262"/>
      <c r="Q204" s="262"/>
      <c r="R204" s="89"/>
      <c r="S204" s="89"/>
      <c r="T204" s="89"/>
      <c r="U204" s="89"/>
      <c r="V204" s="89"/>
      <c r="W204" s="89"/>
      <c r="X204" s="89"/>
      <c r="Y204" s="89"/>
      <c r="Z204" s="89"/>
    </row>
    <row r="205" ht="15.75" customHeight="1">
      <c r="A205" s="89">
        <v>234.0</v>
      </c>
      <c r="B205" s="257"/>
      <c r="C205" s="241"/>
      <c r="D205" s="241"/>
      <c r="E205" s="241" t="s">
        <v>10</v>
      </c>
      <c r="F205" s="28" t="s">
        <v>96</v>
      </c>
      <c r="G205" s="4"/>
      <c r="H205" s="242">
        <v>0.75</v>
      </c>
      <c r="I205" s="243"/>
      <c r="J205" s="242"/>
      <c r="K205" s="455"/>
      <c r="L205" s="242" t="str">
        <f>AVERAGE(L206)*H205</f>
        <v>#DIV/0!</v>
      </c>
      <c r="M205" s="242" t="str">
        <f t="shared" si="47"/>
        <v>#DIV/0!</v>
      </c>
      <c r="N205" s="89"/>
      <c r="O205" s="243"/>
      <c r="P205" s="243"/>
      <c r="Q205" s="243"/>
      <c r="R205" s="89"/>
      <c r="S205" s="89"/>
      <c r="T205" s="89"/>
      <c r="U205" s="89"/>
      <c r="V205" s="89"/>
      <c r="W205" s="89"/>
      <c r="X205" s="89"/>
      <c r="Y205" s="89"/>
      <c r="Z205" s="89"/>
    </row>
    <row r="206" ht="120.75" customHeight="1">
      <c r="A206" s="89">
        <v>235.0</v>
      </c>
      <c r="B206" s="113"/>
      <c r="C206" s="114"/>
      <c r="D206" s="114"/>
      <c r="E206" s="114"/>
      <c r="F206" s="328" t="s">
        <v>107</v>
      </c>
      <c r="G206" s="266" t="s">
        <v>1054</v>
      </c>
      <c r="H206" s="117"/>
      <c r="I206" s="191" t="s">
        <v>1055</v>
      </c>
      <c r="J206" s="117" t="s">
        <v>861</v>
      </c>
      <c r="K206" s="339" t="str">
        <f>IF(OR(K207="",K210=""),"Blm Diisi",IF(AND(K207=0,K210=0),0,IF(K210/K207&gt;1,1,K210/K207)))</f>
        <v>Blm Diisi</v>
      </c>
      <c r="L206" s="117" t="str">
        <f t="shared" ref="L206:L210" si="48">IF(J206="Ya/Tidak",IF(K206="Ya",1,IF(K206="Tidak",0,"Blm Diisi")),IF(J206="A/B/C",IF(K206="A",1,IF(K206="B",0.5,IF(K206="C",0,"Blm Diisi"))),IF(J206="A/B/C/D",IF(K206="A",1,IF(K206="B",0.67,IF(K206="C",0.33,IF(K206="D",0,"Blm Diisi")))),IF(J206="A/B/C/D/E",IF(K206="A",1,IF(K206="B",0.75,IF(K206="C",0.5,IF(K206="D",0.25,IF(K206="E",0,"Blm Diisi"))))),IF(J206="%",IF(K206="","Blm Diisi",K206),IF(J206="Jumlah",IF(K206="","Blm Diisi",""),IF(J206="Rupiah",IF(K206="","Blm Diisi",""),IF(J206="","","-"))))))))</f>
        <v>Blm Diisi</v>
      </c>
      <c r="M206" s="117"/>
      <c r="N206" s="89"/>
      <c r="O206" s="121"/>
      <c r="P206" s="300" t="s">
        <v>1420</v>
      </c>
      <c r="Q206" s="121"/>
      <c r="R206" s="89"/>
      <c r="S206" s="89"/>
      <c r="T206" s="89"/>
      <c r="U206" s="89"/>
      <c r="V206" s="89"/>
      <c r="W206" s="89"/>
      <c r="X206" s="89"/>
      <c r="Y206" s="89"/>
      <c r="Z206" s="89"/>
    </row>
    <row r="207" ht="15.75" customHeight="1">
      <c r="A207" s="89">
        <v>236.0</v>
      </c>
      <c r="B207" s="113"/>
      <c r="C207" s="114"/>
      <c r="D207" s="114"/>
      <c r="E207" s="114"/>
      <c r="F207" s="348" t="s">
        <v>107</v>
      </c>
      <c r="G207" s="266" t="s">
        <v>1058</v>
      </c>
      <c r="H207" s="117"/>
      <c r="I207" s="191"/>
      <c r="J207" s="117" t="s">
        <v>865</v>
      </c>
      <c r="K207" s="339" t="str">
        <f>IF(OR(K208="",K209=""),"Blm Diisi",K208+K209)</f>
        <v>Blm Diisi</v>
      </c>
      <c r="L207" s="117" t="str">
        <f t="shared" si="48"/>
        <v/>
      </c>
      <c r="M207" s="117"/>
      <c r="N207" s="89"/>
      <c r="O207" s="121"/>
      <c r="P207" s="121"/>
      <c r="Q207" s="121"/>
      <c r="R207" s="89"/>
      <c r="S207" s="89"/>
      <c r="T207" s="89"/>
      <c r="U207" s="89"/>
      <c r="V207" s="89"/>
      <c r="W207" s="89"/>
      <c r="X207" s="89"/>
      <c r="Y207" s="89"/>
      <c r="Z207" s="89"/>
    </row>
    <row r="208" ht="15.75" customHeight="1">
      <c r="A208" s="89">
        <v>237.0</v>
      </c>
      <c r="B208" s="113"/>
      <c r="C208" s="114"/>
      <c r="D208" s="114"/>
      <c r="E208" s="114"/>
      <c r="F208" s="114"/>
      <c r="G208" s="346" t="s">
        <v>1060</v>
      </c>
      <c r="H208" s="117"/>
      <c r="I208" s="191"/>
      <c r="J208" s="117" t="s">
        <v>865</v>
      </c>
      <c r="K208" s="456"/>
      <c r="L208" s="117" t="str">
        <f t="shared" si="48"/>
        <v>Blm Diisi</v>
      </c>
      <c r="M208" s="117"/>
      <c r="N208" s="89"/>
      <c r="O208" s="121"/>
      <c r="P208" s="121"/>
      <c r="Q208" s="121"/>
      <c r="R208" s="89"/>
      <c r="S208" s="89"/>
      <c r="T208" s="89"/>
      <c r="U208" s="89"/>
      <c r="V208" s="89"/>
      <c r="W208" s="89"/>
      <c r="X208" s="89"/>
      <c r="Y208" s="89"/>
      <c r="Z208" s="89"/>
    </row>
    <row r="209" ht="15.75" customHeight="1">
      <c r="A209" s="89">
        <v>238.0</v>
      </c>
      <c r="B209" s="113"/>
      <c r="C209" s="114"/>
      <c r="D209" s="114"/>
      <c r="E209" s="114"/>
      <c r="F209" s="348"/>
      <c r="G209" s="346" t="s">
        <v>1061</v>
      </c>
      <c r="H209" s="117"/>
      <c r="I209" s="191"/>
      <c r="J209" s="117" t="s">
        <v>865</v>
      </c>
      <c r="K209" s="456"/>
      <c r="L209" s="117" t="str">
        <f t="shared" si="48"/>
        <v>Blm Diisi</v>
      </c>
      <c r="M209" s="117"/>
      <c r="N209" s="89"/>
      <c r="O209" s="121"/>
      <c r="P209" s="121"/>
      <c r="Q209" s="121"/>
      <c r="R209" s="89"/>
      <c r="S209" s="89"/>
      <c r="T209" s="89"/>
      <c r="U209" s="89"/>
      <c r="V209" s="89"/>
      <c r="W209" s="89"/>
      <c r="X209" s="89"/>
      <c r="Y209" s="89"/>
      <c r="Z209" s="89"/>
    </row>
    <row r="210" ht="22.5" customHeight="1">
      <c r="A210" s="89">
        <v>239.0</v>
      </c>
      <c r="B210" s="113"/>
      <c r="C210" s="114"/>
      <c r="D210" s="114"/>
      <c r="E210" s="114"/>
      <c r="F210" s="365" t="s">
        <v>107</v>
      </c>
      <c r="G210" s="266" t="s">
        <v>1062</v>
      </c>
      <c r="H210" s="117"/>
      <c r="I210" s="191"/>
      <c r="J210" s="117" t="s">
        <v>865</v>
      </c>
      <c r="K210" s="456"/>
      <c r="L210" s="117" t="str">
        <f t="shared" si="48"/>
        <v>Blm Diisi</v>
      </c>
      <c r="M210" s="117"/>
      <c r="N210" s="89"/>
      <c r="O210" s="121"/>
      <c r="P210" s="121"/>
      <c r="Q210" s="121"/>
      <c r="R210" s="89"/>
      <c r="S210" s="89"/>
      <c r="T210" s="89"/>
      <c r="U210" s="89"/>
      <c r="V210" s="89"/>
      <c r="W210" s="89"/>
      <c r="X210" s="89"/>
      <c r="Y210" s="89"/>
      <c r="Z210" s="89"/>
    </row>
    <row r="211" ht="15.75" customHeight="1">
      <c r="A211" s="89">
        <v>240.0</v>
      </c>
      <c r="B211" s="257"/>
      <c r="C211" s="241"/>
      <c r="D211" s="241"/>
      <c r="E211" s="241" t="s">
        <v>12</v>
      </c>
      <c r="F211" s="28" t="s">
        <v>97</v>
      </c>
      <c r="G211" s="4"/>
      <c r="H211" s="242">
        <v>0.6</v>
      </c>
      <c r="I211" s="243"/>
      <c r="J211" s="242"/>
      <c r="K211" s="455"/>
      <c r="L211" s="242" t="str">
        <f>AVERAGE(L212)*H211</f>
        <v>#DIV/0!</v>
      </c>
      <c r="M211" s="242" t="str">
        <f>L211/H211</f>
        <v>#DIV/0!</v>
      </c>
      <c r="N211" s="89"/>
      <c r="O211" s="243"/>
      <c r="P211" s="243"/>
      <c r="Q211" s="243"/>
      <c r="R211" s="89"/>
      <c r="S211" s="89"/>
      <c r="T211" s="89"/>
      <c r="U211" s="89"/>
      <c r="V211" s="89"/>
      <c r="W211" s="89"/>
      <c r="X211" s="89"/>
      <c r="Y211" s="89"/>
      <c r="Z211" s="89"/>
    </row>
    <row r="212" ht="123.75" customHeight="1">
      <c r="A212" s="89">
        <v>241.0</v>
      </c>
      <c r="B212" s="113"/>
      <c r="C212" s="114"/>
      <c r="D212" s="114"/>
      <c r="E212" s="114"/>
      <c r="F212" s="328" t="s">
        <v>107</v>
      </c>
      <c r="G212" s="266" t="s">
        <v>1063</v>
      </c>
      <c r="H212" s="117"/>
      <c r="I212" s="191" t="s">
        <v>1064</v>
      </c>
      <c r="J212" s="117" t="s">
        <v>861</v>
      </c>
      <c r="K212" s="339" t="str">
        <f>IF(OR(K214="",K217=""),"Blm Diisi",IF(AND(K213=0,K217=0),0,IF(K217/K213&gt;1,1,K217/K213)))</f>
        <v>Blm Diisi</v>
      </c>
      <c r="L212" s="117" t="str">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Blm Diisi</v>
      </c>
      <c r="M212" s="117"/>
      <c r="N212" s="89"/>
      <c r="O212" s="121"/>
      <c r="P212" s="457" t="s">
        <v>1421</v>
      </c>
      <c r="Q212" s="121"/>
      <c r="R212" s="89"/>
      <c r="S212" s="89"/>
      <c r="T212" s="89"/>
      <c r="U212" s="89"/>
      <c r="V212" s="89"/>
      <c r="W212" s="89"/>
      <c r="X212" s="89"/>
      <c r="Y212" s="89"/>
      <c r="Z212" s="89"/>
    </row>
    <row r="213" ht="15.75" customHeight="1">
      <c r="A213" s="89">
        <v>242.0</v>
      </c>
      <c r="B213" s="113"/>
      <c r="C213" s="114"/>
      <c r="D213" s="114"/>
      <c r="E213" s="114"/>
      <c r="F213" s="348" t="s">
        <v>107</v>
      </c>
      <c r="G213" s="266" t="s">
        <v>1067</v>
      </c>
      <c r="H213" s="117"/>
      <c r="I213" s="191"/>
      <c r="J213" s="117" t="s">
        <v>865</v>
      </c>
      <c r="K213" s="339" t="str">
        <f>IF(OR(K214="",K215="",K216=""),"Blm Diisi",K214+K215+K216)</f>
        <v>Blm Diisi</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Blm Diisi</v>
      </c>
      <c r="M213" s="117"/>
      <c r="N213" s="89"/>
      <c r="O213" s="121"/>
      <c r="P213" s="121"/>
      <c r="Q213" s="121"/>
      <c r="R213" s="89"/>
      <c r="S213" s="89"/>
      <c r="T213" s="89"/>
      <c r="U213" s="89"/>
      <c r="V213" s="89"/>
      <c r="W213" s="89"/>
      <c r="X213" s="89"/>
      <c r="Y213" s="89"/>
      <c r="Z213" s="89"/>
    </row>
    <row r="214" ht="15.75" customHeight="1">
      <c r="A214" s="89">
        <v>243.0</v>
      </c>
      <c r="B214" s="113"/>
      <c r="C214" s="114"/>
      <c r="D214" s="114"/>
      <c r="E214" s="114"/>
      <c r="F214" s="114"/>
      <c r="G214" s="346" t="s">
        <v>1068</v>
      </c>
      <c r="H214" s="117"/>
      <c r="I214" s="191"/>
      <c r="J214" s="117" t="s">
        <v>865</v>
      </c>
      <c r="K214" s="456"/>
      <c r="L214" s="117" t="str">
        <f t="shared" ref="L214:L217" si="49">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Blm Diisi</v>
      </c>
      <c r="M214" s="117"/>
      <c r="N214" s="89"/>
      <c r="O214" s="121"/>
      <c r="P214" s="121"/>
      <c r="Q214" s="121"/>
      <c r="R214" s="89"/>
      <c r="S214" s="89"/>
      <c r="T214" s="89"/>
      <c r="U214" s="89"/>
      <c r="V214" s="89"/>
      <c r="W214" s="89"/>
      <c r="X214" s="89"/>
      <c r="Y214" s="89"/>
      <c r="Z214" s="89"/>
    </row>
    <row r="215" ht="15.75" customHeight="1">
      <c r="A215" s="89">
        <v>244.0</v>
      </c>
      <c r="B215" s="113"/>
      <c r="C215" s="114"/>
      <c r="D215" s="114"/>
      <c r="E215" s="114"/>
      <c r="F215" s="114"/>
      <c r="G215" s="346" t="s">
        <v>1069</v>
      </c>
      <c r="H215" s="117"/>
      <c r="I215" s="191"/>
      <c r="J215" s="117" t="s">
        <v>865</v>
      </c>
      <c r="K215" s="456"/>
      <c r="L215" s="117" t="str">
        <f t="shared" si="49"/>
        <v>Blm Diisi</v>
      </c>
      <c r="M215" s="117"/>
      <c r="N215" s="89"/>
      <c r="O215" s="121"/>
      <c r="P215" s="121"/>
      <c r="Q215" s="121"/>
      <c r="R215" s="89"/>
      <c r="S215" s="89"/>
      <c r="T215" s="89"/>
      <c r="U215" s="89"/>
      <c r="V215" s="89"/>
      <c r="W215" s="89"/>
      <c r="X215" s="89"/>
      <c r="Y215" s="89"/>
      <c r="Z215" s="89"/>
    </row>
    <row r="216" ht="15.75" customHeight="1">
      <c r="A216" s="89">
        <v>245.0</v>
      </c>
      <c r="B216" s="113"/>
      <c r="C216" s="114"/>
      <c r="D216" s="114"/>
      <c r="E216" s="114"/>
      <c r="F216" s="348"/>
      <c r="G216" s="346" t="s">
        <v>1070</v>
      </c>
      <c r="H216" s="117"/>
      <c r="I216" s="191"/>
      <c r="J216" s="117" t="s">
        <v>865</v>
      </c>
      <c r="K216" s="456"/>
      <c r="L216" s="117" t="str">
        <f t="shared" si="49"/>
        <v>Blm Diisi</v>
      </c>
      <c r="M216" s="117"/>
      <c r="N216" s="89"/>
      <c r="O216" s="121"/>
      <c r="P216" s="121"/>
      <c r="Q216" s="121"/>
      <c r="R216" s="89"/>
      <c r="S216" s="89"/>
      <c r="T216" s="89"/>
      <c r="U216" s="89"/>
      <c r="V216" s="89"/>
      <c r="W216" s="89"/>
      <c r="X216" s="89"/>
      <c r="Y216" s="89"/>
      <c r="Z216" s="89"/>
    </row>
    <row r="217" ht="15.75" customHeight="1">
      <c r="A217" s="89">
        <v>246.0</v>
      </c>
      <c r="B217" s="113"/>
      <c r="C217" s="114"/>
      <c r="D217" s="114"/>
      <c r="E217" s="114"/>
      <c r="F217" s="365" t="s">
        <v>107</v>
      </c>
      <c r="G217" s="266" t="s">
        <v>1062</v>
      </c>
      <c r="H217" s="117"/>
      <c r="I217" s="191"/>
      <c r="J217" s="117" t="s">
        <v>865</v>
      </c>
      <c r="K217" s="456"/>
      <c r="L217" s="117" t="str">
        <f t="shared" si="49"/>
        <v>Blm Diisi</v>
      </c>
      <c r="M217" s="117"/>
      <c r="N217" s="89"/>
      <c r="O217" s="121"/>
      <c r="P217" s="121"/>
      <c r="Q217" s="121"/>
      <c r="R217" s="89"/>
      <c r="S217" s="89"/>
      <c r="T217" s="89"/>
      <c r="U217" s="89"/>
      <c r="V217" s="89"/>
      <c r="W217" s="89"/>
      <c r="X217" s="89"/>
      <c r="Y217" s="89"/>
      <c r="Z217" s="89"/>
    </row>
    <row r="218" ht="15.75" customHeight="1">
      <c r="A218" s="89">
        <v>247.0</v>
      </c>
      <c r="B218" s="257"/>
      <c r="C218" s="241"/>
      <c r="D218" s="241"/>
      <c r="E218" s="241" t="s">
        <v>14</v>
      </c>
      <c r="F218" s="28" t="s">
        <v>98</v>
      </c>
      <c r="G218" s="4"/>
      <c r="H218" s="242">
        <v>0.6</v>
      </c>
      <c r="I218" s="243"/>
      <c r="J218" s="242"/>
      <c r="K218" s="455"/>
      <c r="L218" s="242" t="str">
        <f>AVERAGE(L219)*H218</f>
        <v>#DIV/0!</v>
      </c>
      <c r="M218" s="242" t="str">
        <f>L218/H218</f>
        <v>#DIV/0!</v>
      </c>
      <c r="N218" s="89"/>
      <c r="O218" s="243"/>
      <c r="P218" s="243"/>
      <c r="Q218" s="243"/>
      <c r="R218" s="89"/>
      <c r="S218" s="89"/>
      <c r="T218" s="89"/>
      <c r="U218" s="89"/>
      <c r="V218" s="89"/>
      <c r="W218" s="89"/>
      <c r="X218" s="89"/>
      <c r="Y218" s="89"/>
      <c r="Z218" s="89"/>
    </row>
    <row r="219" ht="29.25" customHeight="1">
      <c r="A219" s="89">
        <v>248.0</v>
      </c>
      <c r="B219" s="113"/>
      <c r="C219" s="114"/>
      <c r="D219" s="114"/>
      <c r="E219" s="114"/>
      <c r="F219" s="361" t="s">
        <v>107</v>
      </c>
      <c r="G219" s="125" t="s">
        <v>1074</v>
      </c>
      <c r="H219" s="117"/>
      <c r="I219" s="191" t="s">
        <v>1075</v>
      </c>
      <c r="J219" s="117" t="s">
        <v>861</v>
      </c>
      <c r="K219" s="339" t="str">
        <f>IF(OR(K220="",K221="",K222=""),"Blm Diisi",IF(AND(K220=0,K222=0),1,IF(K222/K220&gt;1,1,K222/K220)))</f>
        <v>Blm Diisi</v>
      </c>
      <c r="L219" s="117" t="str">
        <f t="shared" ref="L219:L222" si="50">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Blm Diisi</v>
      </c>
      <c r="M219" s="117"/>
      <c r="N219" s="89"/>
      <c r="O219" s="121"/>
      <c r="P219" s="121" t="s">
        <v>1377</v>
      </c>
      <c r="Q219" s="121"/>
      <c r="R219" s="89"/>
      <c r="S219" s="89"/>
      <c r="T219" s="89"/>
      <c r="U219" s="89"/>
      <c r="V219" s="89"/>
      <c r="W219" s="89"/>
      <c r="X219" s="89"/>
      <c r="Y219" s="89"/>
      <c r="Z219" s="89"/>
    </row>
    <row r="220" ht="34.5" customHeight="1">
      <c r="A220" s="89">
        <v>249.0</v>
      </c>
      <c r="B220" s="113"/>
      <c r="C220" s="114"/>
      <c r="D220" s="114"/>
      <c r="E220" s="114"/>
      <c r="F220" s="246"/>
      <c r="G220" s="341" t="s">
        <v>1078</v>
      </c>
      <c r="H220" s="117" t="s">
        <v>176</v>
      </c>
      <c r="I220" s="191" t="s">
        <v>176</v>
      </c>
      <c r="J220" s="117" t="s">
        <v>865</v>
      </c>
      <c r="K220" s="456"/>
      <c r="L220" s="117" t="str">
        <f t="shared" si="50"/>
        <v>Blm Diisi</v>
      </c>
      <c r="M220" s="117"/>
      <c r="N220" s="89"/>
      <c r="O220" s="121"/>
      <c r="P220" s="121"/>
      <c r="Q220" s="121"/>
      <c r="R220" s="89"/>
      <c r="S220" s="89"/>
      <c r="T220" s="89"/>
      <c r="U220" s="89"/>
      <c r="V220" s="89"/>
      <c r="W220" s="89"/>
      <c r="X220" s="89"/>
      <c r="Y220" s="89"/>
      <c r="Z220" s="89"/>
    </row>
    <row r="221" ht="34.5" customHeight="1">
      <c r="A221" s="89">
        <v>250.0</v>
      </c>
      <c r="B221" s="113"/>
      <c r="C221" s="114"/>
      <c r="D221" s="114"/>
      <c r="E221" s="114"/>
      <c r="F221" s="246"/>
      <c r="G221" s="341" t="s">
        <v>1081</v>
      </c>
      <c r="H221" s="117" t="s">
        <v>176</v>
      </c>
      <c r="I221" s="191" t="s">
        <v>176</v>
      </c>
      <c r="J221" s="117" t="s">
        <v>865</v>
      </c>
      <c r="K221" s="456"/>
      <c r="L221" s="117" t="str">
        <f t="shared" si="50"/>
        <v>Blm Diisi</v>
      </c>
      <c r="M221" s="117"/>
      <c r="N221" s="89"/>
      <c r="O221" s="121"/>
      <c r="P221" s="121"/>
      <c r="Q221" s="121"/>
      <c r="R221" s="89"/>
      <c r="S221" s="89"/>
      <c r="T221" s="89"/>
      <c r="U221" s="89"/>
      <c r="V221" s="89"/>
      <c r="W221" s="89"/>
      <c r="X221" s="89"/>
      <c r="Y221" s="89"/>
      <c r="Z221" s="89"/>
    </row>
    <row r="222" ht="34.5" customHeight="1">
      <c r="A222" s="89">
        <v>251.0</v>
      </c>
      <c r="B222" s="113"/>
      <c r="C222" s="114"/>
      <c r="D222" s="114"/>
      <c r="E222" s="114"/>
      <c r="F222" s="246"/>
      <c r="G222" s="341" t="s">
        <v>1083</v>
      </c>
      <c r="H222" s="117" t="s">
        <v>176</v>
      </c>
      <c r="I222" s="191" t="s">
        <v>176</v>
      </c>
      <c r="J222" s="117" t="s">
        <v>865</v>
      </c>
      <c r="K222" s="456"/>
      <c r="L222" s="117" t="str">
        <f t="shared" si="50"/>
        <v>Blm Diisi</v>
      </c>
      <c r="M222" s="117"/>
      <c r="N222" s="89"/>
      <c r="O222" s="121"/>
      <c r="P222" s="121"/>
      <c r="Q222" s="121"/>
      <c r="R222" s="89"/>
      <c r="S222" s="89"/>
      <c r="T222" s="89"/>
      <c r="U222" s="89"/>
      <c r="V222" s="89"/>
      <c r="W222" s="89"/>
      <c r="X222" s="89"/>
      <c r="Y222" s="89"/>
      <c r="Z222" s="89"/>
    </row>
    <row r="223" ht="28.5" customHeight="1">
      <c r="A223" s="89">
        <v>252.0</v>
      </c>
      <c r="B223" s="320"/>
      <c r="C223" s="320"/>
      <c r="D223" s="337">
        <v>8.0</v>
      </c>
      <c r="E223" s="141" t="s">
        <v>53</v>
      </c>
      <c r="F223" s="3"/>
      <c r="G223" s="4"/>
      <c r="H223" s="37">
        <f>SUM(H224,H229)</f>
        <v>3.75</v>
      </c>
      <c r="I223" s="262"/>
      <c r="J223" s="37"/>
      <c r="K223" s="454"/>
      <c r="L223" s="37" t="str">
        <f>SUM(L224,L229)</f>
        <v>#DIV/0!</v>
      </c>
      <c r="M223" s="37" t="str">
        <f t="shared" ref="M223:M224" si="51">L223/H223</f>
        <v>#DIV/0!</v>
      </c>
      <c r="N223" s="89"/>
      <c r="O223" s="262"/>
      <c r="P223" s="262"/>
      <c r="Q223" s="262"/>
      <c r="R223" s="89"/>
      <c r="S223" s="89"/>
      <c r="T223" s="89"/>
      <c r="U223" s="89"/>
      <c r="V223" s="89"/>
      <c r="W223" s="89"/>
      <c r="X223" s="89"/>
      <c r="Y223" s="89"/>
      <c r="Z223" s="89"/>
    </row>
    <row r="224" ht="30.0" customHeight="1">
      <c r="A224" s="89">
        <v>253.0</v>
      </c>
      <c r="B224" s="257"/>
      <c r="C224" s="241"/>
      <c r="D224" s="241"/>
      <c r="E224" s="241" t="s">
        <v>10</v>
      </c>
      <c r="F224" s="28" t="s">
        <v>1117</v>
      </c>
      <c r="G224" s="4"/>
      <c r="H224" s="242">
        <v>2.5</v>
      </c>
      <c r="I224" s="243"/>
      <c r="J224" s="242"/>
      <c r="K224" s="455"/>
      <c r="L224" s="242" t="str">
        <f>AVERAGE(L225:L226)*H224</f>
        <v>#DIV/0!</v>
      </c>
      <c r="M224" s="242" t="str">
        <f t="shared" si="51"/>
        <v>#DIV/0!</v>
      </c>
      <c r="N224" s="89"/>
      <c r="O224" s="243"/>
      <c r="P224" s="243"/>
      <c r="Q224" s="243"/>
      <c r="R224" s="89"/>
      <c r="S224" s="89"/>
      <c r="T224" s="89"/>
      <c r="U224" s="89"/>
      <c r="V224" s="89"/>
      <c r="W224" s="89"/>
      <c r="X224" s="89"/>
      <c r="Y224" s="89"/>
      <c r="Z224" s="89"/>
    </row>
    <row r="225" ht="228.75" customHeight="1">
      <c r="A225" s="89">
        <v>254.0</v>
      </c>
      <c r="B225" s="113"/>
      <c r="C225" s="114"/>
      <c r="D225" s="114"/>
      <c r="E225" s="114"/>
      <c r="F225" s="114" t="s">
        <v>186</v>
      </c>
      <c r="G225" s="266" t="s">
        <v>1118</v>
      </c>
      <c r="H225" s="117"/>
      <c r="I225" s="191" t="s">
        <v>1422</v>
      </c>
      <c r="J225" s="117" t="s">
        <v>196</v>
      </c>
      <c r="K225" s="456"/>
      <c r="L225" s="117" t="str">
        <f t="shared" ref="L225:L228" si="52">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Blm Diisi</v>
      </c>
      <c r="M225" s="117"/>
      <c r="N225" s="89"/>
      <c r="O225" s="121"/>
      <c r="P225" s="121" t="s">
        <v>1423</v>
      </c>
      <c r="Q225" s="121"/>
      <c r="R225" s="89"/>
      <c r="S225" s="89"/>
      <c r="T225" s="89"/>
      <c r="U225" s="89"/>
      <c r="V225" s="89"/>
      <c r="W225" s="89"/>
      <c r="X225" s="89"/>
      <c r="Y225" s="89"/>
      <c r="Z225" s="89"/>
    </row>
    <row r="226" ht="94.5" customHeight="1">
      <c r="A226" s="89">
        <v>255.0</v>
      </c>
      <c r="B226" s="113"/>
      <c r="C226" s="114"/>
      <c r="D226" s="114"/>
      <c r="E226" s="114"/>
      <c r="F226" s="114" t="s">
        <v>193</v>
      </c>
      <c r="G226" s="266" t="s">
        <v>1126</v>
      </c>
      <c r="H226" s="117"/>
      <c r="I226" s="191" t="s">
        <v>1127</v>
      </c>
      <c r="J226" s="117" t="s">
        <v>861</v>
      </c>
      <c r="K226" s="339" t="str">
        <f>IF(OR(K227="",K228=""),"Blm Diisi",IF(K227=0,0,IF(K228/K227&gt;1,1,K228/K227)))</f>
        <v>Blm Diisi</v>
      </c>
      <c r="L226" s="117" t="str">
        <f t="shared" si="52"/>
        <v>Blm Diisi</v>
      </c>
      <c r="M226" s="117"/>
      <c r="N226" s="89"/>
      <c r="O226" s="121"/>
      <c r="P226" s="121" t="s">
        <v>1424</v>
      </c>
      <c r="Q226" s="121"/>
      <c r="R226" s="89"/>
      <c r="S226" s="89"/>
      <c r="T226" s="89"/>
      <c r="U226" s="89"/>
      <c r="V226" s="89"/>
      <c r="W226" s="89"/>
      <c r="X226" s="89"/>
      <c r="Y226" s="89"/>
      <c r="Z226" s="89"/>
    </row>
    <row r="227" ht="32.25" customHeight="1">
      <c r="A227" s="89">
        <v>256.0</v>
      </c>
      <c r="B227" s="113"/>
      <c r="C227" s="114"/>
      <c r="D227" s="114"/>
      <c r="E227" s="114"/>
      <c r="F227" s="114"/>
      <c r="G227" s="346" t="s">
        <v>1130</v>
      </c>
      <c r="H227" s="117"/>
      <c r="I227" s="191"/>
      <c r="J227" s="117" t="s">
        <v>865</v>
      </c>
      <c r="K227" s="456"/>
      <c r="L227" s="117" t="str">
        <f t="shared" si="52"/>
        <v>Blm Diisi</v>
      </c>
      <c r="M227" s="117"/>
      <c r="N227" s="89"/>
      <c r="O227" s="121"/>
      <c r="P227" s="121"/>
      <c r="Q227" s="121"/>
      <c r="R227" s="89"/>
      <c r="S227" s="89"/>
      <c r="T227" s="89"/>
      <c r="U227" s="89"/>
      <c r="V227" s="89"/>
      <c r="W227" s="89"/>
      <c r="X227" s="89"/>
      <c r="Y227" s="89"/>
      <c r="Z227" s="89"/>
    </row>
    <row r="228" ht="32.25" customHeight="1">
      <c r="A228" s="89">
        <v>257.0</v>
      </c>
      <c r="B228" s="113"/>
      <c r="C228" s="114"/>
      <c r="D228" s="114"/>
      <c r="E228" s="114"/>
      <c r="F228" s="114"/>
      <c r="G228" s="346" t="s">
        <v>1131</v>
      </c>
      <c r="H228" s="117"/>
      <c r="I228" s="191"/>
      <c r="J228" s="117" t="s">
        <v>865</v>
      </c>
      <c r="K228" s="456"/>
      <c r="L228" s="117" t="str">
        <f t="shared" si="52"/>
        <v>Blm Diisi</v>
      </c>
      <c r="M228" s="117"/>
      <c r="N228" s="89"/>
      <c r="O228" s="121"/>
      <c r="P228" s="121"/>
      <c r="Q228" s="121"/>
      <c r="R228" s="89"/>
      <c r="S228" s="89"/>
      <c r="T228" s="89"/>
      <c r="U228" s="89"/>
      <c r="V228" s="89"/>
      <c r="W228" s="89"/>
      <c r="X228" s="89"/>
      <c r="Y228" s="89"/>
      <c r="Z228" s="89"/>
    </row>
    <row r="229" ht="32.25" customHeight="1">
      <c r="A229" s="89">
        <v>258.0</v>
      </c>
      <c r="B229" s="257"/>
      <c r="C229" s="241"/>
      <c r="D229" s="241"/>
      <c r="E229" s="241" t="s">
        <v>12</v>
      </c>
      <c r="F229" s="28" t="s">
        <v>100</v>
      </c>
      <c r="G229" s="4"/>
      <c r="H229" s="242">
        <v>1.25</v>
      </c>
      <c r="I229" s="243"/>
      <c r="J229" s="242"/>
      <c r="K229" s="455"/>
      <c r="L229" s="242" t="str">
        <f>AVERAGE(L230)*H229</f>
        <v>#DIV/0!</v>
      </c>
      <c r="M229" s="242" t="str">
        <f>L229/H229</f>
        <v>#DIV/0!</v>
      </c>
      <c r="N229" s="89"/>
      <c r="O229" s="243"/>
      <c r="P229" s="243"/>
      <c r="Q229" s="243"/>
      <c r="R229" s="89"/>
      <c r="S229" s="89"/>
      <c r="T229" s="89"/>
      <c r="U229" s="89"/>
      <c r="V229" s="89"/>
      <c r="W229" s="89"/>
      <c r="X229" s="89"/>
      <c r="Y229" s="89"/>
      <c r="Z229" s="89"/>
    </row>
    <row r="230" ht="121.5" customHeight="1">
      <c r="A230" s="89">
        <v>259.0</v>
      </c>
      <c r="B230" s="113"/>
      <c r="C230" s="114"/>
      <c r="D230" s="114"/>
      <c r="E230" s="114"/>
      <c r="F230" s="328" t="s">
        <v>107</v>
      </c>
      <c r="G230" s="266" t="s">
        <v>1132</v>
      </c>
      <c r="H230" s="117"/>
      <c r="I230" s="191" t="s">
        <v>1425</v>
      </c>
      <c r="J230" s="117" t="s">
        <v>196</v>
      </c>
      <c r="K230" s="456"/>
      <c r="L230" s="117" t="str">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Blm Diisi</v>
      </c>
      <c r="M230" s="117"/>
      <c r="N230" s="89"/>
      <c r="O230" s="121"/>
      <c r="P230" s="121" t="s">
        <v>1426</v>
      </c>
      <c r="Q230" s="121"/>
      <c r="R230" s="89"/>
      <c r="S230" s="89"/>
      <c r="T230" s="89"/>
      <c r="U230" s="89"/>
      <c r="V230" s="89"/>
      <c r="W230" s="89"/>
      <c r="X230" s="89"/>
      <c r="Y230" s="89"/>
      <c r="Z230" s="89"/>
    </row>
    <row r="231" ht="15.75" customHeight="1">
      <c r="A231" s="89"/>
      <c r="B231" s="89"/>
      <c r="C231" s="89"/>
      <c r="D231" s="89"/>
      <c r="E231" s="89"/>
      <c r="F231" s="89"/>
      <c r="G231" s="89"/>
      <c r="H231" s="118"/>
      <c r="I231" s="391"/>
      <c r="J231" s="118"/>
      <c r="K231" s="482"/>
      <c r="L231" s="118"/>
      <c r="M231" s="118"/>
      <c r="N231" s="89"/>
      <c r="O231" s="391"/>
      <c r="P231" s="391"/>
      <c r="Q231" s="391"/>
      <c r="R231" s="89"/>
      <c r="S231" s="89"/>
      <c r="T231" s="89"/>
      <c r="U231" s="89"/>
      <c r="V231" s="89"/>
      <c r="W231" s="89"/>
      <c r="X231" s="89"/>
      <c r="Y231" s="89"/>
      <c r="Z231" s="89"/>
    </row>
    <row r="232" ht="15.75" customHeight="1">
      <c r="A232" s="89"/>
      <c r="B232" s="89"/>
      <c r="C232" s="89"/>
      <c r="D232" s="89"/>
      <c r="E232" s="89"/>
      <c r="F232" s="89"/>
      <c r="G232" s="89"/>
      <c r="H232" s="118"/>
      <c r="I232" s="391"/>
      <c r="J232" s="118"/>
      <c r="K232" s="482"/>
      <c r="L232" s="118"/>
      <c r="M232" s="118"/>
      <c r="N232" s="89"/>
      <c r="O232" s="391"/>
      <c r="P232" s="391"/>
      <c r="Q232" s="391"/>
      <c r="R232" s="89"/>
      <c r="S232" s="89"/>
      <c r="T232" s="89"/>
      <c r="U232" s="89"/>
      <c r="V232" s="89"/>
      <c r="W232" s="89"/>
      <c r="X232" s="89"/>
      <c r="Y232" s="89"/>
      <c r="Z232" s="89"/>
    </row>
    <row r="233" ht="15.75" customHeight="1">
      <c r="A233" s="89"/>
      <c r="B233" s="89"/>
      <c r="C233" s="89"/>
      <c r="D233" s="89"/>
      <c r="E233" s="89"/>
      <c r="F233" s="89"/>
      <c r="G233" s="89"/>
      <c r="H233" s="118"/>
      <c r="I233" s="391"/>
      <c r="J233" s="118"/>
      <c r="K233" s="482"/>
      <c r="L233" s="118"/>
      <c r="M233" s="118"/>
      <c r="N233" s="89"/>
      <c r="O233" s="391"/>
      <c r="P233" s="391"/>
      <c r="Q233" s="391"/>
      <c r="R233" s="89"/>
      <c r="S233" s="89"/>
      <c r="T233" s="89"/>
      <c r="U233" s="89"/>
      <c r="V233" s="89"/>
      <c r="W233" s="89"/>
      <c r="X233" s="89"/>
      <c r="Y233" s="89"/>
      <c r="Z233" s="89"/>
    </row>
    <row r="234" ht="15.75" customHeight="1">
      <c r="A234" s="89"/>
      <c r="B234" s="89"/>
      <c r="C234" s="89"/>
      <c r="D234" s="89"/>
      <c r="E234" s="89"/>
      <c r="F234" s="89"/>
      <c r="G234" s="89"/>
      <c r="H234" s="118"/>
      <c r="I234" s="391"/>
      <c r="J234" s="118"/>
      <c r="K234" s="482"/>
      <c r="L234" s="118"/>
      <c r="M234" s="118"/>
      <c r="N234" s="89"/>
      <c r="O234" s="391"/>
      <c r="P234" s="391"/>
      <c r="Q234" s="391"/>
      <c r="R234" s="89"/>
      <c r="S234" s="89"/>
      <c r="T234" s="89"/>
      <c r="U234" s="89"/>
      <c r="V234" s="89"/>
      <c r="W234" s="89"/>
      <c r="X234" s="89"/>
      <c r="Y234" s="89"/>
      <c r="Z234" s="89"/>
    </row>
    <row r="235" ht="15.75" customHeight="1">
      <c r="A235" s="89"/>
      <c r="B235" s="89"/>
      <c r="C235" s="89"/>
      <c r="D235" s="89"/>
      <c r="E235" s="89"/>
      <c r="F235" s="89"/>
      <c r="G235" s="89"/>
      <c r="H235" s="118"/>
      <c r="I235" s="391"/>
      <c r="J235" s="118"/>
      <c r="K235" s="482"/>
      <c r="L235" s="118"/>
      <c r="M235" s="118"/>
      <c r="N235" s="89"/>
      <c r="O235" s="391"/>
      <c r="P235" s="391"/>
      <c r="Q235" s="391"/>
      <c r="R235" s="89"/>
      <c r="S235" s="89"/>
      <c r="T235" s="89"/>
      <c r="U235" s="89"/>
      <c r="V235" s="89"/>
      <c r="W235" s="89"/>
      <c r="X235" s="89"/>
      <c r="Y235" s="89"/>
      <c r="Z235" s="89"/>
    </row>
    <row r="236" ht="15.75" customHeight="1">
      <c r="A236" s="89"/>
      <c r="B236" s="89"/>
      <c r="C236" s="89"/>
      <c r="D236" s="89"/>
      <c r="E236" s="89"/>
      <c r="F236" s="89"/>
      <c r="G236" s="89"/>
      <c r="H236" s="118"/>
      <c r="I236" s="391"/>
      <c r="J236" s="118"/>
      <c r="K236" s="482"/>
      <c r="L236" s="118"/>
      <c r="M236" s="118"/>
      <c r="N236" s="89"/>
      <c r="O236" s="391"/>
      <c r="P236" s="391"/>
      <c r="Q236" s="391"/>
      <c r="R236" s="89"/>
      <c r="S236" s="89"/>
      <c r="T236" s="89"/>
      <c r="U236" s="89"/>
      <c r="V236" s="89"/>
      <c r="W236" s="89"/>
      <c r="X236" s="89"/>
      <c r="Y236" s="89"/>
      <c r="Z236" s="89"/>
    </row>
    <row r="237" ht="15.75" customHeight="1">
      <c r="A237" s="89"/>
      <c r="B237" s="89"/>
      <c r="C237" s="89"/>
      <c r="D237" s="89"/>
      <c r="E237" s="89"/>
      <c r="F237" s="89"/>
      <c r="G237" s="89"/>
      <c r="H237" s="118"/>
      <c r="I237" s="391"/>
      <c r="J237" s="118"/>
      <c r="K237" s="482"/>
      <c r="L237" s="118"/>
      <c r="M237" s="118"/>
      <c r="N237" s="89"/>
      <c r="O237" s="391"/>
      <c r="P237" s="391"/>
      <c r="Q237" s="391"/>
      <c r="R237" s="89"/>
      <c r="S237" s="89"/>
      <c r="T237" s="89"/>
      <c r="U237" s="89"/>
      <c r="V237" s="89"/>
      <c r="W237" s="89"/>
      <c r="X237" s="89"/>
      <c r="Y237" s="89"/>
      <c r="Z237" s="89"/>
    </row>
    <row r="238" ht="15.75" customHeight="1">
      <c r="A238" s="89"/>
      <c r="B238" s="89"/>
      <c r="C238" s="89"/>
      <c r="D238" s="89"/>
      <c r="E238" s="89"/>
      <c r="F238" s="89"/>
      <c r="G238" s="89"/>
      <c r="H238" s="118"/>
      <c r="I238" s="391"/>
      <c r="J238" s="118"/>
      <c r="K238" s="482"/>
      <c r="L238" s="118"/>
      <c r="M238" s="118"/>
      <c r="N238" s="89"/>
      <c r="O238" s="391"/>
      <c r="P238" s="391"/>
      <c r="Q238" s="391"/>
      <c r="R238" s="89"/>
      <c r="S238" s="89"/>
      <c r="T238" s="89"/>
      <c r="U238" s="89"/>
      <c r="V238" s="89"/>
      <c r="W238" s="89"/>
      <c r="X238" s="89"/>
      <c r="Y238" s="89"/>
      <c r="Z238" s="89"/>
    </row>
    <row r="239" ht="15.75" customHeight="1">
      <c r="A239" s="89"/>
      <c r="B239" s="89"/>
      <c r="C239" s="89"/>
      <c r="D239" s="89"/>
      <c r="E239" s="89"/>
      <c r="F239" s="89"/>
      <c r="G239" s="89"/>
      <c r="H239" s="118"/>
      <c r="I239" s="391"/>
      <c r="J239" s="118"/>
      <c r="K239" s="482"/>
      <c r="L239" s="118"/>
      <c r="M239" s="118"/>
      <c r="N239" s="89"/>
      <c r="O239" s="391"/>
      <c r="P239" s="391"/>
      <c r="Q239" s="391"/>
      <c r="R239" s="89"/>
      <c r="S239" s="89"/>
      <c r="T239" s="89"/>
      <c r="U239" s="89"/>
      <c r="V239" s="89"/>
      <c r="W239" s="89"/>
      <c r="X239" s="89"/>
      <c r="Y239" s="89"/>
      <c r="Z239" s="89"/>
    </row>
    <row r="240" ht="15.75" customHeight="1">
      <c r="A240" s="89"/>
      <c r="B240" s="89"/>
      <c r="C240" s="89"/>
      <c r="D240" s="89"/>
      <c r="E240" s="89"/>
      <c r="F240" s="89"/>
      <c r="G240" s="89"/>
      <c r="H240" s="118"/>
      <c r="I240" s="391"/>
      <c r="J240" s="118"/>
      <c r="K240" s="482"/>
      <c r="L240" s="118"/>
      <c r="M240" s="118"/>
      <c r="N240" s="89"/>
      <c r="O240" s="391"/>
      <c r="P240" s="391"/>
      <c r="Q240" s="391"/>
      <c r="R240" s="89"/>
      <c r="S240" s="89"/>
      <c r="T240" s="89"/>
      <c r="U240" s="89"/>
      <c r="V240" s="89"/>
      <c r="W240" s="89"/>
      <c r="X240" s="89"/>
      <c r="Y240" s="89"/>
      <c r="Z240" s="89"/>
    </row>
    <row r="241" ht="15.75" customHeight="1">
      <c r="A241" s="89"/>
      <c r="B241" s="89"/>
      <c r="C241" s="89"/>
      <c r="D241" s="89"/>
      <c r="E241" s="89"/>
      <c r="F241" s="89"/>
      <c r="G241" s="89"/>
      <c r="H241" s="118"/>
      <c r="I241" s="391"/>
      <c r="J241" s="118"/>
      <c r="K241" s="482"/>
      <c r="L241" s="118"/>
      <c r="M241" s="118"/>
      <c r="N241" s="89"/>
      <c r="O241" s="391"/>
      <c r="P241" s="391"/>
      <c r="Q241" s="391"/>
      <c r="R241" s="89"/>
      <c r="S241" s="89"/>
      <c r="T241" s="89"/>
      <c r="U241" s="89"/>
      <c r="V241" s="89"/>
      <c r="W241" s="89"/>
      <c r="X241" s="89"/>
      <c r="Y241" s="89"/>
      <c r="Z241" s="89"/>
    </row>
    <row r="242" ht="15.75" customHeight="1">
      <c r="A242" s="89"/>
      <c r="B242" s="89"/>
      <c r="C242" s="89"/>
      <c r="D242" s="89"/>
      <c r="E242" s="89"/>
      <c r="F242" s="89"/>
      <c r="G242" s="89"/>
      <c r="H242" s="118"/>
      <c r="I242" s="391"/>
      <c r="J242" s="118"/>
      <c r="K242" s="482"/>
      <c r="L242" s="118"/>
      <c r="M242" s="118"/>
      <c r="N242" s="89"/>
      <c r="O242" s="391"/>
      <c r="P242" s="391"/>
      <c r="Q242" s="391"/>
      <c r="R242" s="89"/>
      <c r="S242" s="89"/>
      <c r="T242" s="89"/>
      <c r="U242" s="89"/>
      <c r="V242" s="89"/>
      <c r="W242" s="89"/>
      <c r="X242" s="89"/>
      <c r="Y242" s="89"/>
      <c r="Z242" s="89"/>
    </row>
    <row r="243" ht="15.75" customHeight="1">
      <c r="A243" s="89"/>
      <c r="B243" s="89"/>
      <c r="C243" s="89"/>
      <c r="D243" s="89"/>
      <c r="E243" s="89"/>
      <c r="F243" s="89"/>
      <c r="G243" s="89"/>
      <c r="H243" s="118"/>
      <c r="I243" s="391"/>
      <c r="J243" s="118"/>
      <c r="K243" s="482"/>
      <c r="L243" s="118"/>
      <c r="M243" s="118"/>
      <c r="N243" s="89"/>
      <c r="O243" s="391"/>
      <c r="P243" s="391"/>
      <c r="Q243" s="391"/>
      <c r="R243" s="89"/>
      <c r="S243" s="89"/>
      <c r="T243" s="89"/>
      <c r="U243" s="89"/>
      <c r="V243" s="89"/>
      <c r="W243" s="89"/>
      <c r="X243" s="89"/>
      <c r="Y243" s="89"/>
      <c r="Z243" s="89"/>
    </row>
    <row r="244" ht="15.75" customHeight="1">
      <c r="A244" s="89"/>
      <c r="B244" s="89"/>
      <c r="C244" s="89"/>
      <c r="D244" s="89"/>
      <c r="E244" s="89"/>
      <c r="F244" s="89"/>
      <c r="G244" s="89"/>
      <c r="H244" s="118"/>
      <c r="I244" s="391"/>
      <c r="J244" s="118"/>
      <c r="K244" s="482"/>
      <c r="L244" s="118"/>
      <c r="M244" s="118"/>
      <c r="N244" s="89"/>
      <c r="O244" s="391"/>
      <c r="P244" s="391"/>
      <c r="Q244" s="391"/>
      <c r="R244" s="89"/>
      <c r="S244" s="89"/>
      <c r="T244" s="89"/>
      <c r="U244" s="89"/>
      <c r="V244" s="89"/>
      <c r="W244" s="89"/>
      <c r="X244" s="89"/>
      <c r="Y244" s="89"/>
      <c r="Z244" s="89"/>
    </row>
    <row r="245" ht="15.75" customHeight="1">
      <c r="A245" s="89"/>
      <c r="B245" s="89"/>
      <c r="C245" s="89"/>
      <c r="D245" s="89"/>
      <c r="E245" s="89"/>
      <c r="F245" s="89"/>
      <c r="G245" s="89"/>
      <c r="H245" s="118"/>
      <c r="I245" s="391"/>
      <c r="J245" s="118"/>
      <c r="K245" s="482"/>
      <c r="L245" s="118"/>
      <c r="M245" s="118"/>
      <c r="N245" s="89"/>
      <c r="O245" s="391"/>
      <c r="P245" s="391"/>
      <c r="Q245" s="391"/>
      <c r="R245" s="89"/>
      <c r="S245" s="89"/>
      <c r="T245" s="89"/>
      <c r="U245" s="89"/>
      <c r="V245" s="89"/>
      <c r="W245" s="89"/>
      <c r="X245" s="89"/>
      <c r="Y245" s="89"/>
      <c r="Z245" s="89"/>
    </row>
    <row r="246" ht="15.75" customHeight="1">
      <c r="A246" s="89"/>
      <c r="B246" s="89"/>
      <c r="C246" s="89"/>
      <c r="D246" s="89"/>
      <c r="E246" s="89"/>
      <c r="F246" s="89"/>
      <c r="G246" s="89"/>
      <c r="H246" s="118"/>
      <c r="I246" s="391"/>
      <c r="J246" s="118"/>
      <c r="K246" s="482"/>
      <c r="L246" s="118"/>
      <c r="M246" s="118"/>
      <c r="N246" s="89"/>
      <c r="O246" s="391"/>
      <c r="P246" s="391"/>
      <c r="Q246" s="391"/>
      <c r="R246" s="89"/>
      <c r="S246" s="89"/>
      <c r="T246" s="89"/>
      <c r="U246" s="89"/>
      <c r="V246" s="89"/>
      <c r="W246" s="89"/>
      <c r="X246" s="89"/>
      <c r="Y246" s="89"/>
      <c r="Z246" s="89"/>
    </row>
    <row r="247" ht="15.75" customHeight="1">
      <c r="A247" s="89"/>
      <c r="B247" s="89"/>
      <c r="C247" s="89"/>
      <c r="D247" s="89"/>
      <c r="E247" s="89"/>
      <c r="F247" s="89"/>
      <c r="G247" s="89"/>
      <c r="H247" s="118"/>
      <c r="I247" s="391"/>
      <c r="J247" s="118"/>
      <c r="K247" s="482"/>
      <c r="L247" s="118"/>
      <c r="M247" s="118"/>
      <c r="N247" s="89"/>
      <c r="O247" s="391"/>
      <c r="P247" s="391"/>
      <c r="Q247" s="391"/>
      <c r="R247" s="89"/>
      <c r="S247" s="89"/>
      <c r="T247" s="89"/>
      <c r="U247" s="89"/>
      <c r="V247" s="89"/>
      <c r="W247" s="89"/>
      <c r="X247" s="89"/>
      <c r="Y247" s="89"/>
      <c r="Z247" s="89"/>
    </row>
    <row r="248" ht="15.75" customHeight="1">
      <c r="A248" s="89"/>
      <c r="B248" s="89"/>
      <c r="C248" s="89"/>
      <c r="D248" s="89"/>
      <c r="E248" s="89"/>
      <c r="F248" s="89"/>
      <c r="G248" s="89"/>
      <c r="H248" s="118"/>
      <c r="I248" s="391"/>
      <c r="J248" s="118"/>
      <c r="K248" s="482"/>
      <c r="L248" s="118"/>
      <c r="M248" s="118"/>
      <c r="N248" s="89"/>
      <c r="O248" s="391"/>
      <c r="P248" s="391"/>
      <c r="Q248" s="391"/>
      <c r="R248" s="89"/>
      <c r="S248" s="89"/>
      <c r="T248" s="89"/>
      <c r="U248" s="89"/>
      <c r="V248" s="89"/>
      <c r="W248" s="89"/>
      <c r="X248" s="89"/>
      <c r="Y248" s="89"/>
      <c r="Z248" s="89"/>
    </row>
    <row r="249" ht="15.75" customHeight="1">
      <c r="A249" s="89"/>
      <c r="B249" s="89"/>
      <c r="C249" s="89"/>
      <c r="D249" s="89"/>
      <c r="E249" s="89"/>
      <c r="F249" s="89"/>
      <c r="G249" s="89"/>
      <c r="H249" s="118"/>
      <c r="I249" s="391"/>
      <c r="J249" s="118"/>
      <c r="K249" s="482"/>
      <c r="L249" s="118"/>
      <c r="M249" s="118"/>
      <c r="N249" s="89"/>
      <c r="O249" s="391"/>
      <c r="P249" s="391"/>
      <c r="Q249" s="391"/>
      <c r="R249" s="89"/>
      <c r="S249" s="89"/>
      <c r="T249" s="89"/>
      <c r="U249" s="89"/>
      <c r="V249" s="89"/>
      <c r="W249" s="89"/>
      <c r="X249" s="89"/>
      <c r="Y249" s="89"/>
      <c r="Z249" s="89"/>
    </row>
    <row r="250" ht="15.75" customHeight="1">
      <c r="A250" s="89"/>
      <c r="B250" s="89"/>
      <c r="C250" s="89"/>
      <c r="D250" s="89"/>
      <c r="E250" s="89"/>
      <c r="F250" s="89"/>
      <c r="G250" s="89"/>
      <c r="H250" s="118"/>
      <c r="I250" s="391"/>
      <c r="J250" s="118"/>
      <c r="K250" s="482"/>
      <c r="L250" s="118"/>
      <c r="M250" s="118"/>
      <c r="N250" s="89"/>
      <c r="O250" s="391"/>
      <c r="P250" s="391"/>
      <c r="Q250" s="391"/>
      <c r="R250" s="89"/>
      <c r="S250" s="89"/>
      <c r="T250" s="89"/>
      <c r="U250" s="89"/>
      <c r="V250" s="89"/>
      <c r="W250" s="89"/>
      <c r="X250" s="89"/>
      <c r="Y250" s="89"/>
      <c r="Z250" s="89"/>
    </row>
    <row r="251" ht="15.75" customHeight="1">
      <c r="A251" s="89"/>
      <c r="B251" s="89"/>
      <c r="C251" s="89"/>
      <c r="D251" s="89"/>
      <c r="E251" s="89"/>
      <c r="F251" s="89"/>
      <c r="G251" s="89"/>
      <c r="H251" s="118"/>
      <c r="I251" s="391"/>
      <c r="J251" s="118"/>
      <c r="K251" s="482"/>
      <c r="L251" s="118"/>
      <c r="M251" s="118"/>
      <c r="N251" s="89"/>
      <c r="O251" s="391"/>
      <c r="P251" s="391"/>
      <c r="Q251" s="391"/>
      <c r="R251" s="89"/>
      <c r="S251" s="89"/>
      <c r="T251" s="89"/>
      <c r="U251" s="89"/>
      <c r="V251" s="89"/>
      <c r="W251" s="89"/>
      <c r="X251" s="89"/>
      <c r="Y251" s="89"/>
      <c r="Z251" s="89"/>
    </row>
    <row r="252" ht="15.75" customHeight="1">
      <c r="A252" s="89"/>
      <c r="B252" s="89"/>
      <c r="C252" s="89"/>
      <c r="D252" s="89"/>
      <c r="E252" s="89"/>
      <c r="F252" s="89"/>
      <c r="G252" s="89"/>
      <c r="H252" s="118"/>
      <c r="I252" s="391"/>
      <c r="J252" s="118"/>
      <c r="K252" s="482"/>
      <c r="L252" s="118"/>
      <c r="M252" s="118"/>
      <c r="N252" s="89"/>
      <c r="O252" s="391"/>
      <c r="P252" s="391"/>
      <c r="Q252" s="391"/>
      <c r="R252" s="89"/>
      <c r="S252" s="89"/>
      <c r="T252" s="89"/>
      <c r="U252" s="89"/>
      <c r="V252" s="89"/>
      <c r="W252" s="89"/>
      <c r="X252" s="89"/>
      <c r="Y252" s="89"/>
      <c r="Z252" s="89"/>
    </row>
    <row r="253" ht="15.75" customHeight="1">
      <c r="A253" s="89"/>
      <c r="B253" s="89"/>
      <c r="C253" s="89"/>
      <c r="D253" s="89"/>
      <c r="E253" s="89"/>
      <c r="F253" s="89"/>
      <c r="G253" s="89"/>
      <c r="H253" s="118"/>
      <c r="I253" s="391"/>
      <c r="J253" s="118"/>
      <c r="K253" s="482"/>
      <c r="L253" s="118"/>
      <c r="M253" s="118"/>
      <c r="N253" s="89"/>
      <c r="O253" s="391"/>
      <c r="P253" s="391"/>
      <c r="Q253" s="391"/>
      <c r="R253" s="89"/>
      <c r="S253" s="89"/>
      <c r="T253" s="89"/>
      <c r="U253" s="89"/>
      <c r="V253" s="89"/>
      <c r="W253" s="89"/>
      <c r="X253" s="89"/>
      <c r="Y253" s="89"/>
      <c r="Z253" s="89"/>
    </row>
    <row r="254" ht="15.75" customHeight="1">
      <c r="A254" s="89"/>
      <c r="B254" s="89"/>
      <c r="C254" s="89"/>
      <c r="D254" s="89"/>
      <c r="E254" s="89"/>
      <c r="F254" s="89"/>
      <c r="G254" s="89"/>
      <c r="H254" s="118"/>
      <c r="I254" s="391"/>
      <c r="J254" s="118"/>
      <c r="K254" s="482"/>
      <c r="L254" s="118"/>
      <c r="M254" s="118"/>
      <c r="N254" s="89"/>
      <c r="O254" s="391"/>
      <c r="P254" s="391"/>
      <c r="Q254" s="391"/>
      <c r="R254" s="89"/>
      <c r="S254" s="89"/>
      <c r="T254" s="89"/>
      <c r="U254" s="89"/>
      <c r="V254" s="89"/>
      <c r="W254" s="89"/>
      <c r="X254" s="89"/>
      <c r="Y254" s="89"/>
      <c r="Z254" s="89"/>
    </row>
    <row r="255" ht="15.75" customHeight="1">
      <c r="A255" s="89"/>
      <c r="B255" s="89"/>
      <c r="C255" s="89"/>
      <c r="D255" s="89"/>
      <c r="E255" s="89"/>
      <c r="F255" s="89"/>
      <c r="G255" s="89"/>
      <c r="H255" s="118"/>
      <c r="I255" s="391"/>
      <c r="J255" s="118"/>
      <c r="K255" s="482"/>
      <c r="L255" s="118"/>
      <c r="M255" s="118"/>
      <c r="N255" s="89"/>
      <c r="O255" s="391"/>
      <c r="P255" s="391"/>
      <c r="Q255" s="391"/>
      <c r="R255" s="89"/>
      <c r="S255" s="89"/>
      <c r="T255" s="89"/>
      <c r="U255" s="89"/>
      <c r="V255" s="89"/>
      <c r="W255" s="89"/>
      <c r="X255" s="89"/>
      <c r="Y255" s="89"/>
      <c r="Z255" s="89"/>
    </row>
    <row r="256" ht="15.75" customHeight="1">
      <c r="A256" s="89"/>
      <c r="B256" s="89"/>
      <c r="C256" s="89"/>
      <c r="D256" s="89"/>
      <c r="E256" s="89"/>
      <c r="F256" s="89"/>
      <c r="G256" s="89"/>
      <c r="H256" s="118"/>
      <c r="I256" s="391"/>
      <c r="J256" s="118"/>
      <c r="K256" s="482"/>
      <c r="L256" s="118"/>
      <c r="M256" s="118"/>
      <c r="N256" s="89"/>
      <c r="O256" s="391"/>
      <c r="P256" s="391"/>
      <c r="Q256" s="391"/>
      <c r="R256" s="89"/>
      <c r="S256" s="89"/>
      <c r="T256" s="89"/>
      <c r="U256" s="89"/>
      <c r="V256" s="89"/>
      <c r="W256" s="89"/>
      <c r="X256" s="89"/>
      <c r="Y256" s="89"/>
      <c r="Z256" s="89"/>
    </row>
    <row r="257" ht="15.75" customHeight="1">
      <c r="A257" s="89"/>
      <c r="B257" s="89"/>
      <c r="C257" s="89"/>
      <c r="D257" s="89"/>
      <c r="E257" s="89"/>
      <c r="F257" s="89"/>
      <c r="G257" s="89"/>
      <c r="H257" s="118"/>
      <c r="I257" s="391"/>
      <c r="J257" s="118"/>
      <c r="K257" s="482"/>
      <c r="L257" s="118"/>
      <c r="M257" s="118"/>
      <c r="N257" s="89"/>
      <c r="O257" s="391"/>
      <c r="P257" s="391"/>
      <c r="Q257" s="391"/>
      <c r="R257" s="89"/>
      <c r="S257" s="89"/>
      <c r="T257" s="89"/>
      <c r="U257" s="89"/>
      <c r="V257" s="89"/>
      <c r="W257" s="89"/>
      <c r="X257" s="89"/>
      <c r="Y257" s="89"/>
      <c r="Z257" s="89"/>
    </row>
    <row r="258" ht="15.75" customHeight="1">
      <c r="A258" s="89"/>
      <c r="B258" s="89"/>
      <c r="C258" s="89"/>
      <c r="D258" s="89"/>
      <c r="E258" s="89"/>
      <c r="F258" s="89"/>
      <c r="G258" s="89"/>
      <c r="H258" s="118"/>
      <c r="I258" s="391"/>
      <c r="J258" s="118"/>
      <c r="K258" s="482"/>
      <c r="L258" s="118"/>
      <c r="M258" s="118"/>
      <c r="N258" s="89"/>
      <c r="O258" s="391"/>
      <c r="P258" s="391"/>
      <c r="Q258" s="391"/>
      <c r="R258" s="89"/>
      <c r="S258" s="89"/>
      <c r="T258" s="89"/>
      <c r="U258" s="89"/>
      <c r="V258" s="89"/>
      <c r="W258" s="89"/>
      <c r="X258" s="89"/>
      <c r="Y258" s="89"/>
      <c r="Z258" s="89"/>
    </row>
    <row r="259" ht="15.75" customHeight="1">
      <c r="A259" s="89"/>
      <c r="B259" s="89"/>
      <c r="C259" s="89"/>
      <c r="D259" s="89"/>
      <c r="E259" s="89"/>
      <c r="F259" s="89"/>
      <c r="G259" s="89"/>
      <c r="H259" s="118"/>
      <c r="I259" s="391"/>
      <c r="J259" s="118"/>
      <c r="K259" s="482"/>
      <c r="L259" s="118"/>
      <c r="M259" s="118"/>
      <c r="N259" s="89"/>
      <c r="O259" s="391"/>
      <c r="P259" s="391"/>
      <c r="Q259" s="391"/>
      <c r="R259" s="89"/>
      <c r="S259" s="89"/>
      <c r="T259" s="89"/>
      <c r="U259" s="89"/>
      <c r="V259" s="89"/>
      <c r="W259" s="89"/>
      <c r="X259" s="89"/>
      <c r="Y259" s="89"/>
      <c r="Z259" s="89"/>
    </row>
    <row r="260" ht="15.75" customHeight="1">
      <c r="A260" s="89"/>
      <c r="B260" s="89"/>
      <c r="C260" s="89"/>
      <c r="D260" s="89"/>
      <c r="E260" s="89"/>
      <c r="F260" s="89"/>
      <c r="G260" s="89"/>
      <c r="H260" s="118"/>
      <c r="I260" s="391"/>
      <c r="J260" s="118"/>
      <c r="K260" s="482"/>
      <c r="L260" s="118"/>
      <c r="M260" s="118"/>
      <c r="N260" s="89"/>
      <c r="O260" s="391"/>
      <c r="P260" s="391"/>
      <c r="Q260" s="391"/>
      <c r="R260" s="89"/>
      <c r="S260" s="89"/>
      <c r="T260" s="89"/>
      <c r="U260" s="89"/>
      <c r="V260" s="89"/>
      <c r="W260" s="89"/>
      <c r="X260" s="89"/>
      <c r="Y260" s="89"/>
      <c r="Z260" s="89"/>
    </row>
    <row r="261" ht="15.75" customHeight="1">
      <c r="A261" s="89"/>
      <c r="B261" s="89"/>
      <c r="C261" s="89"/>
      <c r="D261" s="89"/>
      <c r="E261" s="89"/>
      <c r="F261" s="89"/>
      <c r="G261" s="89"/>
      <c r="H261" s="118"/>
      <c r="I261" s="391"/>
      <c r="J261" s="118"/>
      <c r="K261" s="482"/>
      <c r="L261" s="118"/>
      <c r="M261" s="118"/>
      <c r="N261" s="89"/>
      <c r="O261" s="391"/>
      <c r="P261" s="391"/>
      <c r="Q261" s="391"/>
      <c r="R261" s="89"/>
      <c r="S261" s="89"/>
      <c r="T261" s="89"/>
      <c r="U261" s="89"/>
      <c r="V261" s="89"/>
      <c r="W261" s="89"/>
      <c r="X261" s="89"/>
      <c r="Y261" s="89"/>
      <c r="Z261" s="89"/>
    </row>
    <row r="262" ht="15.75" customHeight="1">
      <c r="A262" s="89"/>
      <c r="B262" s="89"/>
      <c r="C262" s="89"/>
      <c r="D262" s="89"/>
      <c r="E262" s="89"/>
      <c r="F262" s="89"/>
      <c r="G262" s="89"/>
      <c r="H262" s="118"/>
      <c r="I262" s="391"/>
      <c r="J262" s="118"/>
      <c r="K262" s="482"/>
      <c r="L262" s="118"/>
      <c r="M262" s="118"/>
      <c r="N262" s="89"/>
      <c r="O262" s="391"/>
      <c r="P262" s="391"/>
      <c r="Q262" s="391"/>
      <c r="R262" s="89"/>
      <c r="S262" s="89"/>
      <c r="T262" s="89"/>
      <c r="U262" s="89"/>
      <c r="V262" s="89"/>
      <c r="W262" s="89"/>
      <c r="X262" s="89"/>
      <c r="Y262" s="89"/>
      <c r="Z262" s="89"/>
    </row>
    <row r="263" ht="15.75" customHeight="1">
      <c r="A263" s="89"/>
      <c r="B263" s="89"/>
      <c r="C263" s="89"/>
      <c r="D263" s="89"/>
      <c r="E263" s="89"/>
      <c r="F263" s="89"/>
      <c r="G263" s="89"/>
      <c r="H263" s="118"/>
      <c r="I263" s="391"/>
      <c r="J263" s="118"/>
      <c r="K263" s="482"/>
      <c r="L263" s="118"/>
      <c r="M263" s="118"/>
      <c r="N263" s="89"/>
      <c r="O263" s="391"/>
      <c r="P263" s="391"/>
      <c r="Q263" s="391"/>
      <c r="R263" s="89"/>
      <c r="S263" s="89"/>
      <c r="T263" s="89"/>
      <c r="U263" s="89"/>
      <c r="V263" s="89"/>
      <c r="W263" s="89"/>
      <c r="X263" s="89"/>
      <c r="Y263" s="89"/>
      <c r="Z263" s="89"/>
    </row>
    <row r="264" ht="15.75" customHeight="1">
      <c r="A264" s="89"/>
      <c r="B264" s="89"/>
      <c r="C264" s="89"/>
      <c r="D264" s="89"/>
      <c r="E264" s="89"/>
      <c r="F264" s="89"/>
      <c r="G264" s="89"/>
      <c r="H264" s="118"/>
      <c r="I264" s="391"/>
      <c r="J264" s="118"/>
      <c r="K264" s="482"/>
      <c r="L264" s="118"/>
      <c r="M264" s="118"/>
      <c r="N264" s="89"/>
      <c r="O264" s="391"/>
      <c r="P264" s="391"/>
      <c r="Q264" s="391"/>
      <c r="R264" s="89"/>
      <c r="S264" s="89"/>
      <c r="T264" s="89"/>
      <c r="U264" s="89"/>
      <c r="V264" s="89"/>
      <c r="W264" s="89"/>
      <c r="X264" s="89"/>
      <c r="Y264" s="89"/>
      <c r="Z264" s="89"/>
    </row>
    <row r="265" ht="15.75" customHeight="1">
      <c r="A265" s="89"/>
      <c r="B265" s="89"/>
      <c r="C265" s="89"/>
      <c r="D265" s="89"/>
      <c r="E265" s="89"/>
      <c r="F265" s="89"/>
      <c r="G265" s="89"/>
      <c r="H265" s="118"/>
      <c r="I265" s="391"/>
      <c r="J265" s="118"/>
      <c r="K265" s="482"/>
      <c r="L265" s="118"/>
      <c r="M265" s="118"/>
      <c r="N265" s="89"/>
      <c r="O265" s="391"/>
      <c r="P265" s="391"/>
      <c r="Q265" s="391"/>
      <c r="R265" s="89"/>
      <c r="S265" s="89"/>
      <c r="T265" s="89"/>
      <c r="U265" s="89"/>
      <c r="V265" s="89"/>
      <c r="W265" s="89"/>
      <c r="X265" s="89"/>
      <c r="Y265" s="89"/>
      <c r="Z265" s="89"/>
    </row>
    <row r="266" ht="15.75" customHeight="1">
      <c r="A266" s="89"/>
      <c r="B266" s="89"/>
      <c r="C266" s="89"/>
      <c r="D266" s="89"/>
      <c r="E266" s="89"/>
      <c r="F266" s="89"/>
      <c r="G266" s="89"/>
      <c r="H266" s="118"/>
      <c r="I266" s="391"/>
      <c r="J266" s="118"/>
      <c r="K266" s="482"/>
      <c r="L266" s="118"/>
      <c r="M266" s="118"/>
      <c r="N266" s="89"/>
      <c r="O266" s="391"/>
      <c r="P266" s="391"/>
      <c r="Q266" s="391"/>
      <c r="R266" s="89"/>
      <c r="S266" s="89"/>
      <c r="T266" s="89"/>
      <c r="U266" s="89"/>
      <c r="V266" s="89"/>
      <c r="W266" s="89"/>
      <c r="X266" s="89"/>
      <c r="Y266" s="89"/>
      <c r="Z266" s="89"/>
    </row>
    <row r="267" ht="15.75" customHeight="1">
      <c r="A267" s="89"/>
      <c r="B267" s="89"/>
      <c r="C267" s="89"/>
      <c r="D267" s="89"/>
      <c r="E267" s="89"/>
      <c r="F267" s="89"/>
      <c r="G267" s="89"/>
      <c r="H267" s="118"/>
      <c r="I267" s="391"/>
      <c r="J267" s="118"/>
      <c r="K267" s="482"/>
      <c r="L267" s="118"/>
      <c r="M267" s="118"/>
      <c r="N267" s="89"/>
      <c r="O267" s="391"/>
      <c r="P267" s="391"/>
      <c r="Q267" s="391"/>
      <c r="R267" s="89"/>
      <c r="S267" s="89"/>
      <c r="T267" s="89"/>
      <c r="U267" s="89"/>
      <c r="V267" s="89"/>
      <c r="W267" s="89"/>
      <c r="X267" s="89"/>
      <c r="Y267" s="89"/>
      <c r="Z267" s="89"/>
    </row>
    <row r="268" ht="15.75" customHeight="1">
      <c r="A268" s="89"/>
      <c r="B268" s="89"/>
      <c r="C268" s="89"/>
      <c r="D268" s="89"/>
      <c r="E268" s="89"/>
      <c r="F268" s="89"/>
      <c r="G268" s="89"/>
      <c r="H268" s="118"/>
      <c r="I268" s="391"/>
      <c r="J268" s="118"/>
      <c r="K268" s="482"/>
      <c r="L268" s="118"/>
      <c r="M268" s="118"/>
      <c r="N268" s="89"/>
      <c r="O268" s="391"/>
      <c r="P268" s="391"/>
      <c r="Q268" s="391"/>
      <c r="R268" s="89"/>
      <c r="S268" s="89"/>
      <c r="T268" s="89"/>
      <c r="U268" s="89"/>
      <c r="V268" s="89"/>
      <c r="W268" s="89"/>
      <c r="X268" s="89"/>
      <c r="Y268" s="89"/>
      <c r="Z268" s="89"/>
    </row>
    <row r="269" ht="15.75" customHeight="1">
      <c r="A269" s="89"/>
      <c r="B269" s="89"/>
      <c r="C269" s="89"/>
      <c r="D269" s="89"/>
      <c r="E269" s="89"/>
      <c r="F269" s="89"/>
      <c r="G269" s="89"/>
      <c r="H269" s="118"/>
      <c r="I269" s="391"/>
      <c r="J269" s="118"/>
      <c r="K269" s="482"/>
      <c r="L269" s="118"/>
      <c r="M269" s="118"/>
      <c r="N269" s="89"/>
      <c r="O269" s="391"/>
      <c r="P269" s="391"/>
      <c r="Q269" s="391"/>
      <c r="R269" s="89"/>
      <c r="S269" s="89"/>
      <c r="T269" s="89"/>
      <c r="U269" s="89"/>
      <c r="V269" s="89"/>
      <c r="W269" s="89"/>
      <c r="X269" s="89"/>
      <c r="Y269" s="89"/>
      <c r="Z269" s="89"/>
    </row>
    <row r="270" ht="15.75" customHeight="1">
      <c r="A270" s="89"/>
      <c r="B270" s="89"/>
      <c r="C270" s="89"/>
      <c r="D270" s="89"/>
      <c r="E270" s="89"/>
      <c r="F270" s="89"/>
      <c r="G270" s="89"/>
      <c r="H270" s="118"/>
      <c r="I270" s="391"/>
      <c r="J270" s="118"/>
      <c r="K270" s="482"/>
      <c r="L270" s="118"/>
      <c r="M270" s="118"/>
      <c r="N270" s="89"/>
      <c r="O270" s="391"/>
      <c r="P270" s="391"/>
      <c r="Q270" s="391"/>
      <c r="R270" s="89"/>
      <c r="S270" s="89"/>
      <c r="T270" s="89"/>
      <c r="U270" s="89"/>
      <c r="V270" s="89"/>
      <c r="W270" s="89"/>
      <c r="X270" s="89"/>
      <c r="Y270" s="89"/>
      <c r="Z270" s="89"/>
    </row>
    <row r="271" ht="15.75" customHeight="1">
      <c r="A271" s="89"/>
      <c r="B271" s="89"/>
      <c r="C271" s="89"/>
      <c r="D271" s="89"/>
      <c r="E271" s="89"/>
      <c r="F271" s="89"/>
      <c r="G271" s="89"/>
      <c r="H271" s="118"/>
      <c r="I271" s="391"/>
      <c r="J271" s="118"/>
      <c r="K271" s="482"/>
      <c r="L271" s="118"/>
      <c r="M271" s="118"/>
      <c r="N271" s="89"/>
      <c r="O271" s="391"/>
      <c r="P271" s="391"/>
      <c r="Q271" s="391"/>
      <c r="R271" s="89"/>
      <c r="S271" s="89"/>
      <c r="T271" s="89"/>
      <c r="U271" s="89"/>
      <c r="V271" s="89"/>
      <c r="W271" s="89"/>
      <c r="X271" s="89"/>
      <c r="Y271" s="89"/>
      <c r="Z271" s="89"/>
    </row>
    <row r="272" ht="15.75" customHeight="1">
      <c r="A272" s="89"/>
      <c r="B272" s="89"/>
      <c r="C272" s="89"/>
      <c r="D272" s="89"/>
      <c r="E272" s="89"/>
      <c r="F272" s="89"/>
      <c r="G272" s="89"/>
      <c r="H272" s="118"/>
      <c r="I272" s="391"/>
      <c r="J272" s="118"/>
      <c r="K272" s="482"/>
      <c r="L272" s="118"/>
      <c r="M272" s="118"/>
      <c r="N272" s="89"/>
      <c r="O272" s="391"/>
      <c r="P272" s="391"/>
      <c r="Q272" s="391"/>
      <c r="R272" s="89"/>
      <c r="S272" s="89"/>
      <c r="T272" s="89"/>
      <c r="U272" s="89"/>
      <c r="V272" s="89"/>
      <c r="W272" s="89"/>
      <c r="X272" s="89"/>
      <c r="Y272" s="89"/>
      <c r="Z272" s="89"/>
    </row>
    <row r="273" ht="15.75" customHeight="1">
      <c r="A273" s="89"/>
      <c r="B273" s="89"/>
      <c r="C273" s="89"/>
      <c r="D273" s="89"/>
      <c r="E273" s="89"/>
      <c r="F273" s="89"/>
      <c r="G273" s="89"/>
      <c r="H273" s="118"/>
      <c r="I273" s="391"/>
      <c r="J273" s="118"/>
      <c r="K273" s="482"/>
      <c r="L273" s="118"/>
      <c r="M273" s="118"/>
      <c r="N273" s="89"/>
      <c r="O273" s="391"/>
      <c r="P273" s="391"/>
      <c r="Q273" s="391"/>
      <c r="R273" s="89"/>
      <c r="S273" s="89"/>
      <c r="T273" s="89"/>
      <c r="U273" s="89"/>
      <c r="V273" s="89"/>
      <c r="W273" s="89"/>
      <c r="X273" s="89"/>
      <c r="Y273" s="89"/>
      <c r="Z273" s="89"/>
    </row>
    <row r="274" ht="15.75" customHeight="1">
      <c r="A274" s="89"/>
      <c r="B274" s="89"/>
      <c r="C274" s="89"/>
      <c r="D274" s="89"/>
      <c r="E274" s="89"/>
      <c r="F274" s="89"/>
      <c r="G274" s="89"/>
      <c r="H274" s="118"/>
      <c r="I274" s="391"/>
      <c r="J274" s="118"/>
      <c r="K274" s="482"/>
      <c r="L274" s="118"/>
      <c r="M274" s="118"/>
      <c r="N274" s="89"/>
      <c r="O274" s="391"/>
      <c r="P274" s="391"/>
      <c r="Q274" s="391"/>
      <c r="R274" s="89"/>
      <c r="S274" s="89"/>
      <c r="T274" s="89"/>
      <c r="U274" s="89"/>
      <c r="V274" s="89"/>
      <c r="W274" s="89"/>
      <c r="X274" s="89"/>
      <c r="Y274" s="89"/>
      <c r="Z274" s="89"/>
    </row>
    <row r="275" ht="15.75" customHeight="1">
      <c r="A275" s="89"/>
      <c r="B275" s="89"/>
      <c r="C275" s="89"/>
      <c r="D275" s="89"/>
      <c r="E275" s="89"/>
      <c r="F275" s="89"/>
      <c r="G275" s="89"/>
      <c r="H275" s="118"/>
      <c r="I275" s="391"/>
      <c r="J275" s="118"/>
      <c r="K275" s="482"/>
      <c r="L275" s="118"/>
      <c r="M275" s="118"/>
      <c r="N275" s="89"/>
      <c r="O275" s="391"/>
      <c r="P275" s="391"/>
      <c r="Q275" s="391"/>
      <c r="R275" s="89"/>
      <c r="S275" s="89"/>
      <c r="T275" s="89"/>
      <c r="U275" s="89"/>
      <c r="V275" s="89"/>
      <c r="W275" s="89"/>
      <c r="X275" s="89"/>
      <c r="Y275" s="89"/>
      <c r="Z275" s="89"/>
    </row>
    <row r="276" ht="15.75" customHeight="1">
      <c r="A276" s="89"/>
      <c r="B276" s="89"/>
      <c r="C276" s="89"/>
      <c r="D276" s="89"/>
      <c r="E276" s="89"/>
      <c r="F276" s="89"/>
      <c r="G276" s="89"/>
      <c r="H276" s="118"/>
      <c r="I276" s="391"/>
      <c r="J276" s="118"/>
      <c r="K276" s="482"/>
      <c r="L276" s="118"/>
      <c r="M276" s="118"/>
      <c r="N276" s="89"/>
      <c r="O276" s="391"/>
      <c r="P276" s="391"/>
      <c r="Q276" s="391"/>
      <c r="R276" s="89"/>
      <c r="S276" s="89"/>
      <c r="T276" s="89"/>
      <c r="U276" s="89"/>
      <c r="V276" s="89"/>
      <c r="W276" s="89"/>
      <c r="X276" s="89"/>
      <c r="Y276" s="89"/>
      <c r="Z276" s="89"/>
    </row>
    <row r="277" ht="15.75" customHeight="1">
      <c r="A277" s="89"/>
      <c r="B277" s="89"/>
      <c r="C277" s="89"/>
      <c r="D277" s="89"/>
      <c r="E277" s="89"/>
      <c r="F277" s="89"/>
      <c r="G277" s="89"/>
      <c r="H277" s="118"/>
      <c r="I277" s="391"/>
      <c r="J277" s="118"/>
      <c r="K277" s="482"/>
      <c r="L277" s="118"/>
      <c r="M277" s="118"/>
      <c r="N277" s="89"/>
      <c r="O277" s="391"/>
      <c r="P277" s="391"/>
      <c r="Q277" s="391"/>
      <c r="R277" s="89"/>
      <c r="S277" s="89"/>
      <c r="T277" s="89"/>
      <c r="U277" s="89"/>
      <c r="V277" s="89"/>
      <c r="W277" s="89"/>
      <c r="X277" s="89"/>
      <c r="Y277" s="89"/>
      <c r="Z277" s="89"/>
    </row>
    <row r="278" ht="15.75" customHeight="1">
      <c r="A278" s="89"/>
      <c r="B278" s="89"/>
      <c r="C278" s="89"/>
      <c r="D278" s="89"/>
      <c r="E278" s="89"/>
      <c r="F278" s="89"/>
      <c r="G278" s="89"/>
      <c r="H278" s="118"/>
      <c r="I278" s="391"/>
      <c r="J278" s="118"/>
      <c r="K278" s="482"/>
      <c r="L278" s="118"/>
      <c r="M278" s="118"/>
      <c r="N278" s="89"/>
      <c r="O278" s="391"/>
      <c r="P278" s="391"/>
      <c r="Q278" s="391"/>
      <c r="R278" s="89"/>
      <c r="S278" s="89"/>
      <c r="T278" s="89"/>
      <c r="U278" s="89"/>
      <c r="V278" s="89"/>
      <c r="W278" s="89"/>
      <c r="X278" s="89"/>
      <c r="Y278" s="89"/>
      <c r="Z278" s="89"/>
    </row>
    <row r="279" ht="15.75" customHeight="1">
      <c r="A279" s="89"/>
      <c r="B279" s="89"/>
      <c r="C279" s="89"/>
      <c r="D279" s="89"/>
      <c r="E279" s="89"/>
      <c r="F279" s="89"/>
      <c r="G279" s="89"/>
      <c r="H279" s="118"/>
      <c r="I279" s="391"/>
      <c r="J279" s="118"/>
      <c r="K279" s="482"/>
      <c r="L279" s="118"/>
      <c r="M279" s="118"/>
      <c r="N279" s="89"/>
      <c r="O279" s="391"/>
      <c r="P279" s="391"/>
      <c r="Q279" s="391"/>
      <c r="R279" s="89"/>
      <c r="S279" s="89"/>
      <c r="T279" s="89"/>
      <c r="U279" s="89"/>
      <c r="V279" s="89"/>
      <c r="W279" s="89"/>
      <c r="X279" s="89"/>
      <c r="Y279" s="89"/>
      <c r="Z279" s="89"/>
    </row>
    <row r="280" ht="15.75" customHeight="1">
      <c r="A280" s="89"/>
      <c r="B280" s="89"/>
      <c r="C280" s="89"/>
      <c r="D280" s="89"/>
      <c r="E280" s="89"/>
      <c r="F280" s="89"/>
      <c r="G280" s="89"/>
      <c r="H280" s="118"/>
      <c r="I280" s="391"/>
      <c r="J280" s="118"/>
      <c r="K280" s="482"/>
      <c r="L280" s="118"/>
      <c r="M280" s="118"/>
      <c r="N280" s="89"/>
      <c r="O280" s="391"/>
      <c r="P280" s="391"/>
      <c r="Q280" s="391"/>
      <c r="R280" s="89"/>
      <c r="S280" s="89"/>
      <c r="T280" s="89"/>
      <c r="U280" s="89"/>
      <c r="V280" s="89"/>
      <c r="W280" s="89"/>
      <c r="X280" s="89"/>
      <c r="Y280" s="89"/>
      <c r="Z280" s="89"/>
    </row>
    <row r="281" ht="15.75" customHeight="1">
      <c r="A281" s="89"/>
      <c r="B281" s="89"/>
      <c r="C281" s="89"/>
      <c r="D281" s="89"/>
      <c r="E281" s="89"/>
      <c r="F281" s="89"/>
      <c r="G281" s="89"/>
      <c r="H281" s="118"/>
      <c r="I281" s="391"/>
      <c r="J281" s="118"/>
      <c r="K281" s="482"/>
      <c r="L281" s="118"/>
      <c r="M281" s="118"/>
      <c r="N281" s="89"/>
      <c r="O281" s="391"/>
      <c r="P281" s="391"/>
      <c r="Q281" s="391"/>
      <c r="R281" s="89"/>
      <c r="S281" s="89"/>
      <c r="T281" s="89"/>
      <c r="U281" s="89"/>
      <c r="V281" s="89"/>
      <c r="W281" s="89"/>
      <c r="X281" s="89"/>
      <c r="Y281" s="89"/>
      <c r="Z281" s="89"/>
    </row>
    <row r="282" ht="15.75" customHeight="1">
      <c r="A282" s="89"/>
      <c r="B282" s="89"/>
      <c r="C282" s="89"/>
      <c r="D282" s="89"/>
      <c r="E282" s="89"/>
      <c r="F282" s="89"/>
      <c r="G282" s="89"/>
      <c r="H282" s="118"/>
      <c r="I282" s="391"/>
      <c r="J282" s="118"/>
      <c r="K282" s="482"/>
      <c r="L282" s="118"/>
      <c r="M282" s="118"/>
      <c r="N282" s="89"/>
      <c r="O282" s="391"/>
      <c r="P282" s="391"/>
      <c r="Q282" s="391"/>
      <c r="R282" s="89"/>
      <c r="S282" s="89"/>
      <c r="T282" s="89"/>
      <c r="U282" s="89"/>
      <c r="V282" s="89"/>
      <c r="W282" s="89"/>
      <c r="X282" s="89"/>
      <c r="Y282" s="89"/>
      <c r="Z282" s="89"/>
    </row>
    <row r="283" ht="15.75" customHeight="1">
      <c r="A283" s="89"/>
      <c r="B283" s="89"/>
      <c r="C283" s="89"/>
      <c r="D283" s="89"/>
      <c r="E283" s="89"/>
      <c r="F283" s="89"/>
      <c r="G283" s="89"/>
      <c r="H283" s="118"/>
      <c r="I283" s="391"/>
      <c r="J283" s="118"/>
      <c r="K283" s="482"/>
      <c r="L283" s="118"/>
      <c r="M283" s="118"/>
      <c r="N283" s="89"/>
      <c r="O283" s="391"/>
      <c r="P283" s="391"/>
      <c r="Q283" s="391"/>
      <c r="R283" s="89"/>
      <c r="S283" s="89"/>
      <c r="T283" s="89"/>
      <c r="U283" s="89"/>
      <c r="V283" s="89"/>
      <c r="W283" s="89"/>
      <c r="X283" s="89"/>
      <c r="Y283" s="89"/>
      <c r="Z283" s="89"/>
    </row>
    <row r="284" ht="15.75" customHeight="1">
      <c r="A284" s="89"/>
      <c r="B284" s="89"/>
      <c r="C284" s="89"/>
      <c r="D284" s="89"/>
      <c r="E284" s="89"/>
      <c r="F284" s="89"/>
      <c r="G284" s="89"/>
      <c r="H284" s="118"/>
      <c r="I284" s="391"/>
      <c r="J284" s="118"/>
      <c r="K284" s="482"/>
      <c r="L284" s="118"/>
      <c r="M284" s="118"/>
      <c r="N284" s="89"/>
      <c r="O284" s="391"/>
      <c r="P284" s="391"/>
      <c r="Q284" s="391"/>
      <c r="R284" s="89"/>
      <c r="S284" s="89"/>
      <c r="T284" s="89"/>
      <c r="U284" s="89"/>
      <c r="V284" s="89"/>
      <c r="W284" s="89"/>
      <c r="X284" s="89"/>
      <c r="Y284" s="89"/>
      <c r="Z284" s="89"/>
    </row>
    <row r="285" ht="15.75" customHeight="1">
      <c r="A285" s="89"/>
      <c r="B285" s="89"/>
      <c r="C285" s="89"/>
      <c r="D285" s="89"/>
      <c r="E285" s="89"/>
      <c r="F285" s="89"/>
      <c r="G285" s="89"/>
      <c r="H285" s="118"/>
      <c r="I285" s="391"/>
      <c r="J285" s="118"/>
      <c r="K285" s="482"/>
      <c r="L285" s="118"/>
      <c r="M285" s="118"/>
      <c r="N285" s="89"/>
      <c r="O285" s="391"/>
      <c r="P285" s="391"/>
      <c r="Q285" s="391"/>
      <c r="R285" s="89"/>
      <c r="S285" s="89"/>
      <c r="T285" s="89"/>
      <c r="U285" s="89"/>
      <c r="V285" s="89"/>
      <c r="W285" s="89"/>
      <c r="X285" s="89"/>
      <c r="Y285" s="89"/>
      <c r="Z285" s="89"/>
    </row>
    <row r="286" ht="15.75" customHeight="1">
      <c r="A286" s="89"/>
      <c r="B286" s="89"/>
      <c r="C286" s="89"/>
      <c r="D286" s="89"/>
      <c r="E286" s="89"/>
      <c r="F286" s="89"/>
      <c r="G286" s="89"/>
      <c r="H286" s="118"/>
      <c r="I286" s="391"/>
      <c r="J286" s="118"/>
      <c r="K286" s="482"/>
      <c r="L286" s="118"/>
      <c r="M286" s="118"/>
      <c r="N286" s="89"/>
      <c r="O286" s="391"/>
      <c r="P286" s="391"/>
      <c r="Q286" s="391"/>
      <c r="R286" s="89"/>
      <c r="S286" s="89"/>
      <c r="T286" s="89"/>
      <c r="U286" s="89"/>
      <c r="V286" s="89"/>
      <c r="W286" s="89"/>
      <c r="X286" s="89"/>
      <c r="Y286" s="89"/>
      <c r="Z286" s="89"/>
    </row>
    <row r="287" ht="15.75" customHeight="1">
      <c r="A287" s="89"/>
      <c r="B287" s="89"/>
      <c r="C287" s="89"/>
      <c r="D287" s="89"/>
      <c r="E287" s="89"/>
      <c r="F287" s="89"/>
      <c r="G287" s="89"/>
      <c r="H287" s="118"/>
      <c r="I287" s="391"/>
      <c r="J287" s="118"/>
      <c r="K287" s="482"/>
      <c r="L287" s="118"/>
      <c r="M287" s="118"/>
      <c r="N287" s="89"/>
      <c r="O287" s="391"/>
      <c r="P287" s="391"/>
      <c r="Q287" s="391"/>
      <c r="R287" s="89"/>
      <c r="S287" s="89"/>
      <c r="T287" s="89"/>
      <c r="U287" s="89"/>
      <c r="V287" s="89"/>
      <c r="W287" s="89"/>
      <c r="X287" s="89"/>
      <c r="Y287" s="89"/>
      <c r="Z287" s="89"/>
    </row>
    <row r="288" ht="15.75" customHeight="1">
      <c r="A288" s="89"/>
      <c r="B288" s="89"/>
      <c r="C288" s="89"/>
      <c r="D288" s="89"/>
      <c r="E288" s="89"/>
      <c r="F288" s="89"/>
      <c r="G288" s="89"/>
      <c r="H288" s="118"/>
      <c r="I288" s="391"/>
      <c r="J288" s="118"/>
      <c r="K288" s="482"/>
      <c r="L288" s="118"/>
      <c r="M288" s="118"/>
      <c r="N288" s="89"/>
      <c r="O288" s="391"/>
      <c r="P288" s="391"/>
      <c r="Q288" s="391"/>
      <c r="R288" s="89"/>
      <c r="S288" s="89"/>
      <c r="T288" s="89"/>
      <c r="U288" s="89"/>
      <c r="V288" s="89"/>
      <c r="W288" s="89"/>
      <c r="X288" s="89"/>
      <c r="Y288" s="89"/>
      <c r="Z288" s="89"/>
    </row>
    <row r="289" ht="15.75" customHeight="1">
      <c r="A289" s="89"/>
      <c r="B289" s="89"/>
      <c r="C289" s="89"/>
      <c r="D289" s="89"/>
      <c r="E289" s="89"/>
      <c r="F289" s="89"/>
      <c r="G289" s="89"/>
      <c r="H289" s="118"/>
      <c r="I289" s="391"/>
      <c r="J289" s="118"/>
      <c r="K289" s="482"/>
      <c r="L289" s="118"/>
      <c r="M289" s="118"/>
      <c r="N289" s="89"/>
      <c r="O289" s="391"/>
      <c r="P289" s="391"/>
      <c r="Q289" s="391"/>
      <c r="R289" s="89"/>
      <c r="S289" s="89"/>
      <c r="T289" s="89"/>
      <c r="U289" s="89"/>
      <c r="V289" s="89"/>
      <c r="W289" s="89"/>
      <c r="X289" s="89"/>
      <c r="Y289" s="89"/>
      <c r="Z289" s="89"/>
    </row>
    <row r="290" ht="15.75" customHeight="1">
      <c r="A290" s="89"/>
      <c r="B290" s="89"/>
      <c r="C290" s="89"/>
      <c r="D290" s="89"/>
      <c r="E290" s="89"/>
      <c r="F290" s="89"/>
      <c r="G290" s="89"/>
      <c r="H290" s="118"/>
      <c r="I290" s="391"/>
      <c r="J290" s="118"/>
      <c r="K290" s="482"/>
      <c r="L290" s="118"/>
      <c r="M290" s="118"/>
      <c r="N290" s="89"/>
      <c r="O290" s="391"/>
      <c r="P290" s="391"/>
      <c r="Q290" s="391"/>
      <c r="R290" s="89"/>
      <c r="S290" s="89"/>
      <c r="T290" s="89"/>
      <c r="U290" s="89"/>
      <c r="V290" s="89"/>
      <c r="W290" s="89"/>
      <c r="X290" s="89"/>
      <c r="Y290" s="89"/>
      <c r="Z290" s="89"/>
    </row>
    <row r="291" ht="15.75" customHeight="1">
      <c r="A291" s="89"/>
      <c r="B291" s="89"/>
      <c r="C291" s="89"/>
      <c r="D291" s="89"/>
      <c r="E291" s="89"/>
      <c r="F291" s="89"/>
      <c r="G291" s="89"/>
      <c r="H291" s="118"/>
      <c r="I291" s="391"/>
      <c r="J291" s="118"/>
      <c r="K291" s="482"/>
      <c r="L291" s="118"/>
      <c r="M291" s="118"/>
      <c r="N291" s="89"/>
      <c r="O291" s="391"/>
      <c r="P291" s="391"/>
      <c r="Q291" s="391"/>
      <c r="R291" s="89"/>
      <c r="S291" s="89"/>
      <c r="T291" s="89"/>
      <c r="U291" s="89"/>
      <c r="V291" s="89"/>
      <c r="W291" s="89"/>
      <c r="X291" s="89"/>
      <c r="Y291" s="89"/>
      <c r="Z291" s="89"/>
    </row>
    <row r="292" ht="15.75" customHeight="1">
      <c r="A292" s="89"/>
      <c r="B292" s="89"/>
      <c r="C292" s="89"/>
      <c r="D292" s="89"/>
      <c r="E292" s="89"/>
      <c r="F292" s="89"/>
      <c r="G292" s="89"/>
      <c r="H292" s="118"/>
      <c r="I292" s="391"/>
      <c r="J292" s="118"/>
      <c r="K292" s="482"/>
      <c r="L292" s="118"/>
      <c r="M292" s="118"/>
      <c r="N292" s="89"/>
      <c r="O292" s="391"/>
      <c r="P292" s="391"/>
      <c r="Q292" s="391"/>
      <c r="R292" s="89"/>
      <c r="S292" s="89"/>
      <c r="T292" s="89"/>
      <c r="U292" s="89"/>
      <c r="V292" s="89"/>
      <c r="W292" s="89"/>
      <c r="X292" s="89"/>
      <c r="Y292" s="89"/>
      <c r="Z292" s="89"/>
    </row>
    <row r="293" ht="15.75" customHeight="1">
      <c r="A293" s="89"/>
      <c r="B293" s="89"/>
      <c r="C293" s="89"/>
      <c r="D293" s="89"/>
      <c r="E293" s="89"/>
      <c r="F293" s="89"/>
      <c r="G293" s="89"/>
      <c r="H293" s="118"/>
      <c r="I293" s="391"/>
      <c r="J293" s="118"/>
      <c r="K293" s="482"/>
      <c r="L293" s="118"/>
      <c r="M293" s="118"/>
      <c r="N293" s="89"/>
      <c r="O293" s="391"/>
      <c r="P293" s="391"/>
      <c r="Q293" s="391"/>
      <c r="R293" s="89"/>
      <c r="S293" s="89"/>
      <c r="T293" s="89"/>
      <c r="U293" s="89"/>
      <c r="V293" s="89"/>
      <c r="W293" s="89"/>
      <c r="X293" s="89"/>
      <c r="Y293" s="89"/>
      <c r="Z293" s="89"/>
    </row>
    <row r="294" ht="15.75" customHeight="1">
      <c r="A294" s="89"/>
      <c r="B294" s="89"/>
      <c r="C294" s="89"/>
      <c r="D294" s="89"/>
      <c r="E294" s="89"/>
      <c r="F294" s="89"/>
      <c r="G294" s="89"/>
      <c r="H294" s="118"/>
      <c r="I294" s="391"/>
      <c r="J294" s="118"/>
      <c r="K294" s="482"/>
      <c r="L294" s="118"/>
      <c r="M294" s="118"/>
      <c r="N294" s="89"/>
      <c r="O294" s="391"/>
      <c r="P294" s="391"/>
      <c r="Q294" s="391"/>
      <c r="R294" s="89"/>
      <c r="S294" s="89"/>
      <c r="T294" s="89"/>
      <c r="U294" s="89"/>
      <c r="V294" s="89"/>
      <c r="W294" s="89"/>
      <c r="X294" s="89"/>
      <c r="Y294" s="89"/>
      <c r="Z294" s="89"/>
    </row>
    <row r="295" ht="15.75" customHeight="1">
      <c r="A295" s="89"/>
      <c r="B295" s="89"/>
      <c r="C295" s="89"/>
      <c r="D295" s="89"/>
      <c r="E295" s="89"/>
      <c r="F295" s="89"/>
      <c r="G295" s="89"/>
      <c r="H295" s="118"/>
      <c r="I295" s="391"/>
      <c r="J295" s="118"/>
      <c r="K295" s="482"/>
      <c r="L295" s="118"/>
      <c r="M295" s="118"/>
      <c r="N295" s="89"/>
      <c r="O295" s="391"/>
      <c r="P295" s="391"/>
      <c r="Q295" s="391"/>
      <c r="R295" s="89"/>
      <c r="S295" s="89"/>
      <c r="T295" s="89"/>
      <c r="U295" s="89"/>
      <c r="V295" s="89"/>
      <c r="W295" s="89"/>
      <c r="X295" s="89"/>
      <c r="Y295" s="89"/>
      <c r="Z295" s="89"/>
    </row>
    <row r="296" ht="15.75" customHeight="1">
      <c r="A296" s="89"/>
      <c r="B296" s="89"/>
      <c r="C296" s="89"/>
      <c r="D296" s="89"/>
      <c r="E296" s="89"/>
      <c r="F296" s="89"/>
      <c r="G296" s="89"/>
      <c r="H296" s="118"/>
      <c r="I296" s="391"/>
      <c r="J296" s="118"/>
      <c r="K296" s="482"/>
      <c r="L296" s="118"/>
      <c r="M296" s="118"/>
      <c r="N296" s="89"/>
      <c r="O296" s="391"/>
      <c r="P296" s="391"/>
      <c r="Q296" s="391"/>
      <c r="R296" s="89"/>
      <c r="S296" s="89"/>
      <c r="T296" s="89"/>
      <c r="U296" s="89"/>
      <c r="V296" s="89"/>
      <c r="W296" s="89"/>
      <c r="X296" s="89"/>
      <c r="Y296" s="89"/>
      <c r="Z296" s="89"/>
    </row>
    <row r="297" ht="15.75" customHeight="1">
      <c r="A297" s="89"/>
      <c r="B297" s="89"/>
      <c r="C297" s="89"/>
      <c r="D297" s="89"/>
      <c r="E297" s="89"/>
      <c r="F297" s="89"/>
      <c r="G297" s="89"/>
      <c r="H297" s="118"/>
      <c r="I297" s="391"/>
      <c r="J297" s="118"/>
      <c r="K297" s="482"/>
      <c r="L297" s="118"/>
      <c r="M297" s="118"/>
      <c r="N297" s="89"/>
      <c r="O297" s="391"/>
      <c r="P297" s="391"/>
      <c r="Q297" s="391"/>
      <c r="R297" s="89"/>
      <c r="S297" s="89"/>
      <c r="T297" s="89"/>
      <c r="U297" s="89"/>
      <c r="V297" s="89"/>
      <c r="W297" s="89"/>
      <c r="X297" s="89"/>
      <c r="Y297" s="89"/>
      <c r="Z297" s="89"/>
    </row>
    <row r="298" ht="15.75" customHeight="1">
      <c r="A298" s="89"/>
      <c r="B298" s="89"/>
      <c r="C298" s="89"/>
      <c r="D298" s="89"/>
      <c r="E298" s="89"/>
      <c r="F298" s="89"/>
      <c r="G298" s="89"/>
      <c r="H298" s="118"/>
      <c r="I298" s="391"/>
      <c r="J298" s="118"/>
      <c r="K298" s="482"/>
      <c r="L298" s="118"/>
      <c r="M298" s="118"/>
      <c r="N298" s="89"/>
      <c r="O298" s="391"/>
      <c r="P298" s="391"/>
      <c r="Q298" s="391"/>
      <c r="R298" s="89"/>
      <c r="S298" s="89"/>
      <c r="T298" s="89"/>
      <c r="U298" s="89"/>
      <c r="V298" s="89"/>
      <c r="W298" s="89"/>
      <c r="X298" s="89"/>
      <c r="Y298" s="89"/>
      <c r="Z298" s="89"/>
    </row>
    <row r="299" ht="15.75" customHeight="1">
      <c r="A299" s="89"/>
      <c r="B299" s="89"/>
      <c r="C299" s="89"/>
      <c r="D299" s="89"/>
      <c r="E299" s="89"/>
      <c r="F299" s="89"/>
      <c r="G299" s="89"/>
      <c r="H299" s="118"/>
      <c r="I299" s="391"/>
      <c r="J299" s="118"/>
      <c r="K299" s="482"/>
      <c r="L299" s="118"/>
      <c r="M299" s="118"/>
      <c r="N299" s="89"/>
      <c r="O299" s="391"/>
      <c r="P299" s="391"/>
      <c r="Q299" s="391"/>
      <c r="R299" s="89"/>
      <c r="S299" s="89"/>
      <c r="T299" s="89"/>
      <c r="U299" s="89"/>
      <c r="V299" s="89"/>
      <c r="W299" s="89"/>
      <c r="X299" s="89"/>
      <c r="Y299" s="89"/>
      <c r="Z299" s="89"/>
    </row>
    <row r="300" ht="15.75" customHeight="1">
      <c r="A300" s="89"/>
      <c r="B300" s="89"/>
      <c r="C300" s="89"/>
      <c r="D300" s="89"/>
      <c r="E300" s="89"/>
      <c r="F300" s="89"/>
      <c r="G300" s="89"/>
      <c r="H300" s="118"/>
      <c r="I300" s="391"/>
      <c r="J300" s="118"/>
      <c r="K300" s="482"/>
      <c r="L300" s="118"/>
      <c r="M300" s="118"/>
      <c r="N300" s="89"/>
      <c r="O300" s="391"/>
      <c r="P300" s="391"/>
      <c r="Q300" s="391"/>
      <c r="R300" s="89"/>
      <c r="S300" s="89"/>
      <c r="T300" s="89"/>
      <c r="U300" s="89"/>
      <c r="V300" s="89"/>
      <c r="W300" s="89"/>
      <c r="X300" s="89"/>
      <c r="Y300" s="89"/>
      <c r="Z300" s="89"/>
    </row>
    <row r="301" ht="15.75" customHeight="1">
      <c r="A301" s="89"/>
      <c r="B301" s="89"/>
      <c r="C301" s="89"/>
      <c r="D301" s="89"/>
      <c r="E301" s="89"/>
      <c r="F301" s="89"/>
      <c r="G301" s="89"/>
      <c r="H301" s="118"/>
      <c r="I301" s="391"/>
      <c r="J301" s="118"/>
      <c r="K301" s="482"/>
      <c r="L301" s="118"/>
      <c r="M301" s="118"/>
      <c r="N301" s="89"/>
      <c r="O301" s="391"/>
      <c r="P301" s="391"/>
      <c r="Q301" s="391"/>
      <c r="R301" s="89"/>
      <c r="S301" s="89"/>
      <c r="T301" s="89"/>
      <c r="U301" s="89"/>
      <c r="V301" s="89"/>
      <c r="W301" s="89"/>
      <c r="X301" s="89"/>
      <c r="Y301" s="89"/>
      <c r="Z301" s="89"/>
    </row>
    <row r="302" ht="15.75" customHeight="1">
      <c r="A302" s="89"/>
      <c r="B302" s="89"/>
      <c r="C302" s="89"/>
      <c r="D302" s="89"/>
      <c r="E302" s="89"/>
      <c r="F302" s="89"/>
      <c r="G302" s="89"/>
      <c r="H302" s="118"/>
      <c r="I302" s="391"/>
      <c r="J302" s="118"/>
      <c r="K302" s="482"/>
      <c r="L302" s="118"/>
      <c r="M302" s="118"/>
      <c r="N302" s="89"/>
      <c r="O302" s="391"/>
      <c r="P302" s="391"/>
      <c r="Q302" s="391"/>
      <c r="R302" s="89"/>
      <c r="S302" s="89"/>
      <c r="T302" s="89"/>
      <c r="U302" s="89"/>
      <c r="V302" s="89"/>
      <c r="W302" s="89"/>
      <c r="X302" s="89"/>
      <c r="Y302" s="89"/>
      <c r="Z302" s="89"/>
    </row>
    <row r="303" ht="15.75" customHeight="1">
      <c r="A303" s="89"/>
      <c r="B303" s="89"/>
      <c r="C303" s="89"/>
      <c r="D303" s="89"/>
      <c r="E303" s="89"/>
      <c r="F303" s="89"/>
      <c r="G303" s="89"/>
      <c r="H303" s="118"/>
      <c r="I303" s="391"/>
      <c r="J303" s="118"/>
      <c r="K303" s="482"/>
      <c r="L303" s="118"/>
      <c r="M303" s="118"/>
      <c r="N303" s="89"/>
      <c r="O303" s="391"/>
      <c r="P303" s="391"/>
      <c r="Q303" s="391"/>
      <c r="R303" s="89"/>
      <c r="S303" s="89"/>
      <c r="T303" s="89"/>
      <c r="U303" s="89"/>
      <c r="V303" s="89"/>
      <c r="W303" s="89"/>
      <c r="X303" s="89"/>
      <c r="Y303" s="89"/>
      <c r="Z303" s="89"/>
    </row>
    <row r="304" ht="15.75" customHeight="1">
      <c r="A304" s="89"/>
      <c r="B304" s="89"/>
      <c r="C304" s="89"/>
      <c r="D304" s="89"/>
      <c r="E304" s="89"/>
      <c r="F304" s="89"/>
      <c r="G304" s="89"/>
      <c r="H304" s="118"/>
      <c r="I304" s="391"/>
      <c r="J304" s="118"/>
      <c r="K304" s="482"/>
      <c r="L304" s="118"/>
      <c r="M304" s="118"/>
      <c r="N304" s="89"/>
      <c r="O304" s="391"/>
      <c r="P304" s="391"/>
      <c r="Q304" s="391"/>
      <c r="R304" s="89"/>
      <c r="S304" s="89"/>
      <c r="T304" s="89"/>
      <c r="U304" s="89"/>
      <c r="V304" s="89"/>
      <c r="W304" s="89"/>
      <c r="X304" s="89"/>
      <c r="Y304" s="89"/>
      <c r="Z304" s="89"/>
    </row>
    <row r="305" ht="15.75" customHeight="1">
      <c r="A305" s="89"/>
      <c r="B305" s="89"/>
      <c r="C305" s="89"/>
      <c r="D305" s="89"/>
      <c r="E305" s="89"/>
      <c r="F305" s="89"/>
      <c r="G305" s="89"/>
      <c r="H305" s="118"/>
      <c r="I305" s="391"/>
      <c r="J305" s="118"/>
      <c r="K305" s="482"/>
      <c r="L305" s="118"/>
      <c r="M305" s="118"/>
      <c r="N305" s="89"/>
      <c r="O305" s="391"/>
      <c r="P305" s="391"/>
      <c r="Q305" s="391"/>
      <c r="R305" s="89"/>
      <c r="S305" s="89"/>
      <c r="T305" s="89"/>
      <c r="U305" s="89"/>
      <c r="V305" s="89"/>
      <c r="W305" s="89"/>
      <c r="X305" s="89"/>
      <c r="Y305" s="89"/>
      <c r="Z305" s="89"/>
    </row>
    <row r="306" ht="15.75" customHeight="1">
      <c r="A306" s="89"/>
      <c r="B306" s="89"/>
      <c r="C306" s="89"/>
      <c r="D306" s="89"/>
      <c r="E306" s="89"/>
      <c r="F306" s="89"/>
      <c r="G306" s="89"/>
      <c r="H306" s="118"/>
      <c r="I306" s="391"/>
      <c r="J306" s="118"/>
      <c r="K306" s="482"/>
      <c r="L306" s="118"/>
      <c r="M306" s="118"/>
      <c r="N306" s="89"/>
      <c r="O306" s="391"/>
      <c r="P306" s="391"/>
      <c r="Q306" s="391"/>
      <c r="R306" s="89"/>
      <c r="S306" s="89"/>
      <c r="T306" s="89"/>
      <c r="U306" s="89"/>
      <c r="V306" s="89"/>
      <c r="W306" s="89"/>
      <c r="X306" s="89"/>
      <c r="Y306" s="89"/>
      <c r="Z306" s="89"/>
    </row>
    <row r="307" ht="15.75" customHeight="1">
      <c r="A307" s="89"/>
      <c r="B307" s="89"/>
      <c r="C307" s="89"/>
      <c r="D307" s="89"/>
      <c r="E307" s="89"/>
      <c r="F307" s="89"/>
      <c r="G307" s="89"/>
      <c r="H307" s="118"/>
      <c r="I307" s="391"/>
      <c r="J307" s="118"/>
      <c r="K307" s="482"/>
      <c r="L307" s="118"/>
      <c r="M307" s="118"/>
      <c r="N307" s="89"/>
      <c r="O307" s="391"/>
      <c r="P307" s="391"/>
      <c r="Q307" s="391"/>
      <c r="R307" s="89"/>
      <c r="S307" s="89"/>
      <c r="T307" s="89"/>
      <c r="U307" s="89"/>
      <c r="V307" s="89"/>
      <c r="W307" s="89"/>
      <c r="X307" s="89"/>
      <c r="Y307" s="89"/>
      <c r="Z307" s="89"/>
    </row>
    <row r="308" ht="15.75" customHeight="1">
      <c r="A308" s="89"/>
      <c r="B308" s="89"/>
      <c r="C308" s="89"/>
      <c r="D308" s="89"/>
      <c r="E308" s="89"/>
      <c r="F308" s="89"/>
      <c r="G308" s="89"/>
      <c r="H308" s="118"/>
      <c r="I308" s="391"/>
      <c r="J308" s="118"/>
      <c r="K308" s="482"/>
      <c r="L308" s="118"/>
      <c r="M308" s="118"/>
      <c r="N308" s="89"/>
      <c r="O308" s="391"/>
      <c r="P308" s="391"/>
      <c r="Q308" s="391"/>
      <c r="R308" s="89"/>
      <c r="S308" s="89"/>
      <c r="T308" s="89"/>
      <c r="U308" s="89"/>
      <c r="V308" s="89"/>
      <c r="W308" s="89"/>
      <c r="X308" s="89"/>
      <c r="Y308" s="89"/>
      <c r="Z308" s="89"/>
    </row>
    <row r="309" ht="15.75" customHeight="1">
      <c r="A309" s="89"/>
      <c r="B309" s="89"/>
      <c r="C309" s="89"/>
      <c r="D309" s="89"/>
      <c r="E309" s="89"/>
      <c r="F309" s="89"/>
      <c r="G309" s="89"/>
      <c r="H309" s="118"/>
      <c r="I309" s="391"/>
      <c r="J309" s="118"/>
      <c r="K309" s="482"/>
      <c r="L309" s="118"/>
      <c r="M309" s="118"/>
      <c r="N309" s="89"/>
      <c r="O309" s="391"/>
      <c r="P309" s="391"/>
      <c r="Q309" s="391"/>
      <c r="R309" s="89"/>
      <c r="S309" s="89"/>
      <c r="T309" s="89"/>
      <c r="U309" s="89"/>
      <c r="V309" s="89"/>
      <c r="W309" s="89"/>
      <c r="X309" s="89"/>
      <c r="Y309" s="89"/>
      <c r="Z309" s="89"/>
    </row>
    <row r="310" ht="15.75" customHeight="1">
      <c r="A310" s="89"/>
      <c r="B310" s="89"/>
      <c r="C310" s="89"/>
      <c r="D310" s="89"/>
      <c r="E310" s="89"/>
      <c r="F310" s="89"/>
      <c r="G310" s="89"/>
      <c r="H310" s="118"/>
      <c r="I310" s="391"/>
      <c r="J310" s="118"/>
      <c r="K310" s="482"/>
      <c r="L310" s="118"/>
      <c r="M310" s="118"/>
      <c r="N310" s="89"/>
      <c r="O310" s="391"/>
      <c r="P310" s="391"/>
      <c r="Q310" s="391"/>
      <c r="R310" s="89"/>
      <c r="S310" s="89"/>
      <c r="T310" s="89"/>
      <c r="U310" s="89"/>
      <c r="V310" s="89"/>
      <c r="W310" s="89"/>
      <c r="X310" s="89"/>
      <c r="Y310" s="89"/>
      <c r="Z310" s="89"/>
    </row>
    <row r="311" ht="15.75" customHeight="1">
      <c r="A311" s="89"/>
      <c r="B311" s="89"/>
      <c r="C311" s="89"/>
      <c r="D311" s="89"/>
      <c r="E311" s="89"/>
      <c r="F311" s="89"/>
      <c r="G311" s="89"/>
      <c r="H311" s="118"/>
      <c r="I311" s="391"/>
      <c r="J311" s="118"/>
      <c r="K311" s="482"/>
      <c r="L311" s="118"/>
      <c r="M311" s="118"/>
      <c r="N311" s="89"/>
      <c r="O311" s="391"/>
      <c r="P311" s="391"/>
      <c r="Q311" s="391"/>
      <c r="R311" s="89"/>
      <c r="S311" s="89"/>
      <c r="T311" s="89"/>
      <c r="U311" s="89"/>
      <c r="V311" s="89"/>
      <c r="W311" s="89"/>
      <c r="X311" s="89"/>
      <c r="Y311" s="89"/>
      <c r="Z311" s="89"/>
    </row>
    <row r="312" ht="15.75" customHeight="1">
      <c r="A312" s="89"/>
      <c r="B312" s="89"/>
      <c r="C312" s="89"/>
      <c r="D312" s="89"/>
      <c r="E312" s="89"/>
      <c r="F312" s="89"/>
      <c r="G312" s="89"/>
      <c r="H312" s="118"/>
      <c r="I312" s="391"/>
      <c r="J312" s="118"/>
      <c r="K312" s="482"/>
      <c r="L312" s="118"/>
      <c r="M312" s="118"/>
      <c r="N312" s="89"/>
      <c r="O312" s="391"/>
      <c r="P312" s="391"/>
      <c r="Q312" s="391"/>
      <c r="R312" s="89"/>
      <c r="S312" s="89"/>
      <c r="T312" s="89"/>
      <c r="U312" s="89"/>
      <c r="V312" s="89"/>
      <c r="W312" s="89"/>
      <c r="X312" s="89"/>
      <c r="Y312" s="89"/>
      <c r="Z312" s="89"/>
    </row>
    <row r="313" ht="15.75" customHeight="1">
      <c r="A313" s="89"/>
      <c r="B313" s="89"/>
      <c r="C313" s="89"/>
      <c r="D313" s="89"/>
      <c r="E313" s="89"/>
      <c r="F313" s="89"/>
      <c r="G313" s="89"/>
      <c r="H313" s="118"/>
      <c r="I313" s="391"/>
      <c r="J313" s="118"/>
      <c r="K313" s="482"/>
      <c r="L313" s="118"/>
      <c r="M313" s="118"/>
      <c r="N313" s="89"/>
      <c r="O313" s="391"/>
      <c r="P313" s="391"/>
      <c r="Q313" s="391"/>
      <c r="R313" s="89"/>
      <c r="S313" s="89"/>
      <c r="T313" s="89"/>
      <c r="U313" s="89"/>
      <c r="V313" s="89"/>
      <c r="W313" s="89"/>
      <c r="X313" s="89"/>
      <c r="Y313" s="89"/>
      <c r="Z313" s="89"/>
    </row>
    <row r="314" ht="15.75" customHeight="1">
      <c r="A314" s="89"/>
      <c r="B314" s="89"/>
      <c r="C314" s="89"/>
      <c r="D314" s="89"/>
      <c r="E314" s="89"/>
      <c r="F314" s="89"/>
      <c r="G314" s="89"/>
      <c r="H314" s="118"/>
      <c r="I314" s="391"/>
      <c r="J314" s="118"/>
      <c r="K314" s="482"/>
      <c r="L314" s="118"/>
      <c r="M314" s="118"/>
      <c r="N314" s="89"/>
      <c r="O314" s="391"/>
      <c r="P314" s="391"/>
      <c r="Q314" s="391"/>
      <c r="R314" s="89"/>
      <c r="S314" s="89"/>
      <c r="T314" s="89"/>
      <c r="U314" s="89"/>
      <c r="V314" s="89"/>
      <c r="W314" s="89"/>
      <c r="X314" s="89"/>
      <c r="Y314" s="89"/>
      <c r="Z314" s="89"/>
    </row>
    <row r="315" ht="15.75" customHeight="1">
      <c r="A315" s="89"/>
      <c r="B315" s="89"/>
      <c r="C315" s="89"/>
      <c r="D315" s="89"/>
      <c r="E315" s="89"/>
      <c r="F315" s="89"/>
      <c r="G315" s="89"/>
      <c r="H315" s="118"/>
      <c r="I315" s="391"/>
      <c r="J315" s="118"/>
      <c r="K315" s="482"/>
      <c r="L315" s="118"/>
      <c r="M315" s="118"/>
      <c r="N315" s="89"/>
      <c r="O315" s="391"/>
      <c r="P315" s="391"/>
      <c r="Q315" s="391"/>
      <c r="R315" s="89"/>
      <c r="S315" s="89"/>
      <c r="T315" s="89"/>
      <c r="U315" s="89"/>
      <c r="V315" s="89"/>
      <c r="W315" s="89"/>
      <c r="X315" s="89"/>
      <c r="Y315" s="89"/>
      <c r="Z315" s="89"/>
    </row>
    <row r="316" ht="15.75" customHeight="1">
      <c r="A316" s="89"/>
      <c r="B316" s="89"/>
      <c r="C316" s="89"/>
      <c r="D316" s="89"/>
      <c r="E316" s="89"/>
      <c r="F316" s="89"/>
      <c r="G316" s="89"/>
      <c r="H316" s="118"/>
      <c r="I316" s="391"/>
      <c r="J316" s="118"/>
      <c r="K316" s="482"/>
      <c r="L316" s="118"/>
      <c r="M316" s="118"/>
      <c r="N316" s="89"/>
      <c r="O316" s="391"/>
      <c r="P316" s="391"/>
      <c r="Q316" s="391"/>
      <c r="R316" s="89"/>
      <c r="S316" s="89"/>
      <c r="T316" s="89"/>
      <c r="U316" s="89"/>
      <c r="V316" s="89"/>
      <c r="W316" s="89"/>
      <c r="X316" s="89"/>
      <c r="Y316" s="89"/>
      <c r="Z316" s="89"/>
    </row>
    <row r="317" ht="15.75" customHeight="1">
      <c r="A317" s="89"/>
      <c r="B317" s="89"/>
      <c r="C317" s="89"/>
      <c r="D317" s="89"/>
      <c r="E317" s="89"/>
      <c r="F317" s="89"/>
      <c r="G317" s="89"/>
      <c r="H317" s="118"/>
      <c r="I317" s="391"/>
      <c r="J317" s="118"/>
      <c r="K317" s="482"/>
      <c r="L317" s="118"/>
      <c r="M317" s="118"/>
      <c r="N317" s="89"/>
      <c r="O317" s="391"/>
      <c r="P317" s="391"/>
      <c r="Q317" s="391"/>
      <c r="R317" s="89"/>
      <c r="S317" s="89"/>
      <c r="T317" s="89"/>
      <c r="U317" s="89"/>
      <c r="V317" s="89"/>
      <c r="W317" s="89"/>
      <c r="X317" s="89"/>
      <c r="Y317" s="89"/>
      <c r="Z317" s="89"/>
    </row>
    <row r="318" ht="15.75" customHeight="1">
      <c r="A318" s="89"/>
      <c r="B318" s="89"/>
      <c r="C318" s="89"/>
      <c r="D318" s="89"/>
      <c r="E318" s="89"/>
      <c r="F318" s="89"/>
      <c r="G318" s="89"/>
      <c r="H318" s="118"/>
      <c r="I318" s="391"/>
      <c r="J318" s="118"/>
      <c r="K318" s="482"/>
      <c r="L318" s="118"/>
      <c r="M318" s="118"/>
      <c r="N318" s="89"/>
      <c r="O318" s="391"/>
      <c r="P318" s="391"/>
      <c r="Q318" s="391"/>
      <c r="R318" s="89"/>
      <c r="S318" s="89"/>
      <c r="T318" s="89"/>
      <c r="U318" s="89"/>
      <c r="V318" s="89"/>
      <c r="W318" s="89"/>
      <c r="X318" s="89"/>
      <c r="Y318" s="89"/>
      <c r="Z318" s="89"/>
    </row>
    <row r="319" ht="15.75" customHeight="1">
      <c r="A319" s="89"/>
      <c r="B319" s="89"/>
      <c r="C319" s="89"/>
      <c r="D319" s="89"/>
      <c r="E319" s="89"/>
      <c r="F319" s="89"/>
      <c r="G319" s="89"/>
      <c r="H319" s="118"/>
      <c r="I319" s="391"/>
      <c r="J319" s="118"/>
      <c r="K319" s="482"/>
      <c r="L319" s="118"/>
      <c r="M319" s="118"/>
      <c r="N319" s="89"/>
      <c r="O319" s="391"/>
      <c r="P319" s="391"/>
      <c r="Q319" s="391"/>
      <c r="R319" s="89"/>
      <c r="S319" s="89"/>
      <c r="T319" s="89"/>
      <c r="U319" s="89"/>
      <c r="V319" s="89"/>
      <c r="W319" s="89"/>
      <c r="X319" s="89"/>
      <c r="Y319" s="89"/>
      <c r="Z319" s="89"/>
    </row>
    <row r="320" ht="15.75" customHeight="1">
      <c r="A320" s="89"/>
      <c r="B320" s="89"/>
      <c r="C320" s="89"/>
      <c r="D320" s="89"/>
      <c r="E320" s="89"/>
      <c r="F320" s="89"/>
      <c r="G320" s="89"/>
      <c r="H320" s="118"/>
      <c r="I320" s="391"/>
      <c r="J320" s="118"/>
      <c r="K320" s="482"/>
      <c r="L320" s="118"/>
      <c r="M320" s="118"/>
      <c r="N320" s="89"/>
      <c r="O320" s="391"/>
      <c r="P320" s="391"/>
      <c r="Q320" s="391"/>
      <c r="R320" s="89"/>
      <c r="S320" s="89"/>
      <c r="T320" s="89"/>
      <c r="U320" s="89"/>
      <c r="V320" s="89"/>
      <c r="W320" s="89"/>
      <c r="X320" s="89"/>
      <c r="Y320" s="89"/>
      <c r="Z320" s="89"/>
    </row>
    <row r="321" ht="15.75" customHeight="1">
      <c r="A321" s="89"/>
      <c r="B321" s="89"/>
      <c r="C321" s="89"/>
      <c r="D321" s="89"/>
      <c r="E321" s="89"/>
      <c r="F321" s="89"/>
      <c r="G321" s="89"/>
      <c r="H321" s="118"/>
      <c r="I321" s="391"/>
      <c r="J321" s="118"/>
      <c r="K321" s="482"/>
      <c r="L321" s="118"/>
      <c r="M321" s="118"/>
      <c r="N321" s="89"/>
      <c r="O321" s="391"/>
      <c r="P321" s="391"/>
      <c r="Q321" s="391"/>
      <c r="R321" s="89"/>
      <c r="S321" s="89"/>
      <c r="T321" s="89"/>
      <c r="U321" s="89"/>
      <c r="V321" s="89"/>
      <c r="W321" s="89"/>
      <c r="X321" s="89"/>
      <c r="Y321" s="89"/>
      <c r="Z321" s="89"/>
    </row>
    <row r="322" ht="15.75" customHeight="1">
      <c r="A322" s="89"/>
      <c r="B322" s="89"/>
      <c r="C322" s="89"/>
      <c r="D322" s="89"/>
      <c r="E322" s="89"/>
      <c r="F322" s="89"/>
      <c r="G322" s="89"/>
      <c r="H322" s="118"/>
      <c r="I322" s="391"/>
      <c r="J322" s="118"/>
      <c r="K322" s="482"/>
      <c r="L322" s="118"/>
      <c r="M322" s="118"/>
      <c r="N322" s="89"/>
      <c r="O322" s="391"/>
      <c r="P322" s="391"/>
      <c r="Q322" s="391"/>
      <c r="R322" s="89"/>
      <c r="S322" s="89"/>
      <c r="T322" s="89"/>
      <c r="U322" s="89"/>
      <c r="V322" s="89"/>
      <c r="W322" s="89"/>
      <c r="X322" s="89"/>
      <c r="Y322" s="89"/>
      <c r="Z322" s="89"/>
    </row>
    <row r="323" ht="15.75" customHeight="1">
      <c r="A323" s="89"/>
      <c r="B323" s="89"/>
      <c r="C323" s="89"/>
      <c r="D323" s="89"/>
      <c r="E323" s="89"/>
      <c r="F323" s="89"/>
      <c r="G323" s="89"/>
      <c r="H323" s="118"/>
      <c r="I323" s="391"/>
      <c r="J323" s="118"/>
      <c r="K323" s="482"/>
      <c r="L323" s="118"/>
      <c r="M323" s="118"/>
      <c r="N323" s="89"/>
      <c r="O323" s="391"/>
      <c r="P323" s="391"/>
      <c r="Q323" s="391"/>
      <c r="R323" s="89"/>
      <c r="S323" s="89"/>
      <c r="T323" s="89"/>
      <c r="U323" s="89"/>
      <c r="V323" s="89"/>
      <c r="W323" s="89"/>
      <c r="X323" s="89"/>
      <c r="Y323" s="89"/>
      <c r="Z323" s="89"/>
    </row>
    <row r="324" ht="15.75" customHeight="1">
      <c r="A324" s="89"/>
      <c r="B324" s="89"/>
      <c r="C324" s="89"/>
      <c r="D324" s="89"/>
      <c r="E324" s="89"/>
      <c r="F324" s="89"/>
      <c r="G324" s="89"/>
      <c r="H324" s="118"/>
      <c r="I324" s="391"/>
      <c r="J324" s="118"/>
      <c r="K324" s="482"/>
      <c r="L324" s="118"/>
      <c r="M324" s="118"/>
      <c r="N324" s="89"/>
      <c r="O324" s="391"/>
      <c r="P324" s="391"/>
      <c r="Q324" s="391"/>
      <c r="R324" s="89"/>
      <c r="S324" s="89"/>
      <c r="T324" s="89"/>
      <c r="U324" s="89"/>
      <c r="V324" s="89"/>
      <c r="W324" s="89"/>
      <c r="X324" s="89"/>
      <c r="Y324" s="89"/>
      <c r="Z324" s="89"/>
    </row>
    <row r="325" ht="15.75" customHeight="1">
      <c r="A325" s="89"/>
      <c r="B325" s="89"/>
      <c r="C325" s="89"/>
      <c r="D325" s="89"/>
      <c r="E325" s="89"/>
      <c r="F325" s="89"/>
      <c r="G325" s="89"/>
      <c r="H325" s="118"/>
      <c r="I325" s="391"/>
      <c r="J325" s="118"/>
      <c r="K325" s="482"/>
      <c r="L325" s="118"/>
      <c r="M325" s="118"/>
      <c r="N325" s="89"/>
      <c r="O325" s="391"/>
      <c r="P325" s="391"/>
      <c r="Q325" s="391"/>
      <c r="R325" s="89"/>
      <c r="S325" s="89"/>
      <c r="T325" s="89"/>
      <c r="U325" s="89"/>
      <c r="V325" s="89"/>
      <c r="W325" s="89"/>
      <c r="X325" s="89"/>
      <c r="Y325" s="89"/>
      <c r="Z325" s="89"/>
    </row>
    <row r="326" ht="15.75" customHeight="1">
      <c r="A326" s="89"/>
      <c r="B326" s="89"/>
      <c r="C326" s="89"/>
      <c r="D326" s="89"/>
      <c r="E326" s="89"/>
      <c r="F326" s="89"/>
      <c r="G326" s="89"/>
      <c r="H326" s="118"/>
      <c r="I326" s="391"/>
      <c r="J326" s="118"/>
      <c r="K326" s="482"/>
      <c r="L326" s="118"/>
      <c r="M326" s="118"/>
      <c r="N326" s="89"/>
      <c r="O326" s="391"/>
      <c r="P326" s="391"/>
      <c r="Q326" s="391"/>
      <c r="R326" s="89"/>
      <c r="S326" s="89"/>
      <c r="T326" s="89"/>
      <c r="U326" s="89"/>
      <c r="V326" s="89"/>
      <c r="W326" s="89"/>
      <c r="X326" s="89"/>
      <c r="Y326" s="89"/>
      <c r="Z326" s="89"/>
    </row>
    <row r="327" ht="15.75" customHeight="1">
      <c r="A327" s="89"/>
      <c r="B327" s="89"/>
      <c r="C327" s="89"/>
      <c r="D327" s="89"/>
      <c r="E327" s="89"/>
      <c r="F327" s="89"/>
      <c r="G327" s="89"/>
      <c r="H327" s="118"/>
      <c r="I327" s="391"/>
      <c r="J327" s="118"/>
      <c r="K327" s="482"/>
      <c r="L327" s="118"/>
      <c r="M327" s="118"/>
      <c r="N327" s="89"/>
      <c r="O327" s="391"/>
      <c r="P327" s="391"/>
      <c r="Q327" s="391"/>
      <c r="R327" s="89"/>
      <c r="S327" s="89"/>
      <c r="T327" s="89"/>
      <c r="U327" s="89"/>
      <c r="V327" s="89"/>
      <c r="W327" s="89"/>
      <c r="X327" s="89"/>
      <c r="Y327" s="89"/>
      <c r="Z327" s="89"/>
    </row>
    <row r="328" ht="15.75" customHeight="1">
      <c r="A328" s="89"/>
      <c r="B328" s="89"/>
      <c r="C328" s="89"/>
      <c r="D328" s="89"/>
      <c r="E328" s="89"/>
      <c r="F328" s="89"/>
      <c r="G328" s="89"/>
      <c r="H328" s="118"/>
      <c r="I328" s="391"/>
      <c r="J328" s="118"/>
      <c r="K328" s="482"/>
      <c r="L328" s="118"/>
      <c r="M328" s="118"/>
      <c r="N328" s="89"/>
      <c r="O328" s="391"/>
      <c r="P328" s="391"/>
      <c r="Q328" s="391"/>
      <c r="R328" s="89"/>
      <c r="S328" s="89"/>
      <c r="T328" s="89"/>
      <c r="U328" s="89"/>
      <c r="V328" s="89"/>
      <c r="W328" s="89"/>
      <c r="X328" s="89"/>
      <c r="Y328" s="89"/>
      <c r="Z328" s="89"/>
    </row>
    <row r="329" ht="15.75" customHeight="1">
      <c r="A329" s="89"/>
      <c r="B329" s="89"/>
      <c r="C329" s="89"/>
      <c r="D329" s="89"/>
      <c r="E329" s="89"/>
      <c r="F329" s="89"/>
      <c r="G329" s="89"/>
      <c r="H329" s="118"/>
      <c r="I329" s="391"/>
      <c r="J329" s="118"/>
      <c r="K329" s="482"/>
      <c r="L329" s="118"/>
      <c r="M329" s="118"/>
      <c r="N329" s="89"/>
      <c r="O329" s="391"/>
      <c r="P329" s="391"/>
      <c r="Q329" s="391"/>
      <c r="R329" s="89"/>
      <c r="S329" s="89"/>
      <c r="T329" s="89"/>
      <c r="U329" s="89"/>
      <c r="V329" s="89"/>
      <c r="W329" s="89"/>
      <c r="X329" s="89"/>
      <c r="Y329" s="89"/>
      <c r="Z329" s="89"/>
    </row>
    <row r="330" ht="15.75" customHeight="1">
      <c r="A330" s="89"/>
      <c r="B330" s="89"/>
      <c r="C330" s="89"/>
      <c r="D330" s="89"/>
      <c r="E330" s="89"/>
      <c r="F330" s="89"/>
      <c r="G330" s="89"/>
      <c r="H330" s="118"/>
      <c r="I330" s="391"/>
      <c r="J330" s="118"/>
      <c r="K330" s="482"/>
      <c r="L330" s="118"/>
      <c r="M330" s="118"/>
      <c r="N330" s="89"/>
      <c r="O330" s="391"/>
      <c r="P330" s="391"/>
      <c r="Q330" s="391"/>
      <c r="R330" s="89"/>
      <c r="S330" s="89"/>
      <c r="T330" s="89"/>
      <c r="U330" s="89"/>
      <c r="V330" s="89"/>
      <c r="W330" s="89"/>
      <c r="X330" s="89"/>
      <c r="Y330" s="89"/>
      <c r="Z330" s="89"/>
    </row>
    <row r="331" ht="15.75" customHeight="1">
      <c r="A331" s="89"/>
      <c r="B331" s="89"/>
      <c r="C331" s="89"/>
      <c r="D331" s="89"/>
      <c r="E331" s="89"/>
      <c r="F331" s="89"/>
      <c r="G331" s="89"/>
      <c r="H331" s="118"/>
      <c r="I331" s="391"/>
      <c r="J331" s="118"/>
      <c r="K331" s="482"/>
      <c r="L331" s="118"/>
      <c r="M331" s="118"/>
      <c r="N331" s="89"/>
      <c r="O331" s="391"/>
      <c r="P331" s="391"/>
      <c r="Q331" s="391"/>
      <c r="R331" s="89"/>
      <c r="S331" s="89"/>
      <c r="T331" s="89"/>
      <c r="U331" s="89"/>
      <c r="V331" s="89"/>
      <c r="W331" s="89"/>
      <c r="X331" s="89"/>
      <c r="Y331" s="89"/>
      <c r="Z331" s="89"/>
    </row>
    <row r="332" ht="15.75" customHeight="1">
      <c r="A332" s="89"/>
      <c r="B332" s="89"/>
      <c r="C332" s="89"/>
      <c r="D332" s="89"/>
      <c r="E332" s="89"/>
      <c r="F332" s="89"/>
      <c r="G332" s="89"/>
      <c r="H332" s="118"/>
      <c r="I332" s="391"/>
      <c r="J332" s="118"/>
      <c r="K332" s="482"/>
      <c r="L332" s="118"/>
      <c r="M332" s="118"/>
      <c r="N332" s="89"/>
      <c r="O332" s="391"/>
      <c r="P332" s="391"/>
      <c r="Q332" s="391"/>
      <c r="R332" s="89"/>
      <c r="S332" s="89"/>
      <c r="T332" s="89"/>
      <c r="U332" s="89"/>
      <c r="V332" s="89"/>
      <c r="W332" s="89"/>
      <c r="X332" s="89"/>
      <c r="Y332" s="89"/>
      <c r="Z332" s="89"/>
    </row>
    <row r="333" ht="15.75" customHeight="1">
      <c r="A333" s="89"/>
      <c r="B333" s="89"/>
      <c r="C333" s="89"/>
      <c r="D333" s="89"/>
      <c r="E333" s="89"/>
      <c r="F333" s="89"/>
      <c r="G333" s="89"/>
      <c r="H333" s="118"/>
      <c r="I333" s="391"/>
      <c r="J333" s="118"/>
      <c r="K333" s="482"/>
      <c r="L333" s="118"/>
      <c r="M333" s="118"/>
      <c r="N333" s="89"/>
      <c r="O333" s="391"/>
      <c r="P333" s="391"/>
      <c r="Q333" s="391"/>
      <c r="R333" s="89"/>
      <c r="S333" s="89"/>
      <c r="T333" s="89"/>
      <c r="U333" s="89"/>
      <c r="V333" s="89"/>
      <c r="W333" s="89"/>
      <c r="X333" s="89"/>
      <c r="Y333" s="89"/>
      <c r="Z333" s="89"/>
    </row>
    <row r="334" ht="15.75" customHeight="1">
      <c r="A334" s="89"/>
      <c r="B334" s="89"/>
      <c r="C334" s="89"/>
      <c r="D334" s="89"/>
      <c r="E334" s="89"/>
      <c r="F334" s="89"/>
      <c r="G334" s="89"/>
      <c r="H334" s="118"/>
      <c r="I334" s="391"/>
      <c r="J334" s="118"/>
      <c r="K334" s="482"/>
      <c r="L334" s="118"/>
      <c r="M334" s="118"/>
      <c r="N334" s="89"/>
      <c r="O334" s="391"/>
      <c r="P334" s="391"/>
      <c r="Q334" s="391"/>
      <c r="R334" s="89"/>
      <c r="S334" s="89"/>
      <c r="T334" s="89"/>
      <c r="U334" s="89"/>
      <c r="V334" s="89"/>
      <c r="W334" s="89"/>
      <c r="X334" s="89"/>
      <c r="Y334" s="89"/>
      <c r="Z334" s="89"/>
    </row>
    <row r="335" ht="15.75" customHeight="1">
      <c r="A335" s="89"/>
      <c r="B335" s="89"/>
      <c r="C335" s="89"/>
      <c r="D335" s="89"/>
      <c r="E335" s="89"/>
      <c r="F335" s="89"/>
      <c r="G335" s="89"/>
      <c r="H335" s="118"/>
      <c r="I335" s="391"/>
      <c r="J335" s="118"/>
      <c r="K335" s="482"/>
      <c r="L335" s="118"/>
      <c r="M335" s="118"/>
      <c r="N335" s="89"/>
      <c r="O335" s="391"/>
      <c r="P335" s="391"/>
      <c r="Q335" s="391"/>
      <c r="R335" s="89"/>
      <c r="S335" s="89"/>
      <c r="T335" s="89"/>
      <c r="U335" s="89"/>
      <c r="V335" s="89"/>
      <c r="W335" s="89"/>
      <c r="X335" s="89"/>
      <c r="Y335" s="89"/>
      <c r="Z335" s="89"/>
    </row>
    <row r="336" ht="15.75" customHeight="1">
      <c r="A336" s="89"/>
      <c r="B336" s="89"/>
      <c r="C336" s="89"/>
      <c r="D336" s="89"/>
      <c r="E336" s="89"/>
      <c r="F336" s="89"/>
      <c r="G336" s="89"/>
      <c r="H336" s="118"/>
      <c r="I336" s="391"/>
      <c r="J336" s="118"/>
      <c r="K336" s="482"/>
      <c r="L336" s="118"/>
      <c r="M336" s="118"/>
      <c r="N336" s="89"/>
      <c r="O336" s="391"/>
      <c r="P336" s="391"/>
      <c r="Q336" s="391"/>
      <c r="R336" s="89"/>
      <c r="S336" s="89"/>
      <c r="T336" s="89"/>
      <c r="U336" s="89"/>
      <c r="V336" s="89"/>
      <c r="W336" s="89"/>
      <c r="X336" s="89"/>
      <c r="Y336" s="89"/>
      <c r="Z336" s="89"/>
    </row>
    <row r="337" ht="15.75" customHeight="1">
      <c r="A337" s="89"/>
      <c r="B337" s="89"/>
      <c r="C337" s="89"/>
      <c r="D337" s="89"/>
      <c r="E337" s="89"/>
      <c r="F337" s="89"/>
      <c r="G337" s="89"/>
      <c r="H337" s="118"/>
      <c r="I337" s="391"/>
      <c r="J337" s="118"/>
      <c r="K337" s="482"/>
      <c r="L337" s="118"/>
      <c r="M337" s="118"/>
      <c r="N337" s="89"/>
      <c r="O337" s="391"/>
      <c r="P337" s="391"/>
      <c r="Q337" s="391"/>
      <c r="R337" s="89"/>
      <c r="S337" s="89"/>
      <c r="T337" s="89"/>
      <c r="U337" s="89"/>
      <c r="V337" s="89"/>
      <c r="W337" s="89"/>
      <c r="X337" s="89"/>
      <c r="Y337" s="89"/>
      <c r="Z337" s="89"/>
    </row>
    <row r="338" ht="15.75" customHeight="1">
      <c r="A338" s="89"/>
      <c r="B338" s="89"/>
      <c r="C338" s="89"/>
      <c r="D338" s="89"/>
      <c r="E338" s="89"/>
      <c r="F338" s="89"/>
      <c r="G338" s="89"/>
      <c r="H338" s="118"/>
      <c r="I338" s="391"/>
      <c r="J338" s="118"/>
      <c r="K338" s="482"/>
      <c r="L338" s="118"/>
      <c r="M338" s="118"/>
      <c r="N338" s="89"/>
      <c r="O338" s="391"/>
      <c r="P338" s="391"/>
      <c r="Q338" s="391"/>
      <c r="R338" s="89"/>
      <c r="S338" s="89"/>
      <c r="T338" s="89"/>
      <c r="U338" s="89"/>
      <c r="V338" s="89"/>
      <c r="W338" s="89"/>
      <c r="X338" s="89"/>
      <c r="Y338" s="89"/>
      <c r="Z338" s="89"/>
    </row>
    <row r="339" ht="15.75" customHeight="1">
      <c r="A339" s="89"/>
      <c r="B339" s="89"/>
      <c r="C339" s="89"/>
      <c r="D339" s="89"/>
      <c r="E339" s="89"/>
      <c r="F339" s="89"/>
      <c r="G339" s="89"/>
      <c r="H339" s="118"/>
      <c r="I339" s="391"/>
      <c r="J339" s="118"/>
      <c r="K339" s="482"/>
      <c r="L339" s="118"/>
      <c r="M339" s="118"/>
      <c r="N339" s="89"/>
      <c r="O339" s="391"/>
      <c r="P339" s="391"/>
      <c r="Q339" s="391"/>
      <c r="R339" s="89"/>
      <c r="S339" s="89"/>
      <c r="T339" s="89"/>
      <c r="U339" s="89"/>
      <c r="V339" s="89"/>
      <c r="W339" s="89"/>
      <c r="X339" s="89"/>
      <c r="Y339" s="89"/>
      <c r="Z339" s="89"/>
    </row>
    <row r="340" ht="15.75" customHeight="1">
      <c r="A340" s="89"/>
      <c r="B340" s="89"/>
      <c r="C340" s="89"/>
      <c r="D340" s="89"/>
      <c r="E340" s="89"/>
      <c r="F340" s="89"/>
      <c r="G340" s="89"/>
      <c r="H340" s="118"/>
      <c r="I340" s="391"/>
      <c r="J340" s="118"/>
      <c r="K340" s="482"/>
      <c r="L340" s="118"/>
      <c r="M340" s="118"/>
      <c r="N340" s="89"/>
      <c r="O340" s="391"/>
      <c r="P340" s="391"/>
      <c r="Q340" s="391"/>
      <c r="R340" s="89"/>
      <c r="S340" s="89"/>
      <c r="T340" s="89"/>
      <c r="U340" s="89"/>
      <c r="V340" s="89"/>
      <c r="W340" s="89"/>
      <c r="X340" s="89"/>
      <c r="Y340" s="89"/>
      <c r="Z340" s="89"/>
    </row>
    <row r="341" ht="15.75" customHeight="1">
      <c r="A341" s="89"/>
      <c r="B341" s="89"/>
      <c r="C341" s="89"/>
      <c r="D341" s="89"/>
      <c r="E341" s="89"/>
      <c r="F341" s="89"/>
      <c r="G341" s="89"/>
      <c r="H341" s="118"/>
      <c r="I341" s="391"/>
      <c r="J341" s="118"/>
      <c r="K341" s="482"/>
      <c r="L341" s="118"/>
      <c r="M341" s="118"/>
      <c r="N341" s="89"/>
      <c r="O341" s="391"/>
      <c r="P341" s="391"/>
      <c r="Q341" s="391"/>
      <c r="R341" s="89"/>
      <c r="S341" s="89"/>
      <c r="T341" s="89"/>
      <c r="U341" s="89"/>
      <c r="V341" s="89"/>
      <c r="W341" s="89"/>
      <c r="X341" s="89"/>
      <c r="Y341" s="89"/>
      <c r="Z341" s="89"/>
    </row>
    <row r="342" ht="15.75" customHeight="1">
      <c r="A342" s="89"/>
      <c r="B342" s="89"/>
      <c r="C342" s="89"/>
      <c r="D342" s="89"/>
      <c r="E342" s="89"/>
      <c r="F342" s="89"/>
      <c r="G342" s="89"/>
      <c r="H342" s="118"/>
      <c r="I342" s="391"/>
      <c r="J342" s="118"/>
      <c r="K342" s="482"/>
      <c r="L342" s="118"/>
      <c r="M342" s="118"/>
      <c r="N342" s="89"/>
      <c r="O342" s="391"/>
      <c r="P342" s="391"/>
      <c r="Q342" s="391"/>
      <c r="R342" s="89"/>
      <c r="S342" s="89"/>
      <c r="T342" s="89"/>
      <c r="U342" s="89"/>
      <c r="V342" s="89"/>
      <c r="W342" s="89"/>
      <c r="X342" s="89"/>
      <c r="Y342" s="89"/>
      <c r="Z342" s="89"/>
    </row>
    <row r="343" ht="15.75" customHeight="1">
      <c r="A343" s="89"/>
      <c r="B343" s="89"/>
      <c r="C343" s="89"/>
      <c r="D343" s="89"/>
      <c r="E343" s="89"/>
      <c r="F343" s="89"/>
      <c r="G343" s="89"/>
      <c r="H343" s="118"/>
      <c r="I343" s="391"/>
      <c r="J343" s="118"/>
      <c r="K343" s="482"/>
      <c r="L343" s="118"/>
      <c r="M343" s="118"/>
      <c r="N343" s="89"/>
      <c r="O343" s="391"/>
      <c r="P343" s="391"/>
      <c r="Q343" s="391"/>
      <c r="R343" s="89"/>
      <c r="S343" s="89"/>
      <c r="T343" s="89"/>
      <c r="U343" s="89"/>
      <c r="V343" s="89"/>
      <c r="W343" s="89"/>
      <c r="X343" s="89"/>
      <c r="Y343" s="89"/>
      <c r="Z343" s="89"/>
    </row>
    <row r="344" ht="15.75" customHeight="1">
      <c r="A344" s="89"/>
      <c r="B344" s="89"/>
      <c r="C344" s="89"/>
      <c r="D344" s="89"/>
      <c r="E344" s="89"/>
      <c r="F344" s="89"/>
      <c r="G344" s="89"/>
      <c r="H344" s="118"/>
      <c r="I344" s="391"/>
      <c r="J344" s="118"/>
      <c r="K344" s="482"/>
      <c r="L344" s="118"/>
      <c r="M344" s="118"/>
      <c r="N344" s="89"/>
      <c r="O344" s="391"/>
      <c r="P344" s="391"/>
      <c r="Q344" s="391"/>
      <c r="R344" s="89"/>
      <c r="S344" s="89"/>
      <c r="T344" s="89"/>
      <c r="U344" s="89"/>
      <c r="V344" s="89"/>
      <c r="W344" s="89"/>
      <c r="X344" s="89"/>
      <c r="Y344" s="89"/>
      <c r="Z344" s="89"/>
    </row>
    <row r="345" ht="15.75" customHeight="1">
      <c r="A345" s="89"/>
      <c r="B345" s="89"/>
      <c r="C345" s="89"/>
      <c r="D345" s="89"/>
      <c r="E345" s="89"/>
      <c r="F345" s="89"/>
      <c r="G345" s="89"/>
      <c r="H345" s="118"/>
      <c r="I345" s="391"/>
      <c r="J345" s="118"/>
      <c r="K345" s="482"/>
      <c r="L345" s="118"/>
      <c r="M345" s="118"/>
      <c r="N345" s="89"/>
      <c r="O345" s="391"/>
      <c r="P345" s="391"/>
      <c r="Q345" s="391"/>
      <c r="R345" s="89"/>
      <c r="S345" s="89"/>
      <c r="T345" s="89"/>
      <c r="U345" s="89"/>
      <c r="V345" s="89"/>
      <c r="W345" s="89"/>
      <c r="X345" s="89"/>
      <c r="Y345" s="89"/>
      <c r="Z345" s="89"/>
    </row>
    <row r="346" ht="15.75" customHeight="1">
      <c r="A346" s="89"/>
      <c r="B346" s="89"/>
      <c r="C346" s="89"/>
      <c r="D346" s="89"/>
      <c r="E346" s="89"/>
      <c r="F346" s="89"/>
      <c r="G346" s="89"/>
      <c r="H346" s="118"/>
      <c r="I346" s="391"/>
      <c r="J346" s="118"/>
      <c r="K346" s="482"/>
      <c r="L346" s="118"/>
      <c r="M346" s="118"/>
      <c r="N346" s="89"/>
      <c r="O346" s="391"/>
      <c r="P346" s="391"/>
      <c r="Q346" s="391"/>
      <c r="R346" s="89"/>
      <c r="S346" s="89"/>
      <c r="T346" s="89"/>
      <c r="U346" s="89"/>
      <c r="V346" s="89"/>
      <c r="W346" s="89"/>
      <c r="X346" s="89"/>
      <c r="Y346" s="89"/>
      <c r="Z346" s="89"/>
    </row>
    <row r="347" ht="15.75" customHeight="1">
      <c r="A347" s="89"/>
      <c r="B347" s="89"/>
      <c r="C347" s="89"/>
      <c r="D347" s="89"/>
      <c r="E347" s="89"/>
      <c r="F347" s="89"/>
      <c r="G347" s="89"/>
      <c r="H347" s="118"/>
      <c r="I347" s="391"/>
      <c r="J347" s="118"/>
      <c r="K347" s="482"/>
      <c r="L347" s="118"/>
      <c r="M347" s="118"/>
      <c r="N347" s="89"/>
      <c r="O347" s="391"/>
      <c r="P347" s="391"/>
      <c r="Q347" s="391"/>
      <c r="R347" s="89"/>
      <c r="S347" s="89"/>
      <c r="T347" s="89"/>
      <c r="U347" s="89"/>
      <c r="V347" s="89"/>
      <c r="W347" s="89"/>
      <c r="X347" s="89"/>
      <c r="Y347" s="89"/>
      <c r="Z347" s="89"/>
    </row>
    <row r="348" ht="15.75" customHeight="1">
      <c r="A348" s="89"/>
      <c r="B348" s="89"/>
      <c r="C348" s="89"/>
      <c r="D348" s="89"/>
      <c r="E348" s="89"/>
      <c r="F348" s="89"/>
      <c r="G348" s="89"/>
      <c r="H348" s="118"/>
      <c r="I348" s="391"/>
      <c r="J348" s="118"/>
      <c r="K348" s="482"/>
      <c r="L348" s="118"/>
      <c r="M348" s="118"/>
      <c r="N348" s="89"/>
      <c r="O348" s="391"/>
      <c r="P348" s="391"/>
      <c r="Q348" s="391"/>
      <c r="R348" s="89"/>
      <c r="S348" s="89"/>
      <c r="T348" s="89"/>
      <c r="U348" s="89"/>
      <c r="V348" s="89"/>
      <c r="W348" s="89"/>
      <c r="X348" s="89"/>
      <c r="Y348" s="89"/>
      <c r="Z348" s="89"/>
    </row>
    <row r="349" ht="15.75" customHeight="1">
      <c r="A349" s="89"/>
      <c r="B349" s="89"/>
      <c r="C349" s="89"/>
      <c r="D349" s="89"/>
      <c r="E349" s="89"/>
      <c r="F349" s="89"/>
      <c r="G349" s="89"/>
      <c r="H349" s="118"/>
      <c r="I349" s="391"/>
      <c r="J349" s="118"/>
      <c r="K349" s="482"/>
      <c r="L349" s="118"/>
      <c r="M349" s="118"/>
      <c r="N349" s="89"/>
      <c r="O349" s="391"/>
      <c r="P349" s="391"/>
      <c r="Q349" s="391"/>
      <c r="R349" s="89"/>
      <c r="S349" s="89"/>
      <c r="T349" s="89"/>
      <c r="U349" s="89"/>
      <c r="V349" s="89"/>
      <c r="W349" s="89"/>
      <c r="X349" s="89"/>
      <c r="Y349" s="89"/>
      <c r="Z349" s="89"/>
    </row>
    <row r="350" ht="15.75" customHeight="1">
      <c r="A350" s="89"/>
      <c r="B350" s="89"/>
      <c r="C350" s="89"/>
      <c r="D350" s="89"/>
      <c r="E350" s="89"/>
      <c r="F350" s="89"/>
      <c r="G350" s="89"/>
      <c r="H350" s="118"/>
      <c r="I350" s="391"/>
      <c r="J350" s="118"/>
      <c r="K350" s="482"/>
      <c r="L350" s="118"/>
      <c r="M350" s="118"/>
      <c r="N350" s="89"/>
      <c r="O350" s="391"/>
      <c r="P350" s="391"/>
      <c r="Q350" s="391"/>
      <c r="R350" s="89"/>
      <c r="S350" s="89"/>
      <c r="T350" s="89"/>
      <c r="U350" s="89"/>
      <c r="V350" s="89"/>
      <c r="W350" s="89"/>
      <c r="X350" s="89"/>
      <c r="Y350" s="89"/>
      <c r="Z350" s="89"/>
    </row>
    <row r="351" ht="15.75" customHeight="1">
      <c r="A351" s="89"/>
      <c r="B351" s="89"/>
      <c r="C351" s="89"/>
      <c r="D351" s="89"/>
      <c r="E351" s="89"/>
      <c r="F351" s="89"/>
      <c r="G351" s="89"/>
      <c r="H351" s="118"/>
      <c r="I351" s="391"/>
      <c r="J351" s="118"/>
      <c r="K351" s="482"/>
      <c r="L351" s="118"/>
      <c r="M351" s="118"/>
      <c r="N351" s="89"/>
      <c r="O351" s="391"/>
      <c r="P351" s="391"/>
      <c r="Q351" s="391"/>
      <c r="R351" s="89"/>
      <c r="S351" s="89"/>
      <c r="T351" s="89"/>
      <c r="U351" s="89"/>
      <c r="V351" s="89"/>
      <c r="W351" s="89"/>
      <c r="X351" s="89"/>
      <c r="Y351" s="89"/>
      <c r="Z351" s="89"/>
    </row>
    <row r="352" ht="15.75" customHeight="1">
      <c r="A352" s="89"/>
      <c r="B352" s="89"/>
      <c r="C352" s="89"/>
      <c r="D352" s="89"/>
      <c r="E352" s="89"/>
      <c r="F352" s="89"/>
      <c r="G352" s="89"/>
      <c r="H352" s="118"/>
      <c r="I352" s="391"/>
      <c r="J352" s="118"/>
      <c r="K352" s="482"/>
      <c r="L352" s="118"/>
      <c r="M352" s="118"/>
      <c r="N352" s="89"/>
      <c r="O352" s="391"/>
      <c r="P352" s="391"/>
      <c r="Q352" s="391"/>
      <c r="R352" s="89"/>
      <c r="S352" s="89"/>
      <c r="T352" s="89"/>
      <c r="U352" s="89"/>
      <c r="V352" s="89"/>
      <c r="W352" s="89"/>
      <c r="X352" s="89"/>
      <c r="Y352" s="89"/>
      <c r="Z352" s="89"/>
    </row>
    <row r="353" ht="15.75" customHeight="1">
      <c r="A353" s="89"/>
      <c r="B353" s="89"/>
      <c r="C353" s="89"/>
      <c r="D353" s="89"/>
      <c r="E353" s="89"/>
      <c r="F353" s="89"/>
      <c r="G353" s="89"/>
      <c r="H353" s="118"/>
      <c r="I353" s="391"/>
      <c r="J353" s="118"/>
      <c r="K353" s="482"/>
      <c r="L353" s="118"/>
      <c r="M353" s="118"/>
      <c r="N353" s="89"/>
      <c r="O353" s="391"/>
      <c r="P353" s="391"/>
      <c r="Q353" s="391"/>
      <c r="R353" s="89"/>
      <c r="S353" s="89"/>
      <c r="T353" s="89"/>
      <c r="U353" s="89"/>
      <c r="V353" s="89"/>
      <c r="W353" s="89"/>
      <c r="X353" s="89"/>
      <c r="Y353" s="89"/>
      <c r="Z353" s="89"/>
    </row>
    <row r="354" ht="15.75" customHeight="1">
      <c r="A354" s="89"/>
      <c r="B354" s="89"/>
      <c r="C354" s="89"/>
      <c r="D354" s="89"/>
      <c r="E354" s="89"/>
      <c r="F354" s="89"/>
      <c r="G354" s="89"/>
      <c r="H354" s="118"/>
      <c r="I354" s="391"/>
      <c r="J354" s="118"/>
      <c r="K354" s="482"/>
      <c r="L354" s="118"/>
      <c r="M354" s="118"/>
      <c r="N354" s="89"/>
      <c r="O354" s="391"/>
      <c r="P354" s="391"/>
      <c r="Q354" s="391"/>
      <c r="R354" s="89"/>
      <c r="S354" s="89"/>
      <c r="T354" s="89"/>
      <c r="U354" s="89"/>
      <c r="V354" s="89"/>
      <c r="W354" s="89"/>
      <c r="X354" s="89"/>
      <c r="Y354" s="89"/>
      <c r="Z354" s="89"/>
    </row>
    <row r="355" ht="15.75" customHeight="1">
      <c r="A355" s="89"/>
      <c r="B355" s="89"/>
      <c r="C355" s="89"/>
      <c r="D355" s="89"/>
      <c r="E355" s="89"/>
      <c r="F355" s="89"/>
      <c r="G355" s="89"/>
      <c r="H355" s="118"/>
      <c r="I355" s="391"/>
      <c r="J355" s="118"/>
      <c r="K355" s="482"/>
      <c r="L355" s="118"/>
      <c r="M355" s="118"/>
      <c r="N355" s="89"/>
      <c r="O355" s="391"/>
      <c r="P355" s="391"/>
      <c r="Q355" s="391"/>
      <c r="R355" s="89"/>
      <c r="S355" s="89"/>
      <c r="T355" s="89"/>
      <c r="U355" s="89"/>
      <c r="V355" s="89"/>
      <c r="W355" s="89"/>
      <c r="X355" s="89"/>
      <c r="Y355" s="89"/>
      <c r="Z355" s="89"/>
    </row>
    <row r="356" ht="15.75" customHeight="1">
      <c r="A356" s="89"/>
      <c r="B356" s="89"/>
      <c r="C356" s="89"/>
      <c r="D356" s="89"/>
      <c r="E356" s="89"/>
      <c r="F356" s="89"/>
      <c r="G356" s="89"/>
      <c r="H356" s="118"/>
      <c r="I356" s="391"/>
      <c r="J356" s="118"/>
      <c r="K356" s="482"/>
      <c r="L356" s="118"/>
      <c r="M356" s="118"/>
      <c r="N356" s="89"/>
      <c r="O356" s="391"/>
      <c r="P356" s="391"/>
      <c r="Q356" s="391"/>
      <c r="R356" s="89"/>
      <c r="S356" s="89"/>
      <c r="T356" s="89"/>
      <c r="U356" s="89"/>
      <c r="V356" s="89"/>
      <c r="W356" s="89"/>
      <c r="X356" s="89"/>
      <c r="Y356" s="89"/>
      <c r="Z356" s="89"/>
    </row>
    <row r="357" ht="15.75" customHeight="1">
      <c r="A357" s="89"/>
      <c r="B357" s="89"/>
      <c r="C357" s="89"/>
      <c r="D357" s="89"/>
      <c r="E357" s="89"/>
      <c r="F357" s="89"/>
      <c r="G357" s="89"/>
      <c r="H357" s="118"/>
      <c r="I357" s="391"/>
      <c r="J357" s="118"/>
      <c r="K357" s="482"/>
      <c r="L357" s="118"/>
      <c r="M357" s="118"/>
      <c r="N357" s="89"/>
      <c r="O357" s="391"/>
      <c r="P357" s="391"/>
      <c r="Q357" s="391"/>
      <c r="R357" s="89"/>
      <c r="S357" s="89"/>
      <c r="T357" s="89"/>
      <c r="U357" s="89"/>
      <c r="V357" s="89"/>
      <c r="W357" s="89"/>
      <c r="X357" s="89"/>
      <c r="Y357" s="89"/>
      <c r="Z357" s="89"/>
    </row>
    <row r="358" ht="15.75" customHeight="1">
      <c r="A358" s="89"/>
      <c r="B358" s="89"/>
      <c r="C358" s="89"/>
      <c r="D358" s="89"/>
      <c r="E358" s="89"/>
      <c r="F358" s="89"/>
      <c r="G358" s="89"/>
      <c r="H358" s="118"/>
      <c r="I358" s="391"/>
      <c r="J358" s="118"/>
      <c r="K358" s="482"/>
      <c r="L358" s="118"/>
      <c r="M358" s="118"/>
      <c r="N358" s="89"/>
      <c r="O358" s="391"/>
      <c r="P358" s="391"/>
      <c r="Q358" s="391"/>
      <c r="R358" s="89"/>
      <c r="S358" s="89"/>
      <c r="T358" s="89"/>
      <c r="U358" s="89"/>
      <c r="V358" s="89"/>
      <c r="W358" s="89"/>
      <c r="X358" s="89"/>
      <c r="Y358" s="89"/>
      <c r="Z358" s="89"/>
    </row>
    <row r="359" ht="15.75" customHeight="1">
      <c r="A359" s="89"/>
      <c r="B359" s="89"/>
      <c r="C359" s="89"/>
      <c r="D359" s="89"/>
      <c r="E359" s="89"/>
      <c r="F359" s="89"/>
      <c r="G359" s="89"/>
      <c r="H359" s="118"/>
      <c r="I359" s="391"/>
      <c r="J359" s="118"/>
      <c r="K359" s="482"/>
      <c r="L359" s="118"/>
      <c r="M359" s="118"/>
      <c r="N359" s="89"/>
      <c r="O359" s="391"/>
      <c r="P359" s="391"/>
      <c r="Q359" s="391"/>
      <c r="R359" s="89"/>
      <c r="S359" s="89"/>
      <c r="T359" s="89"/>
      <c r="U359" s="89"/>
      <c r="V359" s="89"/>
      <c r="W359" s="89"/>
      <c r="X359" s="89"/>
      <c r="Y359" s="89"/>
      <c r="Z359" s="89"/>
    </row>
    <row r="360" ht="15.75" customHeight="1">
      <c r="A360" s="89"/>
      <c r="B360" s="89"/>
      <c r="C360" s="89"/>
      <c r="D360" s="89"/>
      <c r="E360" s="89"/>
      <c r="F360" s="89"/>
      <c r="G360" s="89"/>
      <c r="H360" s="118"/>
      <c r="I360" s="391"/>
      <c r="J360" s="118"/>
      <c r="K360" s="482"/>
      <c r="L360" s="118"/>
      <c r="M360" s="118"/>
      <c r="N360" s="89"/>
      <c r="O360" s="391"/>
      <c r="P360" s="391"/>
      <c r="Q360" s="391"/>
      <c r="R360" s="89"/>
      <c r="S360" s="89"/>
      <c r="T360" s="89"/>
      <c r="U360" s="89"/>
      <c r="V360" s="89"/>
      <c r="W360" s="89"/>
      <c r="X360" s="89"/>
      <c r="Y360" s="89"/>
      <c r="Z360" s="89"/>
    </row>
    <row r="361" ht="15.75" customHeight="1">
      <c r="A361" s="89"/>
      <c r="B361" s="89"/>
      <c r="C361" s="89"/>
      <c r="D361" s="89"/>
      <c r="E361" s="89"/>
      <c r="F361" s="89"/>
      <c r="G361" s="89"/>
      <c r="H361" s="118"/>
      <c r="I361" s="391"/>
      <c r="J361" s="118"/>
      <c r="K361" s="482"/>
      <c r="L361" s="118"/>
      <c r="M361" s="118"/>
      <c r="N361" s="89"/>
      <c r="O361" s="391"/>
      <c r="P361" s="391"/>
      <c r="Q361" s="391"/>
      <c r="R361" s="89"/>
      <c r="S361" s="89"/>
      <c r="T361" s="89"/>
      <c r="U361" s="89"/>
      <c r="V361" s="89"/>
      <c r="W361" s="89"/>
      <c r="X361" s="89"/>
      <c r="Y361" s="89"/>
      <c r="Z361" s="89"/>
    </row>
    <row r="362" ht="15.75" customHeight="1">
      <c r="A362" s="89"/>
      <c r="B362" s="89"/>
      <c r="C362" s="89"/>
      <c r="D362" s="89"/>
      <c r="E362" s="89"/>
      <c r="F362" s="89"/>
      <c r="G362" s="89"/>
      <c r="H362" s="118"/>
      <c r="I362" s="391"/>
      <c r="J362" s="118"/>
      <c r="K362" s="482"/>
      <c r="L362" s="118"/>
      <c r="M362" s="118"/>
      <c r="N362" s="89"/>
      <c r="O362" s="391"/>
      <c r="P362" s="391"/>
      <c r="Q362" s="391"/>
      <c r="R362" s="89"/>
      <c r="S362" s="89"/>
      <c r="T362" s="89"/>
      <c r="U362" s="89"/>
      <c r="V362" s="89"/>
      <c r="W362" s="89"/>
      <c r="X362" s="89"/>
      <c r="Y362" s="89"/>
      <c r="Z362" s="89"/>
    </row>
    <row r="363" ht="15.75" customHeight="1">
      <c r="A363" s="89"/>
      <c r="B363" s="89"/>
      <c r="C363" s="89"/>
      <c r="D363" s="89"/>
      <c r="E363" s="89"/>
      <c r="F363" s="89"/>
      <c r="G363" s="89"/>
      <c r="H363" s="118"/>
      <c r="I363" s="391"/>
      <c r="J363" s="118"/>
      <c r="K363" s="482"/>
      <c r="L363" s="118"/>
      <c r="M363" s="118"/>
      <c r="N363" s="89"/>
      <c r="O363" s="391"/>
      <c r="P363" s="391"/>
      <c r="Q363" s="391"/>
      <c r="R363" s="89"/>
      <c r="S363" s="89"/>
      <c r="T363" s="89"/>
      <c r="U363" s="89"/>
      <c r="V363" s="89"/>
      <c r="W363" s="89"/>
      <c r="X363" s="89"/>
      <c r="Y363" s="89"/>
      <c r="Z363" s="89"/>
    </row>
    <row r="364" ht="15.75" customHeight="1">
      <c r="A364" s="89"/>
      <c r="B364" s="89"/>
      <c r="C364" s="89"/>
      <c r="D364" s="89"/>
      <c r="E364" s="89"/>
      <c r="F364" s="89"/>
      <c r="G364" s="89"/>
      <c r="H364" s="118"/>
      <c r="I364" s="391"/>
      <c r="J364" s="118"/>
      <c r="K364" s="482"/>
      <c r="L364" s="118"/>
      <c r="M364" s="118"/>
      <c r="N364" s="89"/>
      <c r="O364" s="391"/>
      <c r="P364" s="391"/>
      <c r="Q364" s="391"/>
      <c r="R364" s="89"/>
      <c r="S364" s="89"/>
      <c r="T364" s="89"/>
      <c r="U364" s="89"/>
      <c r="V364" s="89"/>
      <c r="W364" s="89"/>
      <c r="X364" s="89"/>
      <c r="Y364" s="89"/>
      <c r="Z364" s="89"/>
    </row>
    <row r="365" ht="15.75" customHeight="1">
      <c r="A365" s="89"/>
      <c r="B365" s="89"/>
      <c r="C365" s="89"/>
      <c r="D365" s="89"/>
      <c r="E365" s="89"/>
      <c r="F365" s="89"/>
      <c r="G365" s="89"/>
      <c r="H365" s="118"/>
      <c r="I365" s="391"/>
      <c r="J365" s="118"/>
      <c r="K365" s="482"/>
      <c r="L365" s="118"/>
      <c r="M365" s="118"/>
      <c r="N365" s="89"/>
      <c r="O365" s="391"/>
      <c r="P365" s="391"/>
      <c r="Q365" s="391"/>
      <c r="R365" s="89"/>
      <c r="S365" s="89"/>
      <c r="T365" s="89"/>
      <c r="U365" s="89"/>
      <c r="V365" s="89"/>
      <c r="W365" s="89"/>
      <c r="X365" s="89"/>
      <c r="Y365" s="89"/>
      <c r="Z365" s="89"/>
    </row>
    <row r="366" ht="15.75" customHeight="1">
      <c r="A366" s="89"/>
      <c r="B366" s="89"/>
      <c r="C366" s="89"/>
      <c r="D366" s="89"/>
      <c r="E366" s="89"/>
      <c r="F366" s="89"/>
      <c r="G366" s="89"/>
      <c r="H366" s="118"/>
      <c r="I366" s="391"/>
      <c r="J366" s="118"/>
      <c r="K366" s="482"/>
      <c r="L366" s="118"/>
      <c r="M366" s="118"/>
      <c r="N366" s="89"/>
      <c r="O366" s="391"/>
      <c r="P366" s="391"/>
      <c r="Q366" s="391"/>
      <c r="R366" s="89"/>
      <c r="S366" s="89"/>
      <c r="T366" s="89"/>
      <c r="U366" s="89"/>
      <c r="V366" s="89"/>
      <c r="W366" s="89"/>
      <c r="X366" s="89"/>
      <c r="Y366" s="89"/>
      <c r="Z366" s="89"/>
    </row>
    <row r="367" ht="15.75" customHeight="1">
      <c r="A367" s="89"/>
      <c r="B367" s="89"/>
      <c r="C367" s="89"/>
      <c r="D367" s="89"/>
      <c r="E367" s="89"/>
      <c r="F367" s="89"/>
      <c r="G367" s="89"/>
      <c r="H367" s="118"/>
      <c r="I367" s="391"/>
      <c r="J367" s="118"/>
      <c r="K367" s="482"/>
      <c r="L367" s="118"/>
      <c r="M367" s="118"/>
      <c r="N367" s="89"/>
      <c r="O367" s="391"/>
      <c r="P367" s="391"/>
      <c r="Q367" s="391"/>
      <c r="R367" s="89"/>
      <c r="S367" s="89"/>
      <c r="T367" s="89"/>
      <c r="U367" s="89"/>
      <c r="V367" s="89"/>
      <c r="W367" s="89"/>
      <c r="X367" s="89"/>
      <c r="Y367" s="89"/>
      <c r="Z367" s="89"/>
    </row>
    <row r="368" ht="15.75" customHeight="1">
      <c r="A368" s="89"/>
      <c r="B368" s="89"/>
      <c r="C368" s="89"/>
      <c r="D368" s="89"/>
      <c r="E368" s="89"/>
      <c r="F368" s="89"/>
      <c r="G368" s="89"/>
      <c r="H368" s="118"/>
      <c r="I368" s="391"/>
      <c r="J368" s="118"/>
      <c r="K368" s="482"/>
      <c r="L368" s="118"/>
      <c r="M368" s="118"/>
      <c r="N368" s="89"/>
      <c r="O368" s="391"/>
      <c r="P368" s="391"/>
      <c r="Q368" s="391"/>
      <c r="R368" s="89"/>
      <c r="S368" s="89"/>
      <c r="T368" s="89"/>
      <c r="U368" s="89"/>
      <c r="V368" s="89"/>
      <c r="W368" s="89"/>
      <c r="X368" s="89"/>
      <c r="Y368" s="89"/>
      <c r="Z368" s="89"/>
    </row>
    <row r="369" ht="15.75" customHeight="1">
      <c r="A369" s="89"/>
      <c r="B369" s="89"/>
      <c r="C369" s="89"/>
      <c r="D369" s="89"/>
      <c r="E369" s="89"/>
      <c r="F369" s="89"/>
      <c r="G369" s="89"/>
      <c r="H369" s="118"/>
      <c r="I369" s="391"/>
      <c r="J369" s="118"/>
      <c r="K369" s="482"/>
      <c r="L369" s="118"/>
      <c r="M369" s="118"/>
      <c r="N369" s="89"/>
      <c r="O369" s="391"/>
      <c r="P369" s="391"/>
      <c r="Q369" s="391"/>
      <c r="R369" s="89"/>
      <c r="S369" s="89"/>
      <c r="T369" s="89"/>
      <c r="U369" s="89"/>
      <c r="V369" s="89"/>
      <c r="W369" s="89"/>
      <c r="X369" s="89"/>
      <c r="Y369" s="89"/>
      <c r="Z369" s="89"/>
    </row>
    <row r="370" ht="15.75" customHeight="1">
      <c r="A370" s="89"/>
      <c r="B370" s="89"/>
      <c r="C370" s="89"/>
      <c r="D370" s="89"/>
      <c r="E370" s="89"/>
      <c r="F370" s="89"/>
      <c r="G370" s="89"/>
      <c r="H370" s="118"/>
      <c r="I370" s="391"/>
      <c r="J370" s="118"/>
      <c r="K370" s="482"/>
      <c r="L370" s="118"/>
      <c r="M370" s="118"/>
      <c r="N370" s="89"/>
      <c r="O370" s="391"/>
      <c r="P370" s="391"/>
      <c r="Q370" s="391"/>
      <c r="R370" s="89"/>
      <c r="S370" s="89"/>
      <c r="T370" s="89"/>
      <c r="U370" s="89"/>
      <c r="V370" s="89"/>
      <c r="W370" s="89"/>
      <c r="X370" s="89"/>
      <c r="Y370" s="89"/>
      <c r="Z370" s="89"/>
    </row>
    <row r="371" ht="15.75" customHeight="1">
      <c r="A371" s="89"/>
      <c r="B371" s="89"/>
      <c r="C371" s="89"/>
      <c r="D371" s="89"/>
      <c r="E371" s="89"/>
      <c r="F371" s="89"/>
      <c r="G371" s="89"/>
      <c r="H371" s="118"/>
      <c r="I371" s="391"/>
      <c r="J371" s="118"/>
      <c r="K371" s="482"/>
      <c r="L371" s="118"/>
      <c r="M371" s="118"/>
      <c r="N371" s="89"/>
      <c r="O371" s="391"/>
      <c r="P371" s="391"/>
      <c r="Q371" s="391"/>
      <c r="R371" s="89"/>
      <c r="S371" s="89"/>
      <c r="T371" s="89"/>
      <c r="U371" s="89"/>
      <c r="V371" s="89"/>
      <c r="W371" s="89"/>
      <c r="X371" s="89"/>
      <c r="Y371" s="89"/>
      <c r="Z371" s="89"/>
    </row>
    <row r="372" ht="15.75" customHeight="1">
      <c r="A372" s="89"/>
      <c r="B372" s="89"/>
      <c r="C372" s="89"/>
      <c r="D372" s="89"/>
      <c r="E372" s="89"/>
      <c r="F372" s="89"/>
      <c r="G372" s="89"/>
      <c r="H372" s="118"/>
      <c r="I372" s="391"/>
      <c r="J372" s="118"/>
      <c r="K372" s="482"/>
      <c r="L372" s="118"/>
      <c r="M372" s="118"/>
      <c r="N372" s="89"/>
      <c r="O372" s="391"/>
      <c r="P372" s="391"/>
      <c r="Q372" s="391"/>
      <c r="R372" s="89"/>
      <c r="S372" s="89"/>
      <c r="T372" s="89"/>
      <c r="U372" s="89"/>
      <c r="V372" s="89"/>
      <c r="W372" s="89"/>
      <c r="X372" s="89"/>
      <c r="Y372" s="89"/>
      <c r="Z372" s="89"/>
    </row>
    <row r="373" ht="15.75" customHeight="1">
      <c r="A373" s="89"/>
      <c r="B373" s="89"/>
      <c r="C373" s="89"/>
      <c r="D373" s="89"/>
      <c r="E373" s="89"/>
      <c r="F373" s="89"/>
      <c r="G373" s="89"/>
      <c r="H373" s="118"/>
      <c r="I373" s="391"/>
      <c r="J373" s="118"/>
      <c r="K373" s="482"/>
      <c r="L373" s="118"/>
      <c r="M373" s="118"/>
      <c r="N373" s="89"/>
      <c r="O373" s="391"/>
      <c r="P373" s="391"/>
      <c r="Q373" s="391"/>
      <c r="R373" s="89"/>
      <c r="S373" s="89"/>
      <c r="T373" s="89"/>
      <c r="U373" s="89"/>
      <c r="V373" s="89"/>
      <c r="W373" s="89"/>
      <c r="X373" s="89"/>
      <c r="Y373" s="89"/>
      <c r="Z373" s="89"/>
    </row>
    <row r="374" ht="15.75" customHeight="1">
      <c r="A374" s="89"/>
      <c r="B374" s="89"/>
      <c r="C374" s="89"/>
      <c r="D374" s="89"/>
      <c r="E374" s="89"/>
      <c r="F374" s="89"/>
      <c r="G374" s="89"/>
      <c r="H374" s="118"/>
      <c r="I374" s="391"/>
      <c r="J374" s="118"/>
      <c r="K374" s="482"/>
      <c r="L374" s="118"/>
      <c r="M374" s="118"/>
      <c r="N374" s="89"/>
      <c r="O374" s="391"/>
      <c r="P374" s="391"/>
      <c r="Q374" s="391"/>
      <c r="R374" s="89"/>
      <c r="S374" s="89"/>
      <c r="T374" s="89"/>
      <c r="U374" s="89"/>
      <c r="V374" s="89"/>
      <c r="W374" s="89"/>
      <c r="X374" s="89"/>
      <c r="Y374" s="89"/>
      <c r="Z374" s="89"/>
    </row>
    <row r="375" ht="15.75" customHeight="1">
      <c r="A375" s="89"/>
      <c r="B375" s="89"/>
      <c r="C375" s="89"/>
      <c r="D375" s="89"/>
      <c r="E375" s="89"/>
      <c r="F375" s="89"/>
      <c r="G375" s="89"/>
      <c r="H375" s="118"/>
      <c r="I375" s="391"/>
      <c r="J375" s="118"/>
      <c r="K375" s="482"/>
      <c r="L375" s="118"/>
      <c r="M375" s="118"/>
      <c r="N375" s="89"/>
      <c r="O375" s="391"/>
      <c r="P375" s="391"/>
      <c r="Q375" s="391"/>
      <c r="R375" s="89"/>
      <c r="S375" s="89"/>
      <c r="T375" s="89"/>
      <c r="U375" s="89"/>
      <c r="V375" s="89"/>
      <c r="W375" s="89"/>
      <c r="X375" s="89"/>
      <c r="Y375" s="89"/>
      <c r="Z375" s="89"/>
    </row>
    <row r="376" ht="15.75" customHeight="1">
      <c r="A376" s="89"/>
      <c r="B376" s="89"/>
      <c r="C376" s="89"/>
      <c r="D376" s="89"/>
      <c r="E376" s="89"/>
      <c r="F376" s="89"/>
      <c r="G376" s="89"/>
      <c r="H376" s="118"/>
      <c r="I376" s="391"/>
      <c r="J376" s="118"/>
      <c r="K376" s="482"/>
      <c r="L376" s="118"/>
      <c r="M376" s="118"/>
      <c r="N376" s="89"/>
      <c r="O376" s="391"/>
      <c r="P376" s="391"/>
      <c r="Q376" s="391"/>
      <c r="R376" s="89"/>
      <c r="S376" s="89"/>
      <c r="T376" s="89"/>
      <c r="U376" s="89"/>
      <c r="V376" s="89"/>
      <c r="W376" s="89"/>
      <c r="X376" s="89"/>
      <c r="Y376" s="89"/>
      <c r="Z376" s="89"/>
    </row>
    <row r="377" ht="15.75" customHeight="1">
      <c r="A377" s="89"/>
      <c r="B377" s="89"/>
      <c r="C377" s="89"/>
      <c r="D377" s="89"/>
      <c r="E377" s="89"/>
      <c r="F377" s="89"/>
      <c r="G377" s="89"/>
      <c r="H377" s="118"/>
      <c r="I377" s="391"/>
      <c r="J377" s="118"/>
      <c r="K377" s="482"/>
      <c r="L377" s="118"/>
      <c r="M377" s="118"/>
      <c r="N377" s="89"/>
      <c r="O377" s="391"/>
      <c r="P377" s="391"/>
      <c r="Q377" s="391"/>
      <c r="R377" s="89"/>
      <c r="S377" s="89"/>
      <c r="T377" s="89"/>
      <c r="U377" s="89"/>
      <c r="V377" s="89"/>
      <c r="W377" s="89"/>
      <c r="X377" s="89"/>
      <c r="Y377" s="89"/>
      <c r="Z377" s="89"/>
    </row>
    <row r="378" ht="15.75" customHeight="1">
      <c r="A378" s="89"/>
      <c r="B378" s="89"/>
      <c r="C378" s="89"/>
      <c r="D378" s="89"/>
      <c r="E378" s="89"/>
      <c r="F378" s="89"/>
      <c r="G378" s="89"/>
      <c r="H378" s="118"/>
      <c r="I378" s="391"/>
      <c r="J378" s="118"/>
      <c r="K378" s="482"/>
      <c r="L378" s="118"/>
      <c r="M378" s="118"/>
      <c r="N378" s="89"/>
      <c r="O378" s="391"/>
      <c r="P378" s="391"/>
      <c r="Q378" s="391"/>
      <c r="R378" s="89"/>
      <c r="S378" s="89"/>
      <c r="T378" s="89"/>
      <c r="U378" s="89"/>
      <c r="V378" s="89"/>
      <c r="W378" s="89"/>
      <c r="X378" s="89"/>
      <c r="Y378" s="89"/>
      <c r="Z378" s="89"/>
    </row>
    <row r="379" ht="15.75" customHeight="1">
      <c r="A379" s="89"/>
      <c r="B379" s="89"/>
      <c r="C379" s="89"/>
      <c r="D379" s="89"/>
      <c r="E379" s="89"/>
      <c r="F379" s="89"/>
      <c r="G379" s="89"/>
      <c r="H379" s="118"/>
      <c r="I379" s="391"/>
      <c r="J379" s="118"/>
      <c r="K379" s="482"/>
      <c r="L379" s="118"/>
      <c r="M379" s="118"/>
      <c r="N379" s="89"/>
      <c r="O379" s="391"/>
      <c r="P379" s="391"/>
      <c r="Q379" s="391"/>
      <c r="R379" s="89"/>
      <c r="S379" s="89"/>
      <c r="T379" s="89"/>
      <c r="U379" s="89"/>
      <c r="V379" s="89"/>
      <c r="W379" s="89"/>
      <c r="X379" s="89"/>
      <c r="Y379" s="89"/>
      <c r="Z379" s="89"/>
    </row>
    <row r="380" ht="15.75" customHeight="1">
      <c r="A380" s="89"/>
      <c r="B380" s="89"/>
      <c r="C380" s="89"/>
      <c r="D380" s="89"/>
      <c r="E380" s="89"/>
      <c r="F380" s="89"/>
      <c r="G380" s="89"/>
      <c r="H380" s="118"/>
      <c r="I380" s="391"/>
      <c r="J380" s="118"/>
      <c r="K380" s="482"/>
      <c r="L380" s="118"/>
      <c r="M380" s="118"/>
      <c r="N380" s="89"/>
      <c r="O380" s="391"/>
      <c r="P380" s="391"/>
      <c r="Q380" s="391"/>
      <c r="R380" s="89"/>
      <c r="S380" s="89"/>
      <c r="T380" s="89"/>
      <c r="U380" s="89"/>
      <c r="V380" s="89"/>
      <c r="W380" s="89"/>
      <c r="X380" s="89"/>
      <c r="Y380" s="89"/>
      <c r="Z380" s="89"/>
    </row>
    <row r="381" ht="15.75" customHeight="1">
      <c r="A381" s="89"/>
      <c r="B381" s="89"/>
      <c r="C381" s="89"/>
      <c r="D381" s="89"/>
      <c r="E381" s="89"/>
      <c r="F381" s="89"/>
      <c r="G381" s="89"/>
      <c r="H381" s="118"/>
      <c r="I381" s="391"/>
      <c r="J381" s="118"/>
      <c r="K381" s="482"/>
      <c r="L381" s="118"/>
      <c r="M381" s="118"/>
      <c r="N381" s="89"/>
      <c r="O381" s="391"/>
      <c r="P381" s="391"/>
      <c r="Q381" s="391"/>
      <c r="R381" s="89"/>
      <c r="S381" s="89"/>
      <c r="T381" s="89"/>
      <c r="U381" s="89"/>
      <c r="V381" s="89"/>
      <c r="W381" s="89"/>
      <c r="X381" s="89"/>
      <c r="Y381" s="89"/>
      <c r="Z381" s="89"/>
    </row>
    <row r="382" ht="15.75" customHeight="1">
      <c r="A382" s="89"/>
      <c r="B382" s="89"/>
      <c r="C382" s="89"/>
      <c r="D382" s="89"/>
      <c r="E382" s="89"/>
      <c r="F382" s="89"/>
      <c r="G382" s="89"/>
      <c r="H382" s="118"/>
      <c r="I382" s="391"/>
      <c r="J382" s="118"/>
      <c r="K382" s="482"/>
      <c r="L382" s="118"/>
      <c r="M382" s="118"/>
      <c r="N382" s="89"/>
      <c r="O382" s="391"/>
      <c r="P382" s="391"/>
      <c r="Q382" s="391"/>
      <c r="R382" s="89"/>
      <c r="S382" s="89"/>
      <c r="T382" s="89"/>
      <c r="U382" s="89"/>
      <c r="V382" s="89"/>
      <c r="W382" s="89"/>
      <c r="X382" s="89"/>
      <c r="Y382" s="89"/>
      <c r="Z382" s="89"/>
    </row>
    <row r="383" ht="15.75" customHeight="1">
      <c r="A383" s="89"/>
      <c r="B383" s="89"/>
      <c r="C383" s="89"/>
      <c r="D383" s="89"/>
      <c r="E383" s="89"/>
      <c r="F383" s="89"/>
      <c r="G383" s="89"/>
      <c r="H383" s="118"/>
      <c r="I383" s="391"/>
      <c r="J383" s="118"/>
      <c r="K383" s="482"/>
      <c r="L383" s="118"/>
      <c r="M383" s="118"/>
      <c r="N383" s="89"/>
      <c r="O383" s="391"/>
      <c r="P383" s="391"/>
      <c r="Q383" s="391"/>
      <c r="R383" s="89"/>
      <c r="S383" s="89"/>
      <c r="T383" s="89"/>
      <c r="U383" s="89"/>
      <c r="V383" s="89"/>
      <c r="W383" s="89"/>
      <c r="X383" s="89"/>
      <c r="Y383" s="89"/>
      <c r="Z383" s="89"/>
    </row>
    <row r="384" ht="15.75" customHeight="1">
      <c r="A384" s="89"/>
      <c r="B384" s="89"/>
      <c r="C384" s="89"/>
      <c r="D384" s="89"/>
      <c r="E384" s="89"/>
      <c r="F384" s="89"/>
      <c r="G384" s="89"/>
      <c r="H384" s="118"/>
      <c r="I384" s="391"/>
      <c r="J384" s="118"/>
      <c r="K384" s="482"/>
      <c r="L384" s="118"/>
      <c r="M384" s="118"/>
      <c r="N384" s="89"/>
      <c r="O384" s="391"/>
      <c r="P384" s="391"/>
      <c r="Q384" s="391"/>
      <c r="R384" s="89"/>
      <c r="S384" s="89"/>
      <c r="T384" s="89"/>
      <c r="U384" s="89"/>
      <c r="V384" s="89"/>
      <c r="W384" s="89"/>
      <c r="X384" s="89"/>
      <c r="Y384" s="89"/>
      <c r="Z384" s="89"/>
    </row>
    <row r="385" ht="15.75" customHeight="1">
      <c r="A385" s="89"/>
      <c r="B385" s="89"/>
      <c r="C385" s="89"/>
      <c r="D385" s="89"/>
      <c r="E385" s="89"/>
      <c r="F385" s="89"/>
      <c r="G385" s="89"/>
      <c r="H385" s="118"/>
      <c r="I385" s="391"/>
      <c r="J385" s="118"/>
      <c r="K385" s="482"/>
      <c r="L385" s="118"/>
      <c r="M385" s="118"/>
      <c r="N385" s="89"/>
      <c r="O385" s="391"/>
      <c r="P385" s="391"/>
      <c r="Q385" s="391"/>
      <c r="R385" s="89"/>
      <c r="S385" s="89"/>
      <c r="T385" s="89"/>
      <c r="U385" s="89"/>
      <c r="V385" s="89"/>
      <c r="W385" s="89"/>
      <c r="X385" s="89"/>
      <c r="Y385" s="89"/>
      <c r="Z385" s="89"/>
    </row>
    <row r="386" ht="15.75" customHeight="1">
      <c r="A386" s="89"/>
      <c r="B386" s="89"/>
      <c r="C386" s="89"/>
      <c r="D386" s="89"/>
      <c r="E386" s="89"/>
      <c r="F386" s="89"/>
      <c r="G386" s="89"/>
      <c r="H386" s="118"/>
      <c r="I386" s="391"/>
      <c r="J386" s="118"/>
      <c r="K386" s="482"/>
      <c r="L386" s="118"/>
      <c r="M386" s="118"/>
      <c r="N386" s="89"/>
      <c r="O386" s="391"/>
      <c r="P386" s="391"/>
      <c r="Q386" s="391"/>
      <c r="R386" s="89"/>
      <c r="S386" s="89"/>
      <c r="T386" s="89"/>
      <c r="U386" s="89"/>
      <c r="V386" s="89"/>
      <c r="W386" s="89"/>
      <c r="X386" s="89"/>
      <c r="Y386" s="89"/>
      <c r="Z386" s="89"/>
    </row>
    <row r="387" ht="15.75" customHeight="1">
      <c r="A387" s="89"/>
      <c r="B387" s="89"/>
      <c r="C387" s="89"/>
      <c r="D387" s="89"/>
      <c r="E387" s="89"/>
      <c r="F387" s="89"/>
      <c r="G387" s="89"/>
      <c r="H387" s="118"/>
      <c r="I387" s="391"/>
      <c r="J387" s="118"/>
      <c r="K387" s="482"/>
      <c r="L387" s="118"/>
      <c r="M387" s="118"/>
      <c r="N387" s="89"/>
      <c r="O387" s="391"/>
      <c r="P387" s="391"/>
      <c r="Q387" s="391"/>
      <c r="R387" s="89"/>
      <c r="S387" s="89"/>
      <c r="T387" s="89"/>
      <c r="U387" s="89"/>
      <c r="V387" s="89"/>
      <c r="W387" s="89"/>
      <c r="X387" s="89"/>
      <c r="Y387" s="89"/>
      <c r="Z387" s="89"/>
    </row>
    <row r="388" ht="15.75" customHeight="1">
      <c r="A388" s="89"/>
      <c r="B388" s="89"/>
      <c r="C388" s="89"/>
      <c r="D388" s="89"/>
      <c r="E388" s="89"/>
      <c r="F388" s="89"/>
      <c r="G388" s="89"/>
      <c r="H388" s="118"/>
      <c r="I388" s="391"/>
      <c r="J388" s="118"/>
      <c r="K388" s="482"/>
      <c r="L388" s="118"/>
      <c r="M388" s="118"/>
      <c r="N388" s="89"/>
      <c r="O388" s="391"/>
      <c r="P388" s="391"/>
      <c r="Q388" s="391"/>
      <c r="R388" s="89"/>
      <c r="S388" s="89"/>
      <c r="T388" s="89"/>
      <c r="U388" s="89"/>
      <c r="V388" s="89"/>
      <c r="W388" s="89"/>
      <c r="X388" s="89"/>
      <c r="Y388" s="89"/>
      <c r="Z388" s="89"/>
    </row>
    <row r="389" ht="15.75" customHeight="1">
      <c r="A389" s="89"/>
      <c r="B389" s="89"/>
      <c r="C389" s="89"/>
      <c r="D389" s="89"/>
      <c r="E389" s="89"/>
      <c r="F389" s="89"/>
      <c r="G389" s="89"/>
      <c r="H389" s="118"/>
      <c r="I389" s="391"/>
      <c r="J389" s="118"/>
      <c r="K389" s="482"/>
      <c r="L389" s="118"/>
      <c r="M389" s="118"/>
      <c r="N389" s="89"/>
      <c r="O389" s="391"/>
      <c r="P389" s="391"/>
      <c r="Q389" s="391"/>
      <c r="R389" s="89"/>
      <c r="S389" s="89"/>
      <c r="T389" s="89"/>
      <c r="U389" s="89"/>
      <c r="V389" s="89"/>
      <c r="W389" s="89"/>
      <c r="X389" s="89"/>
      <c r="Y389" s="89"/>
      <c r="Z389" s="89"/>
    </row>
    <row r="390" ht="15.75" customHeight="1">
      <c r="A390" s="89"/>
      <c r="B390" s="89"/>
      <c r="C390" s="89"/>
      <c r="D390" s="89"/>
      <c r="E390" s="89"/>
      <c r="F390" s="89"/>
      <c r="G390" s="89"/>
      <c r="H390" s="118"/>
      <c r="I390" s="391"/>
      <c r="J390" s="118"/>
      <c r="K390" s="482"/>
      <c r="L390" s="118"/>
      <c r="M390" s="118"/>
      <c r="N390" s="89"/>
      <c r="O390" s="391"/>
      <c r="P390" s="391"/>
      <c r="Q390" s="391"/>
      <c r="R390" s="89"/>
      <c r="S390" s="89"/>
      <c r="T390" s="89"/>
      <c r="U390" s="89"/>
      <c r="V390" s="89"/>
      <c r="W390" s="89"/>
      <c r="X390" s="89"/>
      <c r="Y390" s="89"/>
      <c r="Z390" s="89"/>
    </row>
    <row r="391" ht="15.75" customHeight="1">
      <c r="A391" s="89"/>
      <c r="B391" s="89"/>
      <c r="C391" s="89"/>
      <c r="D391" s="89"/>
      <c r="E391" s="89"/>
      <c r="F391" s="89"/>
      <c r="G391" s="89"/>
      <c r="H391" s="118"/>
      <c r="I391" s="391"/>
      <c r="J391" s="118"/>
      <c r="K391" s="482"/>
      <c r="L391" s="118"/>
      <c r="M391" s="118"/>
      <c r="N391" s="89"/>
      <c r="O391" s="391"/>
      <c r="P391" s="391"/>
      <c r="Q391" s="391"/>
      <c r="R391" s="89"/>
      <c r="S391" s="89"/>
      <c r="T391" s="89"/>
      <c r="U391" s="89"/>
      <c r="V391" s="89"/>
      <c r="W391" s="89"/>
      <c r="X391" s="89"/>
      <c r="Y391" s="89"/>
      <c r="Z391" s="89"/>
    </row>
    <row r="392" ht="15.75" customHeight="1">
      <c r="A392" s="89"/>
      <c r="B392" s="89"/>
      <c r="C392" s="89"/>
      <c r="D392" s="89"/>
      <c r="E392" s="89"/>
      <c r="F392" s="89"/>
      <c r="G392" s="89"/>
      <c r="H392" s="118"/>
      <c r="I392" s="391"/>
      <c r="J392" s="118"/>
      <c r="K392" s="482"/>
      <c r="L392" s="118"/>
      <c r="M392" s="118"/>
      <c r="N392" s="89"/>
      <c r="O392" s="391"/>
      <c r="P392" s="391"/>
      <c r="Q392" s="391"/>
      <c r="R392" s="89"/>
      <c r="S392" s="89"/>
      <c r="T392" s="89"/>
      <c r="U392" s="89"/>
      <c r="V392" s="89"/>
      <c r="W392" s="89"/>
      <c r="X392" s="89"/>
      <c r="Y392" s="89"/>
      <c r="Z392" s="89"/>
    </row>
    <row r="393" ht="15.75" customHeight="1">
      <c r="A393" s="89"/>
      <c r="B393" s="89"/>
      <c r="C393" s="89"/>
      <c r="D393" s="89"/>
      <c r="E393" s="89"/>
      <c r="F393" s="89"/>
      <c r="G393" s="89"/>
      <c r="H393" s="118"/>
      <c r="I393" s="391"/>
      <c r="J393" s="118"/>
      <c r="K393" s="482"/>
      <c r="L393" s="118"/>
      <c r="M393" s="118"/>
      <c r="N393" s="89"/>
      <c r="O393" s="391"/>
      <c r="P393" s="391"/>
      <c r="Q393" s="391"/>
      <c r="R393" s="89"/>
      <c r="S393" s="89"/>
      <c r="T393" s="89"/>
      <c r="U393" s="89"/>
      <c r="V393" s="89"/>
      <c r="W393" s="89"/>
      <c r="X393" s="89"/>
      <c r="Y393" s="89"/>
      <c r="Z393" s="89"/>
    </row>
    <row r="394" ht="15.75" customHeight="1">
      <c r="A394" s="89"/>
      <c r="B394" s="89"/>
      <c r="C394" s="89"/>
      <c r="D394" s="89"/>
      <c r="E394" s="89"/>
      <c r="F394" s="89"/>
      <c r="G394" s="89"/>
      <c r="H394" s="118"/>
      <c r="I394" s="391"/>
      <c r="J394" s="118"/>
      <c r="K394" s="482"/>
      <c r="L394" s="118"/>
      <c r="M394" s="118"/>
      <c r="N394" s="89"/>
      <c r="O394" s="391"/>
      <c r="P394" s="391"/>
      <c r="Q394" s="391"/>
      <c r="R394" s="89"/>
      <c r="S394" s="89"/>
      <c r="T394" s="89"/>
      <c r="U394" s="89"/>
      <c r="V394" s="89"/>
      <c r="W394" s="89"/>
      <c r="X394" s="89"/>
      <c r="Y394" s="89"/>
      <c r="Z394" s="89"/>
    </row>
    <row r="395" ht="15.75" customHeight="1">
      <c r="A395" s="89"/>
      <c r="B395" s="89"/>
      <c r="C395" s="89"/>
      <c r="D395" s="89"/>
      <c r="E395" s="89"/>
      <c r="F395" s="89"/>
      <c r="G395" s="89"/>
      <c r="H395" s="118"/>
      <c r="I395" s="391"/>
      <c r="J395" s="118"/>
      <c r="K395" s="482"/>
      <c r="L395" s="118"/>
      <c r="M395" s="118"/>
      <c r="N395" s="89"/>
      <c r="O395" s="391"/>
      <c r="P395" s="391"/>
      <c r="Q395" s="391"/>
      <c r="R395" s="89"/>
      <c r="S395" s="89"/>
      <c r="T395" s="89"/>
      <c r="U395" s="89"/>
      <c r="V395" s="89"/>
      <c r="W395" s="89"/>
      <c r="X395" s="89"/>
      <c r="Y395" s="89"/>
      <c r="Z395" s="89"/>
    </row>
    <row r="396" ht="15.75" customHeight="1">
      <c r="A396" s="89"/>
      <c r="B396" s="89"/>
      <c r="C396" s="89"/>
      <c r="D396" s="89"/>
      <c r="E396" s="89"/>
      <c r="F396" s="89"/>
      <c r="G396" s="89"/>
      <c r="H396" s="118"/>
      <c r="I396" s="391"/>
      <c r="J396" s="118"/>
      <c r="K396" s="482"/>
      <c r="L396" s="118"/>
      <c r="M396" s="118"/>
      <c r="N396" s="89"/>
      <c r="O396" s="391"/>
      <c r="P396" s="391"/>
      <c r="Q396" s="391"/>
      <c r="R396" s="89"/>
      <c r="S396" s="89"/>
      <c r="T396" s="89"/>
      <c r="U396" s="89"/>
      <c r="V396" s="89"/>
      <c r="W396" s="89"/>
      <c r="X396" s="89"/>
      <c r="Y396" s="89"/>
      <c r="Z396" s="89"/>
    </row>
    <row r="397" ht="15.75" customHeight="1">
      <c r="A397" s="89"/>
      <c r="B397" s="89"/>
      <c r="C397" s="89"/>
      <c r="D397" s="89"/>
      <c r="E397" s="89"/>
      <c r="F397" s="89"/>
      <c r="G397" s="89"/>
      <c r="H397" s="118"/>
      <c r="I397" s="391"/>
      <c r="J397" s="118"/>
      <c r="K397" s="482"/>
      <c r="L397" s="118"/>
      <c r="M397" s="118"/>
      <c r="N397" s="89"/>
      <c r="O397" s="391"/>
      <c r="P397" s="391"/>
      <c r="Q397" s="391"/>
      <c r="R397" s="89"/>
      <c r="S397" s="89"/>
      <c r="T397" s="89"/>
      <c r="U397" s="89"/>
      <c r="V397" s="89"/>
      <c r="W397" s="89"/>
      <c r="X397" s="89"/>
      <c r="Y397" s="89"/>
      <c r="Z397" s="89"/>
    </row>
    <row r="398" ht="15.75" customHeight="1">
      <c r="A398" s="89"/>
      <c r="B398" s="89"/>
      <c r="C398" s="89"/>
      <c r="D398" s="89"/>
      <c r="E398" s="89"/>
      <c r="F398" s="89"/>
      <c r="G398" s="89"/>
      <c r="H398" s="118"/>
      <c r="I398" s="391"/>
      <c r="J398" s="118"/>
      <c r="K398" s="482"/>
      <c r="L398" s="118"/>
      <c r="M398" s="118"/>
      <c r="N398" s="89"/>
      <c r="O398" s="391"/>
      <c r="P398" s="391"/>
      <c r="Q398" s="391"/>
      <c r="R398" s="89"/>
      <c r="S398" s="89"/>
      <c r="T398" s="89"/>
      <c r="U398" s="89"/>
      <c r="V398" s="89"/>
      <c r="W398" s="89"/>
      <c r="X398" s="89"/>
      <c r="Y398" s="89"/>
      <c r="Z398" s="89"/>
    </row>
    <row r="399" ht="15.75" customHeight="1">
      <c r="A399" s="89"/>
      <c r="B399" s="89"/>
      <c r="C399" s="89"/>
      <c r="D399" s="89"/>
      <c r="E399" s="89"/>
      <c r="F399" s="89"/>
      <c r="G399" s="89"/>
      <c r="H399" s="118"/>
      <c r="I399" s="391"/>
      <c r="J399" s="118"/>
      <c r="K399" s="482"/>
      <c r="L399" s="118"/>
      <c r="M399" s="118"/>
      <c r="N399" s="89"/>
      <c r="O399" s="391"/>
      <c r="P399" s="391"/>
      <c r="Q399" s="391"/>
      <c r="R399" s="89"/>
      <c r="S399" s="89"/>
      <c r="T399" s="89"/>
      <c r="U399" s="89"/>
      <c r="V399" s="89"/>
      <c r="W399" s="89"/>
      <c r="X399" s="89"/>
      <c r="Y399" s="89"/>
      <c r="Z399" s="89"/>
    </row>
    <row r="400" ht="15.75" customHeight="1">
      <c r="A400" s="89"/>
      <c r="B400" s="89"/>
      <c r="C400" s="89"/>
      <c r="D400" s="89"/>
      <c r="E400" s="89"/>
      <c r="F400" s="89"/>
      <c r="G400" s="89"/>
      <c r="H400" s="118"/>
      <c r="I400" s="391"/>
      <c r="J400" s="118"/>
      <c r="K400" s="482"/>
      <c r="L400" s="118"/>
      <c r="M400" s="118"/>
      <c r="N400" s="89"/>
      <c r="O400" s="391"/>
      <c r="P400" s="391"/>
      <c r="Q400" s="391"/>
      <c r="R400" s="89"/>
      <c r="S400" s="89"/>
      <c r="T400" s="89"/>
      <c r="U400" s="89"/>
      <c r="V400" s="89"/>
      <c r="W400" s="89"/>
      <c r="X400" s="89"/>
      <c r="Y400" s="89"/>
      <c r="Z400" s="89"/>
    </row>
    <row r="401" ht="15.75" customHeight="1">
      <c r="A401" s="89"/>
      <c r="B401" s="89"/>
      <c r="C401" s="89"/>
      <c r="D401" s="89"/>
      <c r="E401" s="89"/>
      <c r="F401" s="89"/>
      <c r="G401" s="89"/>
      <c r="H401" s="118"/>
      <c r="I401" s="391"/>
      <c r="J401" s="118"/>
      <c r="K401" s="482"/>
      <c r="L401" s="118"/>
      <c r="M401" s="118"/>
      <c r="N401" s="89"/>
      <c r="O401" s="391"/>
      <c r="P401" s="391"/>
      <c r="Q401" s="391"/>
      <c r="R401" s="89"/>
      <c r="S401" s="89"/>
      <c r="T401" s="89"/>
      <c r="U401" s="89"/>
      <c r="V401" s="89"/>
      <c r="W401" s="89"/>
      <c r="X401" s="89"/>
      <c r="Y401" s="89"/>
      <c r="Z401" s="89"/>
    </row>
    <row r="402" ht="15.75" customHeight="1">
      <c r="A402" s="89"/>
      <c r="B402" s="89"/>
      <c r="C402" s="89"/>
      <c r="D402" s="89"/>
      <c r="E402" s="89"/>
      <c r="F402" s="89"/>
      <c r="G402" s="89"/>
      <c r="H402" s="118"/>
      <c r="I402" s="391"/>
      <c r="J402" s="118"/>
      <c r="K402" s="482"/>
      <c r="L402" s="118"/>
      <c r="M402" s="118"/>
      <c r="N402" s="89"/>
      <c r="O402" s="391"/>
      <c r="P402" s="391"/>
      <c r="Q402" s="391"/>
      <c r="R402" s="89"/>
      <c r="S402" s="89"/>
      <c r="T402" s="89"/>
      <c r="U402" s="89"/>
      <c r="V402" s="89"/>
      <c r="W402" s="89"/>
      <c r="X402" s="89"/>
      <c r="Y402" s="89"/>
      <c r="Z402" s="89"/>
    </row>
    <row r="403" ht="15.75" customHeight="1">
      <c r="A403" s="89"/>
      <c r="B403" s="89"/>
      <c r="C403" s="89"/>
      <c r="D403" s="89"/>
      <c r="E403" s="89"/>
      <c r="F403" s="89"/>
      <c r="G403" s="89"/>
      <c r="H403" s="118"/>
      <c r="I403" s="391"/>
      <c r="J403" s="118"/>
      <c r="K403" s="482"/>
      <c r="L403" s="118"/>
      <c r="M403" s="118"/>
      <c r="N403" s="89"/>
      <c r="O403" s="391"/>
      <c r="P403" s="391"/>
      <c r="Q403" s="391"/>
      <c r="R403" s="89"/>
      <c r="S403" s="89"/>
      <c r="T403" s="89"/>
      <c r="U403" s="89"/>
      <c r="V403" s="89"/>
      <c r="W403" s="89"/>
      <c r="X403" s="89"/>
      <c r="Y403" s="89"/>
      <c r="Z403" s="89"/>
    </row>
    <row r="404" ht="15.75" customHeight="1">
      <c r="A404" s="89"/>
      <c r="B404" s="89"/>
      <c r="C404" s="89"/>
      <c r="D404" s="89"/>
      <c r="E404" s="89"/>
      <c r="F404" s="89"/>
      <c r="G404" s="89"/>
      <c r="H404" s="118"/>
      <c r="I404" s="391"/>
      <c r="J404" s="118"/>
      <c r="K404" s="482"/>
      <c r="L404" s="118"/>
      <c r="M404" s="118"/>
      <c r="N404" s="89"/>
      <c r="O404" s="391"/>
      <c r="P404" s="391"/>
      <c r="Q404" s="391"/>
      <c r="R404" s="89"/>
      <c r="S404" s="89"/>
      <c r="T404" s="89"/>
      <c r="U404" s="89"/>
      <c r="V404" s="89"/>
      <c r="W404" s="89"/>
      <c r="X404" s="89"/>
      <c r="Y404" s="89"/>
      <c r="Z404" s="89"/>
    </row>
    <row r="405" ht="15.75" customHeight="1">
      <c r="A405" s="89"/>
      <c r="B405" s="89"/>
      <c r="C405" s="89"/>
      <c r="D405" s="89"/>
      <c r="E405" s="89"/>
      <c r="F405" s="89"/>
      <c r="G405" s="89"/>
      <c r="H405" s="118"/>
      <c r="I405" s="391"/>
      <c r="J405" s="118"/>
      <c r="K405" s="482"/>
      <c r="L405" s="118"/>
      <c r="M405" s="118"/>
      <c r="N405" s="89"/>
      <c r="O405" s="391"/>
      <c r="P405" s="391"/>
      <c r="Q405" s="391"/>
      <c r="R405" s="89"/>
      <c r="S405" s="89"/>
      <c r="T405" s="89"/>
      <c r="U405" s="89"/>
      <c r="V405" s="89"/>
      <c r="W405" s="89"/>
      <c r="X405" s="89"/>
      <c r="Y405" s="89"/>
      <c r="Z405" s="89"/>
    </row>
    <row r="406" ht="15.75" customHeight="1">
      <c r="A406" s="89"/>
      <c r="B406" s="89"/>
      <c r="C406" s="89"/>
      <c r="D406" s="89"/>
      <c r="E406" s="89"/>
      <c r="F406" s="89"/>
      <c r="G406" s="89"/>
      <c r="H406" s="118"/>
      <c r="I406" s="391"/>
      <c r="J406" s="118"/>
      <c r="K406" s="482"/>
      <c r="L406" s="118"/>
      <c r="M406" s="118"/>
      <c r="N406" s="89"/>
      <c r="O406" s="391"/>
      <c r="P406" s="391"/>
      <c r="Q406" s="391"/>
      <c r="R406" s="89"/>
      <c r="S406" s="89"/>
      <c r="T406" s="89"/>
      <c r="U406" s="89"/>
      <c r="V406" s="89"/>
      <c r="W406" s="89"/>
      <c r="X406" s="89"/>
      <c r="Y406" s="89"/>
      <c r="Z406" s="89"/>
    </row>
    <row r="407" ht="15.75" customHeight="1">
      <c r="A407" s="89"/>
      <c r="B407" s="89"/>
      <c r="C407" s="89"/>
      <c r="D407" s="89"/>
      <c r="E407" s="89"/>
      <c r="F407" s="89"/>
      <c r="G407" s="89"/>
      <c r="H407" s="118"/>
      <c r="I407" s="391"/>
      <c r="J407" s="118"/>
      <c r="K407" s="482"/>
      <c r="L407" s="118"/>
      <c r="M407" s="118"/>
      <c r="N407" s="89"/>
      <c r="O407" s="391"/>
      <c r="P407" s="391"/>
      <c r="Q407" s="391"/>
      <c r="R407" s="89"/>
      <c r="S407" s="89"/>
      <c r="T407" s="89"/>
      <c r="U407" s="89"/>
      <c r="V407" s="89"/>
      <c r="W407" s="89"/>
      <c r="X407" s="89"/>
      <c r="Y407" s="89"/>
      <c r="Z407" s="89"/>
    </row>
    <row r="408" ht="15.75" customHeight="1">
      <c r="A408" s="89"/>
      <c r="B408" s="89"/>
      <c r="C408" s="89"/>
      <c r="D408" s="89"/>
      <c r="E408" s="89"/>
      <c r="F408" s="89"/>
      <c r="G408" s="89"/>
      <c r="H408" s="118"/>
      <c r="I408" s="391"/>
      <c r="J408" s="118"/>
      <c r="K408" s="482"/>
      <c r="L408" s="118"/>
      <c r="M408" s="118"/>
      <c r="N408" s="89"/>
      <c r="O408" s="391"/>
      <c r="P408" s="391"/>
      <c r="Q408" s="391"/>
      <c r="R408" s="89"/>
      <c r="S408" s="89"/>
      <c r="T408" s="89"/>
      <c r="U408" s="89"/>
      <c r="V408" s="89"/>
      <c r="W408" s="89"/>
      <c r="X408" s="89"/>
      <c r="Y408" s="89"/>
      <c r="Z408" s="89"/>
    </row>
    <row r="409" ht="15.75" customHeight="1">
      <c r="A409" s="89"/>
      <c r="B409" s="89"/>
      <c r="C409" s="89"/>
      <c r="D409" s="89"/>
      <c r="E409" s="89"/>
      <c r="F409" s="89"/>
      <c r="G409" s="89"/>
      <c r="H409" s="118"/>
      <c r="I409" s="391"/>
      <c r="J409" s="118"/>
      <c r="K409" s="482"/>
      <c r="L409" s="118"/>
      <c r="M409" s="118"/>
      <c r="N409" s="89"/>
      <c r="O409" s="391"/>
      <c r="P409" s="391"/>
      <c r="Q409" s="391"/>
      <c r="R409" s="89"/>
      <c r="S409" s="89"/>
      <c r="T409" s="89"/>
      <c r="U409" s="89"/>
      <c r="V409" s="89"/>
      <c r="W409" s="89"/>
      <c r="X409" s="89"/>
      <c r="Y409" s="89"/>
      <c r="Z409" s="89"/>
    </row>
    <row r="410" ht="15.75" customHeight="1">
      <c r="A410" s="89"/>
      <c r="B410" s="89"/>
      <c r="C410" s="89"/>
      <c r="D410" s="89"/>
      <c r="E410" s="89"/>
      <c r="F410" s="89"/>
      <c r="G410" s="89"/>
      <c r="H410" s="118"/>
      <c r="I410" s="391"/>
      <c r="J410" s="118"/>
      <c r="K410" s="482"/>
      <c r="L410" s="118"/>
      <c r="M410" s="118"/>
      <c r="N410" s="89"/>
      <c r="O410" s="391"/>
      <c r="P410" s="391"/>
      <c r="Q410" s="391"/>
      <c r="R410" s="89"/>
      <c r="S410" s="89"/>
      <c r="T410" s="89"/>
      <c r="U410" s="89"/>
      <c r="V410" s="89"/>
      <c r="W410" s="89"/>
      <c r="X410" s="89"/>
      <c r="Y410" s="89"/>
      <c r="Z410" s="89"/>
    </row>
    <row r="411" ht="15.75" customHeight="1">
      <c r="A411" s="89"/>
      <c r="B411" s="89"/>
      <c r="C411" s="89"/>
      <c r="D411" s="89"/>
      <c r="E411" s="89"/>
      <c r="F411" s="89"/>
      <c r="G411" s="89"/>
      <c r="H411" s="118"/>
      <c r="I411" s="391"/>
      <c r="J411" s="118"/>
      <c r="K411" s="482"/>
      <c r="L411" s="118"/>
      <c r="M411" s="118"/>
      <c r="N411" s="89"/>
      <c r="O411" s="391"/>
      <c r="P411" s="391"/>
      <c r="Q411" s="391"/>
      <c r="R411" s="89"/>
      <c r="S411" s="89"/>
      <c r="T411" s="89"/>
      <c r="U411" s="89"/>
      <c r="V411" s="89"/>
      <c r="W411" s="89"/>
      <c r="X411" s="89"/>
      <c r="Y411" s="89"/>
      <c r="Z411" s="89"/>
    </row>
    <row r="412" ht="15.75" customHeight="1">
      <c r="A412" s="89"/>
      <c r="B412" s="89"/>
      <c r="C412" s="89"/>
      <c r="D412" s="89"/>
      <c r="E412" s="89"/>
      <c r="F412" s="89"/>
      <c r="G412" s="89"/>
      <c r="H412" s="118"/>
      <c r="I412" s="391"/>
      <c r="J412" s="118"/>
      <c r="K412" s="482"/>
      <c r="L412" s="118"/>
      <c r="M412" s="118"/>
      <c r="N412" s="89"/>
      <c r="O412" s="391"/>
      <c r="P412" s="391"/>
      <c r="Q412" s="391"/>
      <c r="R412" s="89"/>
      <c r="S412" s="89"/>
      <c r="T412" s="89"/>
      <c r="U412" s="89"/>
      <c r="V412" s="89"/>
      <c r="W412" s="89"/>
      <c r="X412" s="89"/>
      <c r="Y412" s="89"/>
      <c r="Z412" s="89"/>
    </row>
    <row r="413" ht="15.75" customHeight="1">
      <c r="A413" s="89"/>
      <c r="B413" s="89"/>
      <c r="C413" s="89"/>
      <c r="D413" s="89"/>
      <c r="E413" s="89"/>
      <c r="F413" s="89"/>
      <c r="G413" s="89"/>
      <c r="H413" s="118"/>
      <c r="I413" s="391"/>
      <c r="J413" s="118"/>
      <c r="K413" s="482"/>
      <c r="L413" s="118"/>
      <c r="M413" s="118"/>
      <c r="N413" s="89"/>
      <c r="O413" s="391"/>
      <c r="P413" s="391"/>
      <c r="Q413" s="391"/>
      <c r="R413" s="89"/>
      <c r="S413" s="89"/>
      <c r="T413" s="89"/>
      <c r="U413" s="89"/>
      <c r="V413" s="89"/>
      <c r="W413" s="89"/>
      <c r="X413" s="89"/>
      <c r="Y413" s="89"/>
      <c r="Z413" s="89"/>
    </row>
    <row r="414" ht="15.75" customHeight="1">
      <c r="A414" s="89"/>
      <c r="B414" s="89"/>
      <c r="C414" s="89"/>
      <c r="D414" s="89"/>
      <c r="E414" s="89"/>
      <c r="F414" s="89"/>
      <c r="G414" s="89"/>
      <c r="H414" s="118"/>
      <c r="I414" s="391"/>
      <c r="J414" s="118"/>
      <c r="K414" s="482"/>
      <c r="L414" s="118"/>
      <c r="M414" s="118"/>
      <c r="N414" s="89"/>
      <c r="O414" s="391"/>
      <c r="P414" s="391"/>
      <c r="Q414" s="391"/>
      <c r="R414" s="89"/>
      <c r="S414" s="89"/>
      <c r="T414" s="89"/>
      <c r="U414" s="89"/>
      <c r="V414" s="89"/>
      <c r="W414" s="89"/>
      <c r="X414" s="89"/>
      <c r="Y414" s="89"/>
      <c r="Z414" s="89"/>
    </row>
    <row r="415" ht="15.75" customHeight="1">
      <c r="A415" s="89"/>
      <c r="B415" s="89"/>
      <c r="C415" s="89"/>
      <c r="D415" s="89"/>
      <c r="E415" s="89"/>
      <c r="F415" s="89"/>
      <c r="G415" s="89"/>
      <c r="H415" s="118"/>
      <c r="I415" s="391"/>
      <c r="J415" s="118"/>
      <c r="K415" s="482"/>
      <c r="L415" s="118"/>
      <c r="M415" s="118"/>
      <c r="N415" s="89"/>
      <c r="O415" s="391"/>
      <c r="P415" s="391"/>
      <c r="Q415" s="391"/>
      <c r="R415" s="89"/>
      <c r="S415" s="89"/>
      <c r="T415" s="89"/>
      <c r="U415" s="89"/>
      <c r="V415" s="89"/>
      <c r="W415" s="89"/>
      <c r="X415" s="89"/>
      <c r="Y415" s="89"/>
      <c r="Z415" s="89"/>
    </row>
    <row r="416" ht="15.75" customHeight="1">
      <c r="A416" s="89"/>
      <c r="B416" s="89"/>
      <c r="C416" s="89"/>
      <c r="D416" s="89"/>
      <c r="E416" s="89"/>
      <c r="F416" s="89"/>
      <c r="G416" s="89"/>
      <c r="H416" s="118"/>
      <c r="I416" s="391"/>
      <c r="J416" s="118"/>
      <c r="K416" s="482"/>
      <c r="L416" s="118"/>
      <c r="M416" s="118"/>
      <c r="N416" s="89"/>
      <c r="O416" s="391"/>
      <c r="P416" s="391"/>
      <c r="Q416" s="391"/>
      <c r="R416" s="89"/>
      <c r="S416" s="89"/>
      <c r="T416" s="89"/>
      <c r="U416" s="89"/>
      <c r="V416" s="89"/>
      <c r="W416" s="89"/>
      <c r="X416" s="89"/>
      <c r="Y416" s="89"/>
      <c r="Z416" s="89"/>
    </row>
    <row r="417" ht="15.75" customHeight="1">
      <c r="A417" s="89"/>
      <c r="B417" s="89"/>
      <c r="C417" s="89"/>
      <c r="D417" s="89"/>
      <c r="E417" s="89"/>
      <c r="F417" s="89"/>
      <c r="G417" s="89"/>
      <c r="H417" s="118"/>
      <c r="I417" s="391"/>
      <c r="J417" s="118"/>
      <c r="K417" s="482"/>
      <c r="L417" s="118"/>
      <c r="M417" s="118"/>
      <c r="N417" s="89"/>
      <c r="O417" s="391"/>
      <c r="P417" s="391"/>
      <c r="Q417" s="391"/>
      <c r="R417" s="89"/>
      <c r="S417" s="89"/>
      <c r="T417" s="89"/>
      <c r="U417" s="89"/>
      <c r="V417" s="89"/>
      <c r="W417" s="89"/>
      <c r="X417" s="89"/>
      <c r="Y417" s="89"/>
      <c r="Z417" s="89"/>
    </row>
    <row r="418" ht="15.75" customHeight="1">
      <c r="A418" s="89"/>
      <c r="B418" s="89"/>
      <c r="C418" s="89"/>
      <c r="D418" s="89"/>
      <c r="E418" s="89"/>
      <c r="F418" s="89"/>
      <c r="G418" s="89"/>
      <c r="H418" s="118"/>
      <c r="I418" s="391"/>
      <c r="J418" s="118"/>
      <c r="K418" s="482"/>
      <c r="L418" s="118"/>
      <c r="M418" s="118"/>
      <c r="N418" s="89"/>
      <c r="O418" s="391"/>
      <c r="P418" s="391"/>
      <c r="Q418" s="391"/>
      <c r="R418" s="89"/>
      <c r="S418" s="89"/>
      <c r="T418" s="89"/>
      <c r="U418" s="89"/>
      <c r="V418" s="89"/>
      <c r="W418" s="89"/>
      <c r="X418" s="89"/>
      <c r="Y418" s="89"/>
      <c r="Z418" s="89"/>
    </row>
    <row r="419" ht="15.75" customHeight="1">
      <c r="A419" s="89"/>
      <c r="B419" s="89"/>
      <c r="C419" s="89"/>
      <c r="D419" s="89"/>
      <c r="E419" s="89"/>
      <c r="F419" s="89"/>
      <c r="G419" s="89"/>
      <c r="H419" s="118"/>
      <c r="I419" s="391"/>
      <c r="J419" s="118"/>
      <c r="K419" s="482"/>
      <c r="L419" s="118"/>
      <c r="M419" s="118"/>
      <c r="N419" s="89"/>
      <c r="O419" s="391"/>
      <c r="P419" s="391"/>
      <c r="Q419" s="391"/>
      <c r="R419" s="89"/>
      <c r="S419" s="89"/>
      <c r="T419" s="89"/>
      <c r="U419" s="89"/>
      <c r="V419" s="89"/>
      <c r="W419" s="89"/>
      <c r="X419" s="89"/>
      <c r="Y419" s="89"/>
      <c r="Z419" s="89"/>
    </row>
    <row r="420" ht="15.75" customHeight="1">
      <c r="A420" s="89"/>
      <c r="B420" s="89"/>
      <c r="C420" s="89"/>
      <c r="D420" s="89"/>
      <c r="E420" s="89"/>
      <c r="F420" s="89"/>
      <c r="G420" s="89"/>
      <c r="H420" s="118"/>
      <c r="I420" s="391"/>
      <c r="J420" s="118"/>
      <c r="K420" s="482"/>
      <c r="L420" s="118"/>
      <c r="M420" s="118"/>
      <c r="N420" s="89"/>
      <c r="O420" s="391"/>
      <c r="P420" s="391"/>
      <c r="Q420" s="391"/>
      <c r="R420" s="89"/>
      <c r="S420" s="89"/>
      <c r="T420" s="89"/>
      <c r="U420" s="89"/>
      <c r="V420" s="89"/>
      <c r="W420" s="89"/>
      <c r="X420" s="89"/>
      <c r="Y420" s="89"/>
      <c r="Z420" s="89"/>
    </row>
    <row r="421" ht="15.75" customHeight="1">
      <c r="A421" s="89"/>
      <c r="B421" s="89"/>
      <c r="C421" s="89"/>
      <c r="D421" s="89"/>
      <c r="E421" s="89"/>
      <c r="F421" s="89"/>
      <c r="G421" s="89"/>
      <c r="H421" s="118"/>
      <c r="I421" s="391"/>
      <c r="J421" s="118"/>
      <c r="K421" s="482"/>
      <c r="L421" s="118"/>
      <c r="M421" s="118"/>
      <c r="N421" s="89"/>
      <c r="O421" s="391"/>
      <c r="P421" s="391"/>
      <c r="Q421" s="391"/>
      <c r="R421" s="89"/>
      <c r="S421" s="89"/>
      <c r="T421" s="89"/>
      <c r="U421" s="89"/>
      <c r="V421" s="89"/>
      <c r="W421" s="89"/>
      <c r="X421" s="89"/>
      <c r="Y421" s="89"/>
      <c r="Z421" s="89"/>
    </row>
    <row r="422" ht="15.75" customHeight="1">
      <c r="A422" s="89"/>
      <c r="B422" s="89"/>
      <c r="C422" s="89"/>
      <c r="D422" s="89"/>
      <c r="E422" s="89"/>
      <c r="F422" s="89"/>
      <c r="G422" s="89"/>
      <c r="H422" s="118"/>
      <c r="I422" s="391"/>
      <c r="J422" s="118"/>
      <c r="K422" s="482"/>
      <c r="L422" s="118"/>
      <c r="M422" s="118"/>
      <c r="N422" s="89"/>
      <c r="O422" s="391"/>
      <c r="P422" s="391"/>
      <c r="Q422" s="391"/>
      <c r="R422" s="89"/>
      <c r="S422" s="89"/>
      <c r="T422" s="89"/>
      <c r="U422" s="89"/>
      <c r="V422" s="89"/>
      <c r="W422" s="89"/>
      <c r="X422" s="89"/>
      <c r="Y422" s="89"/>
      <c r="Z422" s="89"/>
    </row>
    <row r="423" ht="15.75" customHeight="1">
      <c r="A423" s="89"/>
      <c r="B423" s="89"/>
      <c r="C423" s="89"/>
      <c r="D423" s="89"/>
      <c r="E423" s="89"/>
      <c r="F423" s="89"/>
      <c r="G423" s="89"/>
      <c r="H423" s="118"/>
      <c r="I423" s="391"/>
      <c r="J423" s="118"/>
      <c r="K423" s="482"/>
      <c r="L423" s="118"/>
      <c r="M423" s="118"/>
      <c r="N423" s="89"/>
      <c r="O423" s="391"/>
      <c r="P423" s="391"/>
      <c r="Q423" s="391"/>
      <c r="R423" s="89"/>
      <c r="S423" s="89"/>
      <c r="T423" s="89"/>
      <c r="U423" s="89"/>
      <c r="V423" s="89"/>
      <c r="W423" s="89"/>
      <c r="X423" s="89"/>
      <c r="Y423" s="89"/>
      <c r="Z423" s="89"/>
    </row>
    <row r="424" ht="15.75" customHeight="1">
      <c r="A424" s="89"/>
      <c r="B424" s="89"/>
      <c r="C424" s="89"/>
      <c r="D424" s="89"/>
      <c r="E424" s="89"/>
      <c r="F424" s="89"/>
      <c r="G424" s="89"/>
      <c r="H424" s="118"/>
      <c r="I424" s="391"/>
      <c r="J424" s="118"/>
      <c r="K424" s="482"/>
      <c r="L424" s="118"/>
      <c r="M424" s="118"/>
      <c r="N424" s="89"/>
      <c r="O424" s="391"/>
      <c r="P424" s="391"/>
      <c r="Q424" s="391"/>
      <c r="R424" s="89"/>
      <c r="S424" s="89"/>
      <c r="T424" s="89"/>
      <c r="U424" s="89"/>
      <c r="V424" s="89"/>
      <c r="W424" s="89"/>
      <c r="X424" s="89"/>
      <c r="Y424" s="89"/>
      <c r="Z424" s="89"/>
    </row>
    <row r="425" ht="15.75" customHeight="1">
      <c r="A425" s="89"/>
      <c r="B425" s="89"/>
      <c r="C425" s="89"/>
      <c r="D425" s="89"/>
      <c r="E425" s="89"/>
      <c r="F425" s="89"/>
      <c r="G425" s="89"/>
      <c r="H425" s="118"/>
      <c r="I425" s="391"/>
      <c r="J425" s="118"/>
      <c r="K425" s="482"/>
      <c r="L425" s="118"/>
      <c r="M425" s="118"/>
      <c r="N425" s="89"/>
      <c r="O425" s="391"/>
      <c r="P425" s="391"/>
      <c r="Q425" s="391"/>
      <c r="R425" s="89"/>
      <c r="S425" s="89"/>
      <c r="T425" s="89"/>
      <c r="U425" s="89"/>
      <c r="V425" s="89"/>
      <c r="W425" s="89"/>
      <c r="X425" s="89"/>
      <c r="Y425" s="89"/>
      <c r="Z425" s="89"/>
    </row>
    <row r="426" ht="15.75" customHeight="1">
      <c r="A426" s="89"/>
      <c r="B426" s="89"/>
      <c r="C426" s="89"/>
      <c r="D426" s="89"/>
      <c r="E426" s="89"/>
      <c r="F426" s="89"/>
      <c r="G426" s="89"/>
      <c r="H426" s="118"/>
      <c r="I426" s="391"/>
      <c r="J426" s="118"/>
      <c r="K426" s="482"/>
      <c r="L426" s="118"/>
      <c r="M426" s="118"/>
      <c r="N426" s="89"/>
      <c r="O426" s="391"/>
      <c r="P426" s="391"/>
      <c r="Q426" s="391"/>
      <c r="R426" s="89"/>
      <c r="S426" s="89"/>
      <c r="T426" s="89"/>
      <c r="U426" s="89"/>
      <c r="V426" s="89"/>
      <c r="W426" s="89"/>
      <c r="X426" s="89"/>
      <c r="Y426" s="89"/>
      <c r="Z426" s="89"/>
    </row>
    <row r="427" ht="15.75" customHeight="1">
      <c r="A427" s="89"/>
      <c r="B427" s="89"/>
      <c r="C427" s="89"/>
      <c r="D427" s="89"/>
      <c r="E427" s="89"/>
      <c r="F427" s="89"/>
      <c r="G427" s="89"/>
      <c r="H427" s="118"/>
      <c r="I427" s="391"/>
      <c r="J427" s="118"/>
      <c r="K427" s="482"/>
      <c r="L427" s="118"/>
      <c r="M427" s="118"/>
      <c r="N427" s="89"/>
      <c r="O427" s="391"/>
      <c r="P427" s="391"/>
      <c r="Q427" s="391"/>
      <c r="R427" s="89"/>
      <c r="S427" s="89"/>
      <c r="T427" s="89"/>
      <c r="U427" s="89"/>
      <c r="V427" s="89"/>
      <c r="W427" s="89"/>
      <c r="X427" s="89"/>
      <c r="Y427" s="89"/>
      <c r="Z427" s="89"/>
    </row>
    <row r="428" ht="15.75" customHeight="1">
      <c r="A428" s="89"/>
      <c r="B428" s="89"/>
      <c r="C428" s="89"/>
      <c r="D428" s="89"/>
      <c r="E428" s="89"/>
      <c r="F428" s="89"/>
      <c r="G428" s="89"/>
      <c r="H428" s="118"/>
      <c r="I428" s="391"/>
      <c r="J428" s="118"/>
      <c r="K428" s="482"/>
      <c r="L428" s="118"/>
      <c r="M428" s="118"/>
      <c r="N428" s="89"/>
      <c r="O428" s="391"/>
      <c r="P428" s="391"/>
      <c r="Q428" s="391"/>
      <c r="R428" s="89"/>
      <c r="S428" s="89"/>
      <c r="T428" s="89"/>
      <c r="U428" s="89"/>
      <c r="V428" s="89"/>
      <c r="W428" s="89"/>
      <c r="X428" s="89"/>
      <c r="Y428" s="89"/>
      <c r="Z428" s="89"/>
    </row>
    <row r="429" ht="15.75" customHeight="1">
      <c r="A429" s="89"/>
      <c r="B429" s="89"/>
      <c r="C429" s="89"/>
      <c r="D429" s="89"/>
      <c r="E429" s="89"/>
      <c r="F429" s="89"/>
      <c r="G429" s="89"/>
      <c r="H429" s="118"/>
      <c r="I429" s="391"/>
      <c r="J429" s="118"/>
      <c r="K429" s="482"/>
      <c r="L429" s="118"/>
      <c r="M429" s="118"/>
      <c r="N429" s="89"/>
      <c r="O429" s="391"/>
      <c r="P429" s="391"/>
      <c r="Q429" s="391"/>
      <c r="R429" s="89"/>
      <c r="S429" s="89"/>
      <c r="T429" s="89"/>
      <c r="U429" s="89"/>
      <c r="V429" s="89"/>
      <c r="W429" s="89"/>
      <c r="X429" s="89"/>
      <c r="Y429" s="89"/>
      <c r="Z429" s="89"/>
    </row>
    <row r="430" ht="15.75" customHeight="1">
      <c r="A430" s="89"/>
      <c r="B430" s="89"/>
      <c r="C430" s="89"/>
      <c r="D430" s="89"/>
      <c r="E430" s="89"/>
      <c r="F430" s="89"/>
      <c r="G430" s="89"/>
      <c r="H430" s="118"/>
      <c r="I430" s="391"/>
      <c r="J430" s="118"/>
      <c r="K430" s="482"/>
      <c r="L430" s="118"/>
      <c r="M430" s="118"/>
      <c r="N430" s="89"/>
      <c r="O430" s="391"/>
      <c r="P430" s="391"/>
      <c r="Q430" s="391"/>
      <c r="R430" s="89"/>
      <c r="S430" s="89"/>
      <c r="T430" s="89"/>
      <c r="U430" s="89"/>
      <c r="V430" s="89"/>
      <c r="W430" s="89"/>
      <c r="X430" s="89"/>
      <c r="Y430" s="89"/>
      <c r="Z430" s="89"/>
    </row>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2:$O$230"/>
  <mergeCells count="73">
    <mergeCell ref="F155:G155"/>
    <mergeCell ref="E160:G160"/>
    <mergeCell ref="F161:G161"/>
    <mergeCell ref="E163:G163"/>
    <mergeCell ref="F164:G164"/>
    <mergeCell ref="F166:G166"/>
    <mergeCell ref="P167:P168"/>
    <mergeCell ref="F169:G169"/>
    <mergeCell ref="E173:G173"/>
    <mergeCell ref="F174:G174"/>
    <mergeCell ref="F176:G176"/>
    <mergeCell ref="F178:G178"/>
    <mergeCell ref="E183:G183"/>
    <mergeCell ref="F184:G184"/>
    <mergeCell ref="E223:G223"/>
    <mergeCell ref="F224:G224"/>
    <mergeCell ref="F229:G229"/>
    <mergeCell ref="F198:G198"/>
    <mergeCell ref="F200:G200"/>
    <mergeCell ref="F202:G202"/>
    <mergeCell ref="E204:G204"/>
    <mergeCell ref="F205:G205"/>
    <mergeCell ref="F211:G211"/>
    <mergeCell ref="F218:G218"/>
    <mergeCell ref="B1:G1"/>
    <mergeCell ref="C3:G3"/>
    <mergeCell ref="D4:G4"/>
    <mergeCell ref="E5:G5"/>
    <mergeCell ref="F6:G6"/>
    <mergeCell ref="F10:G10"/>
    <mergeCell ref="F14:G14"/>
    <mergeCell ref="F19:G19"/>
    <mergeCell ref="E22:G22"/>
    <mergeCell ref="F23:G23"/>
    <mergeCell ref="E26:G26"/>
    <mergeCell ref="F27:G27"/>
    <mergeCell ref="P28:P3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P92:P94"/>
    <mergeCell ref="F95:G95"/>
    <mergeCell ref="P100:P101"/>
    <mergeCell ref="F102:G102"/>
    <mergeCell ref="F106:G106"/>
    <mergeCell ref="F108:G108"/>
    <mergeCell ref="F113:G113"/>
    <mergeCell ref="E117:G117"/>
    <mergeCell ref="F118:G118"/>
    <mergeCell ref="F122:G122"/>
    <mergeCell ref="F129:G129"/>
    <mergeCell ref="F134:G134"/>
    <mergeCell ref="P139:P140"/>
    <mergeCell ref="F138:G138"/>
    <mergeCell ref="D141:G141"/>
    <mergeCell ref="E142:G142"/>
    <mergeCell ref="F143:G143"/>
    <mergeCell ref="F150:G150"/>
    <mergeCell ref="F152:G152"/>
    <mergeCell ref="E154:G154"/>
  </mergeCells>
  <dataValidations>
    <dataValidation type="list" allowBlank="1" showErrorMessage="1" sqref="K8:K9 K12 K17: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5:K16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45:K146 K148:K149 K158:K159 K180:K182 K187:K188 K190:K191 K193:K194 K197 K208:K210 K214:K217 K220:K222 K227:K228">
      <formula1>0.0</formula1>
    </dataValidation>
    <dataValidation type="list" allowBlank="1" showErrorMessage="1" sqref="K67:K68 K75 K88 K119 K130 K135 K151 K170:K172">
      <formula1>"A,B,C,D,E"</formula1>
    </dataValidation>
  </dataValidations>
  <hyperlinks>
    <hyperlink r:id="rId1" ref="P7"/>
    <hyperlink r:id="rId2" ref="P8"/>
    <hyperlink r:id="rId3" ref="P11"/>
    <hyperlink r:id="rId4" ref="P13"/>
    <hyperlink r:id="rId5" ref="P15"/>
    <hyperlink r:id="rId6" ref="P16"/>
    <hyperlink r:id="rId7" ref="P17"/>
    <hyperlink r:id="rId8" ref="P24"/>
    <hyperlink r:id="rId9" ref="P25"/>
    <hyperlink r:id="rId10" ref="P28"/>
    <hyperlink r:id="rId11" ref="P39"/>
    <hyperlink r:id="rId12" ref="P40"/>
    <hyperlink r:id="rId13" ref="P43"/>
    <hyperlink r:id="rId14" ref="P44"/>
    <hyperlink r:id="rId15" ref="P53"/>
    <hyperlink r:id="rId16" ref="P61"/>
    <hyperlink r:id="rId17" ref="P64"/>
    <hyperlink r:id="rId18" ref="P65"/>
    <hyperlink r:id="rId19" ref="P67"/>
    <hyperlink r:id="rId20" ref="P68"/>
    <hyperlink r:id="rId21" ref="P69"/>
    <hyperlink r:id="rId22" ref="P71"/>
    <hyperlink r:id="rId23" ref="P74"/>
    <hyperlink r:id="rId24" ref="P75"/>
    <hyperlink r:id="rId25" ref="P77"/>
    <hyperlink r:id="rId26" ref="P87"/>
    <hyperlink r:id="rId27" ref="P91"/>
    <hyperlink r:id="rId28" ref="P92"/>
    <hyperlink r:id="rId29" ref="P99"/>
    <hyperlink r:id="rId30" ref="P100"/>
    <hyperlink r:id="rId31" ref="P107"/>
    <hyperlink r:id="rId32" ref="P109"/>
    <hyperlink r:id="rId33" ref="P111"/>
    <hyperlink r:id="rId34" ref="P112"/>
    <hyperlink r:id="rId35" ref="P125"/>
    <hyperlink r:id="rId36" ref="P126"/>
    <hyperlink r:id="rId37" ref="P147"/>
    <hyperlink r:id="rId38" ref="P153"/>
    <hyperlink r:id="rId39" ref="P165"/>
    <hyperlink r:id="rId40" ref="P175"/>
    <hyperlink r:id="rId41" ref="P201"/>
    <hyperlink r:id="rId42" ref="P206"/>
    <hyperlink r:id="rId43" ref="P212"/>
  </hyperlinks>
  <printOptions/>
  <pageMargins bottom="0.7480314960629921" footer="0.0" header="0.0" left="0.7086614173228347" right="0.7086614173228347" top="0.7480314960629921"/>
  <pageSetup fitToHeight="0" paperSize="9" orientation="portrait"/>
  <drawing r:id="rId44"/>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hidden="1" min="1" max="1" width="4.14"/>
    <col customWidth="1" min="2" max="2" width="2.86"/>
    <col customWidth="1" min="3" max="3" width="2.71"/>
    <col customWidth="1" min="4" max="4" width="2.14"/>
    <col customWidth="1" min="5" max="5" width="3.14"/>
    <col customWidth="1" min="6" max="6" width="2.71"/>
    <col customWidth="1" min="7" max="7" width="44.71"/>
    <col customWidth="1" min="8" max="8" width="5.86"/>
    <col customWidth="1" min="9" max="9" width="56.0"/>
    <col customWidth="1" min="10" max="10" width="13.29"/>
    <col customWidth="1" min="11" max="12" width="7.86"/>
    <col customWidth="1" min="13" max="13" width="7.71"/>
    <col customWidth="1" min="14" max="14" width="8.86"/>
    <col customWidth="1" min="15" max="15" width="39.86"/>
    <col customWidth="1" min="16" max="16" width="38.57"/>
    <col customWidth="1" min="17" max="17" width="46.0"/>
    <col customWidth="1" min="18" max="26" width="8.86"/>
  </cols>
  <sheetData>
    <row r="1">
      <c r="A1" s="89">
        <v>1.0</v>
      </c>
      <c r="B1" s="398" t="s">
        <v>0</v>
      </c>
      <c r="C1" s="11"/>
      <c r="D1" s="11"/>
      <c r="E1" s="11"/>
      <c r="F1" s="11"/>
      <c r="G1" s="12"/>
      <c r="H1" s="210" t="s">
        <v>116</v>
      </c>
      <c r="I1" s="210" t="s">
        <v>177</v>
      </c>
      <c r="J1" s="210" t="s">
        <v>178</v>
      </c>
      <c r="K1" s="210" t="s">
        <v>1220</v>
      </c>
      <c r="L1" s="210" t="s">
        <v>171</v>
      </c>
      <c r="M1" s="210" t="s">
        <v>180</v>
      </c>
      <c r="N1" s="212"/>
      <c r="O1" s="5" t="s">
        <v>181</v>
      </c>
      <c r="P1" s="5" t="s">
        <v>1427</v>
      </c>
      <c r="Q1" s="483" t="s">
        <v>1428</v>
      </c>
      <c r="R1" s="89"/>
      <c r="S1" s="89"/>
      <c r="T1" s="89"/>
      <c r="U1" s="89"/>
      <c r="V1" s="89"/>
      <c r="W1" s="89"/>
      <c r="X1" s="89"/>
      <c r="Y1" s="89"/>
      <c r="Z1" s="89"/>
    </row>
    <row r="2">
      <c r="A2" s="89">
        <v>2.0</v>
      </c>
      <c r="B2" s="98"/>
      <c r="C2" s="98"/>
      <c r="D2" s="98"/>
      <c r="E2" s="98"/>
      <c r="F2" s="98"/>
      <c r="G2" s="98"/>
      <c r="H2" s="92"/>
      <c r="I2" s="216"/>
      <c r="J2" s="92"/>
      <c r="K2" s="92"/>
      <c r="L2" s="92"/>
      <c r="M2" s="92"/>
      <c r="N2" s="89"/>
      <c r="O2" s="216"/>
      <c r="P2" s="216"/>
      <c r="Q2" s="89"/>
      <c r="R2" s="89"/>
      <c r="S2" s="89"/>
      <c r="T2" s="89"/>
      <c r="U2" s="89"/>
      <c r="V2" s="89"/>
      <c r="W2" s="89"/>
      <c r="X2" s="89"/>
      <c r="Y2" s="89"/>
      <c r="Z2" s="89"/>
    </row>
    <row r="3">
      <c r="A3" s="89">
        <v>3.0</v>
      </c>
      <c r="B3" s="219" t="s">
        <v>5</v>
      </c>
      <c r="C3" s="447" t="s">
        <v>121</v>
      </c>
      <c r="D3" s="448"/>
      <c r="E3" s="448"/>
      <c r="F3" s="448"/>
      <c r="G3" s="449"/>
      <c r="H3" s="223">
        <f>SUM(H4,H141)</f>
        <v>36.3</v>
      </c>
      <c r="I3" s="107"/>
      <c r="J3" s="224"/>
      <c r="K3" s="224"/>
      <c r="L3" s="223">
        <f>SUM(L4,L141)</f>
        <v>34.25137537</v>
      </c>
      <c r="M3" s="451">
        <f t="shared" ref="M3:M6" si="1">L3/H3</f>
        <v>0.9435640597</v>
      </c>
      <c r="N3" s="89"/>
      <c r="O3" s="377"/>
      <c r="P3" s="377"/>
      <c r="Q3" s="484"/>
      <c r="R3" s="89"/>
      <c r="S3" s="89"/>
      <c r="T3" s="89"/>
      <c r="U3" s="89"/>
      <c r="V3" s="89"/>
      <c r="W3" s="89"/>
      <c r="X3" s="89"/>
      <c r="Y3" s="89"/>
      <c r="Z3" s="89"/>
    </row>
    <row r="4">
      <c r="A4" s="89">
        <v>4.0</v>
      </c>
      <c r="B4" s="108"/>
      <c r="C4" s="227" t="s">
        <v>7</v>
      </c>
      <c r="D4" s="61" t="s">
        <v>185</v>
      </c>
      <c r="E4" s="3"/>
      <c r="F4" s="3"/>
      <c r="G4" s="4"/>
      <c r="H4" s="110">
        <f>SUM(H5,H22,H26,H41,H55,H78,H89,H117)</f>
        <v>14.6</v>
      </c>
      <c r="I4" s="230"/>
      <c r="J4" s="231"/>
      <c r="K4" s="231"/>
      <c r="L4" s="231">
        <f>SUM(L5,L22,L26,L41,L55,L78,L89,L117)</f>
        <v>13.50463889</v>
      </c>
      <c r="M4" s="231">
        <f t="shared" si="1"/>
        <v>0.9249752664</v>
      </c>
      <c r="N4" s="89"/>
      <c r="O4" s="453"/>
      <c r="P4" s="453"/>
      <c r="Q4" s="485"/>
      <c r="R4" s="89"/>
      <c r="S4" s="89"/>
      <c r="T4" s="89"/>
      <c r="U4" s="89"/>
      <c r="V4" s="89"/>
      <c r="W4" s="89"/>
      <c r="X4" s="89"/>
      <c r="Y4" s="89"/>
      <c r="Z4" s="89"/>
    </row>
    <row r="5">
      <c r="A5" s="89">
        <v>5.0</v>
      </c>
      <c r="B5" s="138"/>
      <c r="C5" s="139"/>
      <c r="D5" s="139">
        <v>1.0</v>
      </c>
      <c r="E5" s="141" t="s">
        <v>9</v>
      </c>
      <c r="F5" s="3"/>
      <c r="G5" s="4"/>
      <c r="H5" s="37">
        <f>SUM(H6:H19)</f>
        <v>2</v>
      </c>
      <c r="I5" s="262"/>
      <c r="J5" s="37"/>
      <c r="K5" s="37"/>
      <c r="L5" s="37">
        <f>SUM(L6,L10,L14,L19)</f>
        <v>2</v>
      </c>
      <c r="M5" s="37">
        <f t="shared" si="1"/>
        <v>1</v>
      </c>
      <c r="N5" s="89"/>
      <c r="O5" s="262"/>
      <c r="P5" s="262"/>
      <c r="Q5" s="486"/>
      <c r="R5" s="89"/>
      <c r="S5" s="89"/>
      <c r="T5" s="89"/>
      <c r="U5" s="89"/>
      <c r="V5" s="89"/>
      <c r="W5" s="89"/>
      <c r="X5" s="89"/>
      <c r="Y5" s="89"/>
      <c r="Z5" s="89"/>
    </row>
    <row r="6">
      <c r="A6" s="89">
        <v>6.0</v>
      </c>
      <c r="B6" s="239"/>
      <c r="C6" s="240"/>
      <c r="D6" s="241"/>
      <c r="E6" s="241" t="s">
        <v>10</v>
      </c>
      <c r="F6" s="28" t="s">
        <v>11</v>
      </c>
      <c r="G6" s="4"/>
      <c r="H6" s="242">
        <v>0.4</v>
      </c>
      <c r="I6" s="243"/>
      <c r="J6" s="242"/>
      <c r="K6" s="242"/>
      <c r="L6" s="242">
        <f>AVERAGE(L7:L9)*H6</f>
        <v>0.4</v>
      </c>
      <c r="M6" s="242">
        <f t="shared" si="1"/>
        <v>1</v>
      </c>
      <c r="N6" s="89"/>
      <c r="O6" s="243"/>
      <c r="P6" s="243"/>
      <c r="Q6" s="487"/>
      <c r="R6" s="89"/>
      <c r="S6" s="89"/>
      <c r="T6" s="89"/>
      <c r="U6" s="89"/>
      <c r="V6" s="89"/>
      <c r="W6" s="89"/>
      <c r="X6" s="89"/>
      <c r="Y6" s="89"/>
      <c r="Z6" s="89"/>
    </row>
    <row r="7">
      <c r="A7" s="89">
        <v>7.0</v>
      </c>
      <c r="B7" s="114"/>
      <c r="C7" s="114"/>
      <c r="D7" s="114"/>
      <c r="E7" s="114"/>
      <c r="F7" s="246" t="s">
        <v>186</v>
      </c>
      <c r="G7" s="125" t="s">
        <v>1162</v>
      </c>
      <c r="H7" s="117"/>
      <c r="I7" s="191" t="s">
        <v>1224</v>
      </c>
      <c r="J7" s="117" t="s">
        <v>189</v>
      </c>
      <c r="K7" s="247" t="s">
        <v>190</v>
      </c>
      <c r="L7" s="117">
        <f t="shared" ref="L7:L9" si="2">IF(J7="Ya/Tidak",IF(K7="Ya",1,IF(K7="Tidak",0,"Blm Diisi")),IF(J7="A/B/C",IF(K7="A",1,IF(K7="B",0.5,IF(K7="C",0,"Blm Diisi"))),IF(J7="A/B/C/D",IF(K7="A",1,IF(K7="B",0.67,IF(K7="C",0.33,IF(K7="D",0,"Blm Diisi")))),IF(J7="A/B/C/D/E",IF(K7="A",1,IF(K7="B",0.75,IF(K7="C",0.5,IF(K7="D",0.25,IF(K7="E",0,"Blm Diisi"))))),IF(J7="%",IF(K7="","Blm Diisi",K7),IF(J7="Jumlah",IF(K7="","Blm Diisi",""),IF(J7="Rupiah",IF(K7="","Blm Diisi",""),IF(J7="","","-"))))))))</f>
        <v>1</v>
      </c>
      <c r="M7" s="117"/>
      <c r="N7" s="248"/>
      <c r="O7" s="249" t="s">
        <v>1429</v>
      </c>
      <c r="P7" s="277" t="s">
        <v>1430</v>
      </c>
      <c r="Q7" s="488" t="s">
        <v>1431</v>
      </c>
      <c r="R7" s="248"/>
      <c r="S7" s="248"/>
      <c r="T7" s="248"/>
      <c r="U7" s="248"/>
      <c r="V7" s="248"/>
      <c r="W7" s="248"/>
      <c r="X7" s="248"/>
      <c r="Y7" s="248"/>
      <c r="Z7" s="248"/>
    </row>
    <row r="8">
      <c r="A8" s="89">
        <v>8.0</v>
      </c>
      <c r="B8" s="114"/>
      <c r="C8" s="114"/>
      <c r="D8" s="114"/>
      <c r="E8" s="114"/>
      <c r="F8" s="246" t="s">
        <v>193</v>
      </c>
      <c r="G8" s="125" t="s">
        <v>1164</v>
      </c>
      <c r="H8" s="117"/>
      <c r="I8" s="191" t="s">
        <v>1227</v>
      </c>
      <c r="J8" s="117" t="s">
        <v>196</v>
      </c>
      <c r="K8" s="247" t="s">
        <v>190</v>
      </c>
      <c r="L8" s="117">
        <f t="shared" si="2"/>
        <v>1</v>
      </c>
      <c r="M8" s="117"/>
      <c r="N8" s="248"/>
      <c r="O8" s="489" t="s">
        <v>1432</v>
      </c>
      <c r="P8" s="489" t="s">
        <v>1433</v>
      </c>
      <c r="Q8" s="488" t="s">
        <v>1431</v>
      </c>
      <c r="R8" s="248"/>
      <c r="S8" s="248"/>
      <c r="T8" s="248"/>
      <c r="U8" s="248"/>
      <c r="V8" s="248"/>
      <c r="W8" s="248"/>
      <c r="X8" s="248"/>
      <c r="Y8" s="248"/>
      <c r="Z8" s="248"/>
    </row>
    <row r="9">
      <c r="A9" s="89">
        <v>9.0</v>
      </c>
      <c r="B9" s="114"/>
      <c r="C9" s="114"/>
      <c r="D9" s="114"/>
      <c r="E9" s="114"/>
      <c r="F9" s="246" t="s">
        <v>199</v>
      </c>
      <c r="G9" s="125" t="s">
        <v>1165</v>
      </c>
      <c r="H9" s="117"/>
      <c r="I9" s="191" t="s">
        <v>1230</v>
      </c>
      <c r="J9" s="117" t="s">
        <v>196</v>
      </c>
      <c r="K9" s="247" t="s">
        <v>190</v>
      </c>
      <c r="L9" s="117">
        <f t="shared" si="2"/>
        <v>1</v>
      </c>
      <c r="M9" s="117"/>
      <c r="N9" s="248"/>
      <c r="O9" s="489" t="s">
        <v>1434</v>
      </c>
      <c r="P9" s="249" t="s">
        <v>1435</v>
      </c>
      <c r="Q9" s="315" t="s">
        <v>1431</v>
      </c>
      <c r="R9" s="248"/>
      <c r="S9" s="248"/>
      <c r="T9" s="248"/>
      <c r="U9" s="248"/>
      <c r="V9" s="248"/>
      <c r="W9" s="248"/>
      <c r="X9" s="248"/>
      <c r="Y9" s="248"/>
      <c r="Z9" s="248"/>
    </row>
    <row r="10">
      <c r="A10" s="89">
        <v>10.0</v>
      </c>
      <c r="B10" s="255"/>
      <c r="C10" s="255"/>
      <c r="D10" s="255"/>
      <c r="E10" s="255" t="s">
        <v>12</v>
      </c>
      <c r="F10" s="32" t="s">
        <v>13</v>
      </c>
      <c r="G10" s="4"/>
      <c r="H10" s="242">
        <v>0.4</v>
      </c>
      <c r="I10" s="243"/>
      <c r="J10" s="242"/>
      <c r="K10" s="242"/>
      <c r="L10" s="242">
        <f>AVERAGE(L11:L13)*H10</f>
        <v>0.4</v>
      </c>
      <c r="M10" s="242">
        <f>L10/H10</f>
        <v>1</v>
      </c>
      <c r="N10" s="89"/>
      <c r="O10" s="243"/>
      <c r="P10" s="243"/>
      <c r="Q10" s="475"/>
      <c r="R10" s="89"/>
      <c r="S10" s="89"/>
      <c r="T10" s="89"/>
      <c r="U10" s="89"/>
      <c r="V10" s="89"/>
      <c r="W10" s="89"/>
      <c r="X10" s="89"/>
      <c r="Y10" s="89"/>
      <c r="Z10" s="89"/>
    </row>
    <row r="11">
      <c r="A11" s="89">
        <v>11.0</v>
      </c>
      <c r="B11" s="193"/>
      <c r="C11" s="193"/>
      <c r="D11" s="193"/>
      <c r="E11" s="193"/>
      <c r="F11" s="246" t="s">
        <v>186</v>
      </c>
      <c r="G11" s="125" t="s">
        <v>1166</v>
      </c>
      <c r="H11" s="117"/>
      <c r="I11" s="191" t="s">
        <v>1166</v>
      </c>
      <c r="J11" s="117" t="s">
        <v>207</v>
      </c>
      <c r="K11" s="296" t="s">
        <v>208</v>
      </c>
      <c r="L11" s="117">
        <f t="shared" ref="L11:L13" si="3">IF(J11="Ya/Tidak",IF(K11="Ya",1,IF(K11="Tidak",0,"Blm Diisi")),IF(J11="A/B/C",IF(K11="A",1,IF(K11="B",0.5,IF(K11="C",0,"Blm Diisi"))),IF(J11="A/B/C/D",IF(K11="A",1,IF(K11="B",0.67,IF(K11="C",0.33,IF(K11="D",0,"Blm Diisi")))),IF(J11="A/B/C/D/E",IF(K11="A",1,IF(K11="B",0.75,IF(K11="C",0.5,IF(K11="D",0.25,IF(K11="E",0,"Blm Diisi"))))),IF(J11="%",IF(K11="","Blm Diisi",K11),IF(J11="Jumlah",IF(K11="","Blm Diisi",""),IF(J11="Rupiah",IF(K11="","Blm Diisi",""),IF(J11="","","-"))))))))</f>
        <v>1</v>
      </c>
      <c r="M11" s="117"/>
      <c r="N11" s="89"/>
      <c r="O11" s="489" t="s">
        <v>1436</v>
      </c>
      <c r="P11" s="490" t="s">
        <v>1437</v>
      </c>
      <c r="Q11" s="318" t="s">
        <v>1438</v>
      </c>
      <c r="R11" s="89"/>
      <c r="S11" s="89"/>
      <c r="T11" s="89"/>
      <c r="U11" s="89"/>
      <c r="V11" s="89"/>
      <c r="W11" s="89"/>
      <c r="X11" s="89"/>
      <c r="Y11" s="89"/>
      <c r="Z11" s="89"/>
    </row>
    <row r="12">
      <c r="A12" s="89">
        <v>12.0</v>
      </c>
      <c r="B12" s="193"/>
      <c r="C12" s="193"/>
      <c r="D12" s="193"/>
      <c r="E12" s="193"/>
      <c r="F12" s="246" t="s">
        <v>193</v>
      </c>
      <c r="G12" s="125" t="s">
        <v>1167</v>
      </c>
      <c r="H12" s="117"/>
      <c r="I12" s="191" t="s">
        <v>1234</v>
      </c>
      <c r="J12" s="117" t="s">
        <v>196</v>
      </c>
      <c r="K12" s="247" t="s">
        <v>190</v>
      </c>
      <c r="L12" s="117">
        <f t="shared" si="3"/>
        <v>1</v>
      </c>
      <c r="M12" s="117"/>
      <c r="N12" s="89"/>
      <c r="O12" s="489" t="s">
        <v>1439</v>
      </c>
      <c r="P12" s="489" t="s">
        <v>1440</v>
      </c>
      <c r="Q12" s="491" t="s">
        <v>1438</v>
      </c>
      <c r="R12" s="89"/>
      <c r="S12" s="89"/>
      <c r="T12" s="89"/>
      <c r="U12" s="89"/>
      <c r="V12" s="89"/>
      <c r="W12" s="89"/>
      <c r="X12" s="89"/>
      <c r="Y12" s="89"/>
      <c r="Z12" s="89"/>
    </row>
    <row r="13">
      <c r="A13" s="89">
        <v>13.0</v>
      </c>
      <c r="B13" s="193"/>
      <c r="C13" s="193"/>
      <c r="D13" s="193"/>
      <c r="E13" s="193"/>
      <c r="F13" s="246" t="s">
        <v>199</v>
      </c>
      <c r="G13" s="125" t="s">
        <v>1168</v>
      </c>
      <c r="H13" s="117"/>
      <c r="I13" s="191" t="s">
        <v>1236</v>
      </c>
      <c r="J13" s="117" t="s">
        <v>189</v>
      </c>
      <c r="K13" s="247" t="s">
        <v>190</v>
      </c>
      <c r="L13" s="117">
        <f t="shared" si="3"/>
        <v>1</v>
      </c>
      <c r="M13" s="117"/>
      <c r="N13" s="89"/>
      <c r="O13" s="489" t="s">
        <v>1441</v>
      </c>
      <c r="P13" s="489" t="s">
        <v>1442</v>
      </c>
      <c r="Q13" s="491" t="s">
        <v>1438</v>
      </c>
      <c r="R13" s="89"/>
      <c r="S13" s="89"/>
      <c r="T13" s="89"/>
      <c r="U13" s="89"/>
      <c r="V13" s="89"/>
      <c r="W13" s="89"/>
      <c r="X13" s="89"/>
      <c r="Y13" s="89"/>
      <c r="Z13" s="89"/>
    </row>
    <row r="14">
      <c r="A14" s="89">
        <v>14.0</v>
      </c>
      <c r="B14" s="257"/>
      <c r="C14" s="241"/>
      <c r="D14" s="241"/>
      <c r="E14" s="255" t="s">
        <v>14</v>
      </c>
      <c r="F14" s="32" t="s">
        <v>15</v>
      </c>
      <c r="G14" s="4"/>
      <c r="H14" s="242">
        <v>0.8</v>
      </c>
      <c r="I14" s="243"/>
      <c r="J14" s="242"/>
      <c r="K14" s="242"/>
      <c r="L14" s="242">
        <f>AVERAGE(L15:L18)*H14</f>
        <v>0.8</v>
      </c>
      <c r="M14" s="242">
        <f>L14/H14</f>
        <v>1</v>
      </c>
      <c r="N14" s="89"/>
      <c r="O14" s="243"/>
      <c r="P14" s="243"/>
      <c r="Q14" s="475"/>
      <c r="R14" s="89"/>
      <c r="S14" s="89"/>
      <c r="T14" s="89"/>
      <c r="U14" s="89"/>
      <c r="V14" s="89"/>
      <c r="W14" s="89"/>
      <c r="X14" s="89"/>
      <c r="Y14" s="89"/>
      <c r="Z14" s="89"/>
    </row>
    <row r="15">
      <c r="A15" s="89">
        <v>15.0</v>
      </c>
      <c r="B15" s="113"/>
      <c r="C15" s="114"/>
      <c r="D15" s="114"/>
      <c r="E15" s="193"/>
      <c r="F15" s="246" t="s">
        <v>186</v>
      </c>
      <c r="G15" s="125" t="s">
        <v>242</v>
      </c>
      <c r="H15" s="117"/>
      <c r="I15" s="191" t="s">
        <v>1239</v>
      </c>
      <c r="J15" s="117" t="s">
        <v>196</v>
      </c>
      <c r="K15" s="247" t="s">
        <v>190</v>
      </c>
      <c r="L15" s="117">
        <f t="shared" ref="L15:L18" si="4">IF(J15="Ya/Tidak",IF(K15="Ya",1,IF(K15="Tidak",0,"Blm Diisi")),IF(J15="A/B/C",IF(K15="A",1,IF(K15="B",0.5,IF(K15="C",0,"Blm Diisi"))),IF(J15="A/B/C/D",IF(K15="A",1,IF(K15="B",0.67,IF(K15="C",0.33,IF(K15="D",0,"Blm Diisi")))),IF(J15="A/B/C/D/E",IF(K15="A",1,IF(K15="B",0.75,IF(K15="C",0.5,IF(K15="D",0.25,IF(K15="E",0,"Blm Diisi"))))),IF(J15="%",IF(K15="","Blm Diisi",K15),IF(J15="Jumlah",IF(K15="","Blm Diisi",""),IF(J15="Rupiah",IF(K15="","Blm Diisi",""),IF(J15="","","-"))))))))</f>
        <v>1</v>
      </c>
      <c r="M15" s="117"/>
      <c r="N15" s="89"/>
      <c r="O15" s="489" t="s">
        <v>1443</v>
      </c>
      <c r="P15" s="277" t="s">
        <v>1444</v>
      </c>
      <c r="Q15" s="491" t="s">
        <v>1445</v>
      </c>
      <c r="R15" s="89"/>
      <c r="S15" s="89"/>
      <c r="T15" s="89"/>
      <c r="U15" s="89"/>
      <c r="V15" s="89"/>
      <c r="W15" s="89"/>
      <c r="X15" s="89"/>
      <c r="Y15" s="89"/>
      <c r="Z15" s="89"/>
    </row>
    <row r="16">
      <c r="A16" s="89">
        <v>16.0</v>
      </c>
      <c r="B16" s="113"/>
      <c r="C16" s="114"/>
      <c r="D16" s="114"/>
      <c r="E16" s="193"/>
      <c r="F16" s="246" t="s">
        <v>193</v>
      </c>
      <c r="G16" s="125" t="s">
        <v>1169</v>
      </c>
      <c r="H16" s="117"/>
      <c r="I16" s="191" t="s">
        <v>1242</v>
      </c>
      <c r="J16" s="117" t="s">
        <v>189</v>
      </c>
      <c r="K16" s="247" t="s">
        <v>190</v>
      </c>
      <c r="L16" s="117">
        <f t="shared" si="4"/>
        <v>1</v>
      </c>
      <c r="M16" s="117"/>
      <c r="N16" s="89"/>
      <c r="O16" s="489" t="s">
        <v>1446</v>
      </c>
      <c r="P16" s="492" t="s">
        <v>1447</v>
      </c>
      <c r="Q16" s="318" t="s">
        <v>1445</v>
      </c>
      <c r="R16" s="89"/>
      <c r="S16" s="89"/>
      <c r="T16" s="89"/>
      <c r="U16" s="89"/>
      <c r="V16" s="89"/>
      <c r="W16" s="89"/>
      <c r="X16" s="89"/>
      <c r="Y16" s="89"/>
      <c r="Z16" s="89"/>
    </row>
    <row r="17">
      <c r="A17" s="89">
        <v>17.0</v>
      </c>
      <c r="B17" s="113"/>
      <c r="C17" s="114"/>
      <c r="D17" s="114"/>
      <c r="E17" s="193"/>
      <c r="F17" s="246" t="s">
        <v>199</v>
      </c>
      <c r="G17" s="125" t="s">
        <v>254</v>
      </c>
      <c r="H17" s="117"/>
      <c r="I17" s="191" t="s">
        <v>255</v>
      </c>
      <c r="J17" s="117" t="s">
        <v>189</v>
      </c>
      <c r="K17" s="247" t="s">
        <v>190</v>
      </c>
      <c r="L17" s="117">
        <f t="shared" si="4"/>
        <v>1</v>
      </c>
      <c r="M17" s="117"/>
      <c r="N17" s="89"/>
      <c r="O17" s="489" t="s">
        <v>1448</v>
      </c>
      <c r="P17" s="493" t="s">
        <v>1449</v>
      </c>
      <c r="Q17" s="491" t="s">
        <v>1445</v>
      </c>
      <c r="R17" s="89"/>
      <c r="S17" s="89"/>
      <c r="T17" s="89"/>
      <c r="U17" s="89"/>
      <c r="V17" s="89"/>
      <c r="W17" s="89"/>
      <c r="X17" s="89"/>
      <c r="Y17" s="89"/>
      <c r="Z17" s="89"/>
    </row>
    <row r="18">
      <c r="A18" s="89">
        <v>18.0</v>
      </c>
      <c r="B18" s="113"/>
      <c r="C18" s="114"/>
      <c r="D18" s="114"/>
      <c r="E18" s="193"/>
      <c r="F18" s="246" t="s">
        <v>219</v>
      </c>
      <c r="G18" s="125" t="s">
        <v>1170</v>
      </c>
      <c r="H18" s="117"/>
      <c r="I18" s="191" t="s">
        <v>1246</v>
      </c>
      <c r="J18" s="117" t="s">
        <v>196</v>
      </c>
      <c r="K18" s="247" t="s">
        <v>190</v>
      </c>
      <c r="L18" s="117">
        <f t="shared" si="4"/>
        <v>1</v>
      </c>
      <c r="M18" s="117"/>
      <c r="N18" s="89"/>
      <c r="O18" s="489" t="s">
        <v>1450</v>
      </c>
      <c r="P18" s="249" t="s">
        <v>1435</v>
      </c>
      <c r="Q18" s="491" t="s">
        <v>1445</v>
      </c>
      <c r="R18" s="89"/>
      <c r="S18" s="89"/>
      <c r="T18" s="89"/>
      <c r="U18" s="89"/>
      <c r="V18" s="89"/>
      <c r="W18" s="89"/>
      <c r="X18" s="89"/>
      <c r="Y18" s="89"/>
      <c r="Z18" s="89"/>
    </row>
    <row r="19">
      <c r="A19" s="89">
        <v>19.0</v>
      </c>
      <c r="B19" s="257"/>
      <c r="C19" s="241"/>
      <c r="D19" s="241"/>
      <c r="E19" s="255" t="s">
        <v>16</v>
      </c>
      <c r="F19" s="32" t="s">
        <v>17</v>
      </c>
      <c r="G19" s="4"/>
      <c r="H19" s="242">
        <v>0.4</v>
      </c>
      <c r="I19" s="243"/>
      <c r="J19" s="242"/>
      <c r="K19" s="242"/>
      <c r="L19" s="242">
        <f>AVERAGE(L20:L21)*H19</f>
        <v>0.4</v>
      </c>
      <c r="M19" s="242">
        <f>L19/H19</f>
        <v>1</v>
      </c>
      <c r="N19" s="89"/>
      <c r="O19" s="243"/>
      <c r="P19" s="243"/>
      <c r="Q19" s="475"/>
      <c r="R19" s="89"/>
      <c r="S19" s="89"/>
      <c r="T19" s="89"/>
      <c r="U19" s="89"/>
      <c r="V19" s="89"/>
      <c r="W19" s="89"/>
      <c r="X19" s="89"/>
      <c r="Y19" s="89"/>
      <c r="Z19" s="89"/>
    </row>
    <row r="20">
      <c r="A20" s="89">
        <v>20.0</v>
      </c>
      <c r="B20" s="113"/>
      <c r="C20" s="114"/>
      <c r="D20" s="114"/>
      <c r="E20" s="260"/>
      <c r="F20" s="114" t="s">
        <v>186</v>
      </c>
      <c r="G20" s="125" t="s">
        <v>1171</v>
      </c>
      <c r="H20" s="117"/>
      <c r="I20" s="191" t="s">
        <v>1248</v>
      </c>
      <c r="J20" s="117" t="s">
        <v>196</v>
      </c>
      <c r="K20" s="247" t="s">
        <v>190</v>
      </c>
      <c r="L20" s="117">
        <f t="shared" ref="L20:L21" si="5">IF(J20="Ya/Tidak",IF(K20="Ya",1,IF(K20="Tidak",0,"Blm Diisi")),IF(J20="A/B/C",IF(K20="A",1,IF(K20="B",0.5,IF(K20="C",0,"Blm Diisi"))),IF(J20="A/B/C/D",IF(K20="A",1,IF(K20="B",0.67,IF(K20="C",0.33,IF(K20="D",0,"Blm Diisi")))),IF(J20="A/B/C/D/E",IF(K20="A",1,IF(K20="B",0.75,IF(K20="C",0.5,IF(K20="D",0.25,IF(K20="E",0,"Blm Diisi"))))),IF(J20="%",IF(K20="","Blm Diisi",K20),IF(J20="Jumlah",IF(K20="","Blm Diisi",""),IF(J20="Rupiah",IF(K20="","Blm Diisi",""),IF(J20="","","-"))))))))</f>
        <v>1</v>
      </c>
      <c r="M20" s="117"/>
      <c r="N20" s="89"/>
      <c r="O20" s="489" t="s">
        <v>1451</v>
      </c>
      <c r="P20" s="489" t="s">
        <v>1452</v>
      </c>
      <c r="Q20" s="318" t="s">
        <v>1453</v>
      </c>
      <c r="R20" s="89"/>
      <c r="S20" s="89"/>
      <c r="T20" s="89"/>
      <c r="U20" s="89"/>
      <c r="V20" s="89"/>
      <c r="W20" s="89"/>
      <c r="X20" s="89"/>
      <c r="Y20" s="89"/>
      <c r="Z20" s="89"/>
    </row>
    <row r="21">
      <c r="A21" s="89">
        <v>21.0</v>
      </c>
      <c r="B21" s="113"/>
      <c r="C21" s="114"/>
      <c r="D21" s="114"/>
      <c r="E21" s="260"/>
      <c r="F21" s="114" t="s">
        <v>193</v>
      </c>
      <c r="G21" s="125" t="s">
        <v>1454</v>
      </c>
      <c r="H21" s="117"/>
      <c r="I21" s="191" t="s">
        <v>1455</v>
      </c>
      <c r="J21" s="117" t="s">
        <v>196</v>
      </c>
      <c r="K21" s="247" t="s">
        <v>190</v>
      </c>
      <c r="L21" s="117">
        <f t="shared" si="5"/>
        <v>1</v>
      </c>
      <c r="M21" s="117"/>
      <c r="N21" s="89"/>
      <c r="O21" s="489" t="s">
        <v>1456</v>
      </c>
      <c r="P21" s="277" t="s">
        <v>1457</v>
      </c>
      <c r="Q21" s="491" t="s">
        <v>1453</v>
      </c>
      <c r="R21" s="89"/>
      <c r="S21" s="89"/>
      <c r="T21" s="89"/>
      <c r="U21" s="89"/>
      <c r="V21" s="89"/>
      <c r="W21" s="89"/>
      <c r="X21" s="89"/>
      <c r="Y21" s="89"/>
      <c r="Z21" s="89"/>
    </row>
    <row r="22">
      <c r="A22" s="89">
        <v>22.0</v>
      </c>
      <c r="B22" s="138"/>
      <c r="C22" s="139"/>
      <c r="D22" s="139">
        <v>2.0</v>
      </c>
      <c r="E22" s="141" t="s">
        <v>18</v>
      </c>
      <c r="F22" s="3"/>
      <c r="G22" s="4"/>
      <c r="H22" s="37">
        <f>SUM(H23:H25)</f>
        <v>1</v>
      </c>
      <c r="I22" s="262"/>
      <c r="J22" s="37"/>
      <c r="K22" s="37"/>
      <c r="L22" s="37">
        <f>L23</f>
        <v>1</v>
      </c>
      <c r="M22" s="37">
        <f t="shared" ref="M22:M23" si="6">L22/H22</f>
        <v>1</v>
      </c>
      <c r="N22" s="89"/>
      <c r="O22" s="262"/>
      <c r="P22" s="262"/>
      <c r="Q22" s="475"/>
      <c r="R22" s="89"/>
      <c r="S22" s="89"/>
      <c r="T22" s="89"/>
      <c r="U22" s="89"/>
      <c r="V22" s="89"/>
      <c r="W22" s="89"/>
      <c r="X22" s="89"/>
      <c r="Y22" s="89"/>
      <c r="Z22" s="89"/>
    </row>
    <row r="23">
      <c r="A23" s="89">
        <v>23.0</v>
      </c>
      <c r="B23" s="257"/>
      <c r="C23" s="241"/>
      <c r="D23" s="241"/>
      <c r="E23" s="331" t="s">
        <v>107</v>
      </c>
      <c r="F23" s="28" t="s">
        <v>19</v>
      </c>
      <c r="G23" s="4"/>
      <c r="H23" s="242">
        <v>1.0</v>
      </c>
      <c r="I23" s="243"/>
      <c r="J23" s="242"/>
      <c r="K23" s="242"/>
      <c r="L23" s="242">
        <f>AVERAGE(L24:L25)*H23</f>
        <v>1</v>
      </c>
      <c r="M23" s="242">
        <f t="shared" si="6"/>
        <v>1</v>
      </c>
      <c r="N23" s="89"/>
      <c r="O23" s="243"/>
      <c r="P23" s="243"/>
      <c r="Q23" s="475"/>
      <c r="R23" s="89"/>
      <c r="S23" s="89"/>
      <c r="T23" s="89"/>
      <c r="U23" s="89"/>
      <c r="V23" s="89"/>
      <c r="W23" s="89"/>
      <c r="X23" s="89"/>
      <c r="Y23" s="89"/>
      <c r="Z23" s="89"/>
    </row>
    <row r="24">
      <c r="A24" s="89">
        <v>24.0</v>
      </c>
      <c r="B24" s="113"/>
      <c r="C24" s="114"/>
      <c r="D24" s="114"/>
      <c r="E24" s="114"/>
      <c r="F24" s="114" t="s">
        <v>186</v>
      </c>
      <c r="G24" s="125" t="s">
        <v>1173</v>
      </c>
      <c r="H24" s="117"/>
      <c r="I24" s="191" t="s">
        <v>1254</v>
      </c>
      <c r="J24" s="117" t="s">
        <v>189</v>
      </c>
      <c r="K24" s="247" t="s">
        <v>190</v>
      </c>
      <c r="L24" s="117">
        <f t="shared" ref="L24:L25" si="7">IF(J24="Ya/Tidak",IF(K24="Ya",1,IF(K24="Tidak",0,"Blm Diisi")),IF(J24="A/B/C",IF(K24="A",1,IF(K24="B",0.5,IF(K24="C",0,"Blm Diisi"))),IF(J24="A/B/C/D",IF(K24="A",1,IF(K24="B",0.67,IF(K24="C",0.33,IF(K24="D",0,"Blm Diisi")))),IF(J24="A/B/C/D/E",IF(K24="A",1,IF(K24="B",0.75,IF(K24="C",0.5,IF(K24="D",0.25,IF(K24="E",0,"Blm Diisi"))))),IF(J24="%",IF(K24="","Blm Diisi",K24),IF(J24="Jumlah",IF(K24="","Blm Diisi",""),IF(J24="Rupiah",IF(K24="","Blm Diisi",""),IF(J24="","","-"))))))))</f>
        <v>1</v>
      </c>
      <c r="M24" s="117"/>
      <c r="N24" s="89"/>
      <c r="O24" s="489" t="s">
        <v>1458</v>
      </c>
      <c r="P24" s="249" t="s">
        <v>1459</v>
      </c>
      <c r="Q24" s="491" t="s">
        <v>1460</v>
      </c>
      <c r="R24" s="89"/>
      <c r="S24" s="89"/>
      <c r="T24" s="89"/>
      <c r="U24" s="89"/>
      <c r="V24" s="89"/>
      <c r="W24" s="89"/>
      <c r="X24" s="89"/>
      <c r="Y24" s="89"/>
      <c r="Z24" s="89"/>
    </row>
    <row r="25">
      <c r="A25" s="89">
        <v>25.0</v>
      </c>
      <c r="B25" s="113"/>
      <c r="C25" s="114"/>
      <c r="D25" s="114"/>
      <c r="E25" s="114"/>
      <c r="F25" s="114" t="s">
        <v>193</v>
      </c>
      <c r="G25" s="125" t="s">
        <v>1174</v>
      </c>
      <c r="H25" s="117"/>
      <c r="I25" s="191" t="s">
        <v>1461</v>
      </c>
      <c r="J25" s="117" t="s">
        <v>189</v>
      </c>
      <c r="K25" s="247" t="s">
        <v>190</v>
      </c>
      <c r="L25" s="117">
        <f t="shared" si="7"/>
        <v>1</v>
      </c>
      <c r="M25" s="117"/>
      <c r="N25" s="89"/>
      <c r="O25" s="489" t="s">
        <v>1462</v>
      </c>
      <c r="P25" s="249" t="s">
        <v>1463</v>
      </c>
      <c r="Q25" s="491" t="s">
        <v>1460</v>
      </c>
      <c r="R25" s="89"/>
      <c r="S25" s="89"/>
      <c r="T25" s="89"/>
      <c r="U25" s="89"/>
      <c r="V25" s="89"/>
      <c r="W25" s="89"/>
      <c r="X25" s="89"/>
      <c r="Y25" s="89"/>
      <c r="Z25" s="89"/>
    </row>
    <row r="26">
      <c r="A26" s="89">
        <v>26.0</v>
      </c>
      <c r="B26" s="138"/>
      <c r="C26" s="138"/>
      <c r="D26" s="139">
        <v>3.0</v>
      </c>
      <c r="E26" s="141" t="s">
        <v>21</v>
      </c>
      <c r="F26" s="3"/>
      <c r="G26" s="4"/>
      <c r="H26" s="37">
        <f>SUM(H27:H38)</f>
        <v>2</v>
      </c>
      <c r="I26" s="262"/>
      <c r="J26" s="37"/>
      <c r="K26" s="37"/>
      <c r="L26" s="37">
        <f>SUM(L27,L38)</f>
        <v>2</v>
      </c>
      <c r="M26" s="37">
        <f t="shared" ref="M26:M27" si="8">L26/H26</f>
        <v>1</v>
      </c>
      <c r="N26" s="89"/>
      <c r="O26" s="262"/>
      <c r="P26" s="262"/>
      <c r="Q26" s="475"/>
      <c r="R26" s="89"/>
      <c r="S26" s="89"/>
      <c r="T26" s="89"/>
      <c r="U26" s="89"/>
      <c r="V26" s="89"/>
      <c r="W26" s="89"/>
      <c r="X26" s="89"/>
      <c r="Y26" s="89"/>
      <c r="Z26" s="89"/>
    </row>
    <row r="27">
      <c r="A27" s="89">
        <v>27.0</v>
      </c>
      <c r="B27" s="257"/>
      <c r="C27" s="241"/>
      <c r="D27" s="241"/>
      <c r="E27" s="411" t="s">
        <v>10</v>
      </c>
      <c r="F27" s="270" t="s">
        <v>23</v>
      </c>
      <c r="G27" s="4"/>
      <c r="H27" s="242">
        <v>1.0</v>
      </c>
      <c r="I27" s="243"/>
      <c r="J27" s="242"/>
      <c r="K27" s="242"/>
      <c r="L27" s="242">
        <f>AVERAGE(L28:L37)*H27</f>
        <v>1</v>
      </c>
      <c r="M27" s="242">
        <f t="shared" si="8"/>
        <v>1</v>
      </c>
      <c r="N27" s="89"/>
      <c r="O27" s="243"/>
      <c r="P27" s="243"/>
      <c r="Q27" s="475"/>
      <c r="R27" s="89"/>
      <c r="S27" s="89"/>
      <c r="T27" s="89"/>
      <c r="U27" s="89"/>
      <c r="V27" s="89"/>
      <c r="W27" s="89"/>
      <c r="X27" s="89"/>
      <c r="Y27" s="89"/>
      <c r="Z27" s="89"/>
    </row>
    <row r="28">
      <c r="A28" s="89">
        <v>28.0</v>
      </c>
      <c r="B28" s="113"/>
      <c r="C28" s="114"/>
      <c r="D28" s="114"/>
      <c r="E28" s="271"/>
      <c r="F28" s="123" t="s">
        <v>186</v>
      </c>
      <c r="G28" s="272" t="s">
        <v>307</v>
      </c>
      <c r="H28" s="117"/>
      <c r="I28" s="191" t="s">
        <v>1258</v>
      </c>
      <c r="J28" s="117" t="s">
        <v>189</v>
      </c>
      <c r="K28" s="247" t="s">
        <v>190</v>
      </c>
      <c r="L28" s="117">
        <f t="shared" ref="L28:L37" si="9">IF(J28="Ya/Tidak",IF(K28="Ya",1,IF(K28="Tidak",0,"Blm Diisi")),IF(J28="A/B/C",IF(K28="A",1,IF(K28="B",0.5,IF(K28="C",0,"Blm Diisi"))),IF(J28="A/B/C/D",IF(K28="A",1,IF(K28="B",0.67,IF(K28="C",0.33,IF(K28="D",0,"Blm Diisi")))),IF(J28="A/B/C/D/E",IF(K28="A",1,IF(K28="B",0.75,IF(K28="C",0.5,IF(K28="D",0.25,IF(K28="E",0,"Blm Diisi"))))),IF(J28="%",IF(K28="","Blm Diisi",K28),IF(J28="Jumlah",IF(K28="","Blm Diisi",""),IF(J28="Rupiah",IF(K28="","Blm Diisi",""),IF(J28="","","-"))))))))</f>
        <v>1</v>
      </c>
      <c r="M28" s="117"/>
      <c r="N28" s="89"/>
      <c r="O28" s="489" t="s">
        <v>1464</v>
      </c>
      <c r="P28" s="489" t="s">
        <v>1465</v>
      </c>
      <c r="Q28" s="318" t="s">
        <v>1466</v>
      </c>
      <c r="R28" s="89"/>
      <c r="S28" s="89"/>
      <c r="T28" s="89"/>
      <c r="U28" s="89"/>
      <c r="V28" s="89"/>
      <c r="W28" s="89"/>
      <c r="X28" s="89"/>
      <c r="Y28" s="89"/>
      <c r="Z28" s="89"/>
    </row>
    <row r="29">
      <c r="A29" s="89">
        <v>29.0</v>
      </c>
      <c r="B29" s="113"/>
      <c r="C29" s="114"/>
      <c r="D29" s="114"/>
      <c r="E29" s="271"/>
      <c r="F29" s="123" t="s">
        <v>193</v>
      </c>
      <c r="G29" s="272" t="s">
        <v>311</v>
      </c>
      <c r="H29" s="117"/>
      <c r="I29" s="191" t="s">
        <v>1260</v>
      </c>
      <c r="J29" s="117" t="s">
        <v>189</v>
      </c>
      <c r="K29" s="247" t="s">
        <v>190</v>
      </c>
      <c r="L29" s="117">
        <f t="shared" si="9"/>
        <v>1</v>
      </c>
      <c r="M29" s="117"/>
      <c r="N29" s="89"/>
      <c r="O29" s="489" t="s">
        <v>1464</v>
      </c>
      <c r="P29" s="489" t="s">
        <v>1465</v>
      </c>
      <c r="Q29" s="318" t="s">
        <v>1466</v>
      </c>
      <c r="R29" s="89"/>
      <c r="S29" s="89"/>
      <c r="T29" s="89"/>
      <c r="U29" s="89"/>
      <c r="V29" s="89"/>
      <c r="W29" s="89"/>
      <c r="X29" s="89"/>
      <c r="Y29" s="89"/>
      <c r="Z29" s="89"/>
    </row>
    <row r="30">
      <c r="A30" s="89">
        <v>30.0</v>
      </c>
      <c r="B30" s="113"/>
      <c r="C30" s="114"/>
      <c r="D30" s="114"/>
      <c r="E30" s="271"/>
      <c r="F30" s="123" t="s">
        <v>199</v>
      </c>
      <c r="G30" s="272" t="s">
        <v>314</v>
      </c>
      <c r="H30" s="117"/>
      <c r="I30" s="191" t="s">
        <v>1261</v>
      </c>
      <c r="J30" s="117" t="s">
        <v>189</v>
      </c>
      <c r="K30" s="247" t="s">
        <v>190</v>
      </c>
      <c r="L30" s="117">
        <f t="shared" si="9"/>
        <v>1</v>
      </c>
      <c r="M30" s="117"/>
      <c r="N30" s="89"/>
      <c r="O30" s="489" t="s">
        <v>1464</v>
      </c>
      <c r="P30" s="489" t="s">
        <v>1465</v>
      </c>
      <c r="Q30" s="491" t="s">
        <v>1466</v>
      </c>
      <c r="R30" s="89"/>
      <c r="S30" s="89"/>
      <c r="T30" s="89"/>
      <c r="U30" s="89"/>
      <c r="V30" s="89"/>
      <c r="W30" s="89"/>
      <c r="X30" s="89"/>
      <c r="Y30" s="89"/>
      <c r="Z30" s="89"/>
    </row>
    <row r="31">
      <c r="A31" s="89">
        <v>31.0</v>
      </c>
      <c r="B31" s="113"/>
      <c r="C31" s="114"/>
      <c r="D31" s="114"/>
      <c r="E31" s="271"/>
      <c r="F31" s="123" t="s">
        <v>219</v>
      </c>
      <c r="G31" s="272" t="s">
        <v>320</v>
      </c>
      <c r="H31" s="117"/>
      <c r="I31" s="191" t="s">
        <v>1262</v>
      </c>
      <c r="J31" s="117" t="s">
        <v>189</v>
      </c>
      <c r="K31" s="247" t="s">
        <v>190</v>
      </c>
      <c r="L31" s="117">
        <f t="shared" si="9"/>
        <v>1</v>
      </c>
      <c r="M31" s="117"/>
      <c r="N31" s="89"/>
      <c r="O31" s="489" t="s">
        <v>1464</v>
      </c>
      <c r="P31" s="489" t="s">
        <v>1465</v>
      </c>
      <c r="Q31" s="491" t="s">
        <v>1466</v>
      </c>
      <c r="R31" s="89"/>
      <c r="S31" s="89"/>
      <c r="T31" s="89"/>
      <c r="U31" s="89"/>
      <c r="V31" s="89"/>
      <c r="W31" s="89"/>
      <c r="X31" s="89"/>
      <c r="Y31" s="89"/>
      <c r="Z31" s="89"/>
    </row>
    <row r="32">
      <c r="A32" s="89">
        <v>32.0</v>
      </c>
      <c r="B32" s="113"/>
      <c r="C32" s="114"/>
      <c r="D32" s="114"/>
      <c r="E32" s="271"/>
      <c r="F32" s="123" t="s">
        <v>224</v>
      </c>
      <c r="G32" s="272" t="s">
        <v>1175</v>
      </c>
      <c r="H32" s="117"/>
      <c r="I32" s="191" t="s">
        <v>1263</v>
      </c>
      <c r="J32" s="117" t="s">
        <v>189</v>
      </c>
      <c r="K32" s="247" t="s">
        <v>190</v>
      </c>
      <c r="L32" s="117">
        <f t="shared" si="9"/>
        <v>1</v>
      </c>
      <c r="M32" s="117"/>
      <c r="N32" s="89"/>
      <c r="O32" s="489" t="s">
        <v>1464</v>
      </c>
      <c r="P32" s="489" t="s">
        <v>1465</v>
      </c>
      <c r="Q32" s="491" t="s">
        <v>1466</v>
      </c>
      <c r="R32" s="89"/>
      <c r="S32" s="89"/>
      <c r="T32" s="89"/>
      <c r="U32" s="89"/>
      <c r="V32" s="89"/>
      <c r="W32" s="89"/>
      <c r="X32" s="89"/>
      <c r="Y32" s="89"/>
      <c r="Z32" s="89"/>
    </row>
    <row r="33">
      <c r="A33" s="89">
        <v>33.0</v>
      </c>
      <c r="B33" s="113"/>
      <c r="C33" s="114"/>
      <c r="D33" s="114"/>
      <c r="E33" s="271"/>
      <c r="F33" s="123" t="s">
        <v>249</v>
      </c>
      <c r="G33" s="272" t="s">
        <v>326</v>
      </c>
      <c r="H33" s="117"/>
      <c r="I33" s="191" t="s">
        <v>327</v>
      </c>
      <c r="J33" s="117" t="s">
        <v>189</v>
      </c>
      <c r="K33" s="247" t="s">
        <v>190</v>
      </c>
      <c r="L33" s="117">
        <f t="shared" si="9"/>
        <v>1</v>
      </c>
      <c r="M33" s="117"/>
      <c r="N33" s="89"/>
      <c r="O33" s="489" t="s">
        <v>1464</v>
      </c>
      <c r="P33" s="489" t="s">
        <v>1465</v>
      </c>
      <c r="Q33" s="491" t="s">
        <v>1466</v>
      </c>
      <c r="R33" s="89"/>
      <c r="S33" s="89"/>
      <c r="T33" s="89"/>
      <c r="U33" s="89"/>
      <c r="V33" s="89"/>
      <c r="W33" s="89"/>
      <c r="X33" s="89"/>
      <c r="Y33" s="89"/>
      <c r="Z33" s="89"/>
    </row>
    <row r="34">
      <c r="A34" s="89">
        <v>34.0</v>
      </c>
      <c r="B34" s="113"/>
      <c r="C34" s="114"/>
      <c r="D34" s="114"/>
      <c r="E34" s="271"/>
      <c r="F34" s="123" t="s">
        <v>253</v>
      </c>
      <c r="G34" s="272" t="s">
        <v>1176</v>
      </c>
      <c r="H34" s="117"/>
      <c r="I34" s="191" t="s">
        <v>1264</v>
      </c>
      <c r="J34" s="117" t="s">
        <v>189</v>
      </c>
      <c r="K34" s="247" t="s">
        <v>190</v>
      </c>
      <c r="L34" s="117">
        <f t="shared" si="9"/>
        <v>1</v>
      </c>
      <c r="M34" s="117"/>
      <c r="N34" s="89"/>
      <c r="O34" s="489" t="s">
        <v>1464</v>
      </c>
      <c r="P34" s="489" t="s">
        <v>1465</v>
      </c>
      <c r="Q34" s="491" t="s">
        <v>1466</v>
      </c>
      <c r="R34" s="89"/>
      <c r="S34" s="89"/>
      <c r="T34" s="89"/>
      <c r="U34" s="89"/>
      <c r="V34" s="89"/>
      <c r="W34" s="89"/>
      <c r="X34" s="89"/>
      <c r="Y34" s="89"/>
      <c r="Z34" s="89"/>
    </row>
    <row r="35">
      <c r="A35" s="89">
        <v>35.0</v>
      </c>
      <c r="B35" s="113"/>
      <c r="C35" s="114"/>
      <c r="D35" s="114"/>
      <c r="E35" s="271"/>
      <c r="F35" s="123" t="s">
        <v>329</v>
      </c>
      <c r="G35" s="272" t="s">
        <v>1177</v>
      </c>
      <c r="H35" s="117"/>
      <c r="I35" s="191" t="s">
        <v>1265</v>
      </c>
      <c r="J35" s="117" t="s">
        <v>189</v>
      </c>
      <c r="K35" s="247" t="s">
        <v>190</v>
      </c>
      <c r="L35" s="117">
        <f t="shared" si="9"/>
        <v>1</v>
      </c>
      <c r="M35" s="117"/>
      <c r="N35" s="89"/>
      <c r="O35" s="489" t="s">
        <v>1464</v>
      </c>
      <c r="P35" s="489" t="s">
        <v>1465</v>
      </c>
      <c r="Q35" s="491" t="s">
        <v>1466</v>
      </c>
      <c r="R35" s="89"/>
      <c r="S35" s="89"/>
      <c r="T35" s="89"/>
      <c r="U35" s="89"/>
      <c r="V35" s="89"/>
      <c r="W35" s="89"/>
      <c r="X35" s="89"/>
      <c r="Y35" s="89"/>
      <c r="Z35" s="89"/>
    </row>
    <row r="36">
      <c r="A36" s="89">
        <v>36.0</v>
      </c>
      <c r="B36" s="113"/>
      <c r="C36" s="114"/>
      <c r="D36" s="114"/>
      <c r="E36" s="271"/>
      <c r="F36" s="123" t="s">
        <v>10</v>
      </c>
      <c r="G36" s="272" t="s">
        <v>1178</v>
      </c>
      <c r="H36" s="117"/>
      <c r="I36" s="191" t="s">
        <v>1266</v>
      </c>
      <c r="J36" s="117" t="s">
        <v>189</v>
      </c>
      <c r="K36" s="247" t="s">
        <v>190</v>
      </c>
      <c r="L36" s="117">
        <f t="shared" si="9"/>
        <v>1</v>
      </c>
      <c r="M36" s="117"/>
      <c r="N36" s="89"/>
      <c r="O36" s="489" t="s">
        <v>1464</v>
      </c>
      <c r="P36" s="489" t="s">
        <v>1465</v>
      </c>
      <c r="Q36" s="491" t="s">
        <v>1466</v>
      </c>
      <c r="R36" s="89"/>
      <c r="S36" s="89"/>
      <c r="T36" s="89"/>
      <c r="U36" s="89"/>
      <c r="V36" s="89"/>
      <c r="W36" s="89"/>
      <c r="X36" s="89"/>
      <c r="Y36" s="89"/>
      <c r="Z36" s="89"/>
    </row>
    <row r="37">
      <c r="A37" s="89">
        <v>37.0</v>
      </c>
      <c r="B37" s="113"/>
      <c r="C37" s="114"/>
      <c r="D37" s="114"/>
      <c r="E37" s="271"/>
      <c r="F37" s="123" t="s">
        <v>336</v>
      </c>
      <c r="G37" s="272" t="s">
        <v>341</v>
      </c>
      <c r="H37" s="117"/>
      <c r="I37" s="191" t="s">
        <v>1267</v>
      </c>
      <c r="J37" s="117" t="s">
        <v>189</v>
      </c>
      <c r="K37" s="247" t="s">
        <v>190</v>
      </c>
      <c r="L37" s="117">
        <f t="shared" si="9"/>
        <v>1</v>
      </c>
      <c r="M37" s="117"/>
      <c r="N37" s="89"/>
      <c r="O37" s="489" t="s">
        <v>1464</v>
      </c>
      <c r="P37" s="489" t="s">
        <v>1465</v>
      </c>
      <c r="Q37" s="491" t="s">
        <v>1466</v>
      </c>
      <c r="R37" s="89"/>
      <c r="S37" s="89"/>
      <c r="T37" s="89"/>
      <c r="U37" s="89"/>
      <c r="V37" s="89"/>
      <c r="W37" s="89"/>
      <c r="X37" s="89"/>
      <c r="Y37" s="89"/>
      <c r="Z37" s="89"/>
    </row>
    <row r="38">
      <c r="A38" s="89">
        <v>38.0</v>
      </c>
      <c r="B38" s="278"/>
      <c r="C38" s="279"/>
      <c r="D38" s="279"/>
      <c r="E38" s="280" t="s">
        <v>12</v>
      </c>
      <c r="F38" s="494" t="s">
        <v>24</v>
      </c>
      <c r="G38" s="4"/>
      <c r="H38" s="282">
        <v>1.0</v>
      </c>
      <c r="I38" s="283"/>
      <c r="J38" s="282"/>
      <c r="K38" s="282"/>
      <c r="L38" s="282">
        <f>AVERAGE(L39:L40)*H38</f>
        <v>1</v>
      </c>
      <c r="M38" s="282">
        <f>L38/H38</f>
        <v>1</v>
      </c>
      <c r="N38" s="89"/>
      <c r="O38" s="283"/>
      <c r="P38" s="283"/>
      <c r="Q38" s="475"/>
      <c r="R38" s="89"/>
      <c r="S38" s="89"/>
      <c r="T38" s="89"/>
      <c r="U38" s="89"/>
      <c r="V38" s="89"/>
      <c r="W38" s="89"/>
      <c r="X38" s="89"/>
      <c r="Y38" s="89"/>
      <c r="Z38" s="89"/>
    </row>
    <row r="39">
      <c r="A39" s="89">
        <v>39.0</v>
      </c>
      <c r="B39" s="113"/>
      <c r="C39" s="114"/>
      <c r="D39" s="114"/>
      <c r="E39" s="285"/>
      <c r="F39" s="286" t="s">
        <v>186</v>
      </c>
      <c r="G39" s="272" t="s">
        <v>344</v>
      </c>
      <c r="H39" s="117"/>
      <c r="I39" s="191" t="s">
        <v>1268</v>
      </c>
      <c r="J39" s="117" t="s">
        <v>196</v>
      </c>
      <c r="K39" s="247" t="s">
        <v>190</v>
      </c>
      <c r="L39" s="117">
        <f t="shared" ref="L39:L40" si="10">IF(J39="Ya/Tidak",IF(K39="Ya",1,IF(K39="Tidak",0,"Blm Diisi")),IF(J39="A/B/C",IF(K39="A",1,IF(K39="B",0.5,IF(K39="C",0,"Blm Diisi"))),IF(J39="A/B/C/D",IF(K39="A",1,IF(K39="B",0.67,IF(K39="C",0.33,IF(K39="D",0,"Blm Diisi")))),IF(J39="A/B/C/D/E",IF(K39="A",1,IF(K39="B",0.75,IF(K39="C",0.5,IF(K39="D",0.25,IF(K39="E",0,"Blm Diisi"))))),IF(J39="%",IF(K39="","Blm Diisi",K39),IF(J39="Jumlah",IF(K39="","Blm Diisi",""),IF(J39="Rupiah",IF(K39="","Blm Diisi",""),IF(J39="","","-"))))))))</f>
        <v>1</v>
      </c>
      <c r="M39" s="117"/>
      <c r="N39" s="89"/>
      <c r="O39" s="277" t="s">
        <v>1467</v>
      </c>
      <c r="P39" s="277" t="s">
        <v>1468</v>
      </c>
      <c r="Q39" s="491" t="s">
        <v>1469</v>
      </c>
      <c r="R39" s="89"/>
      <c r="S39" s="89"/>
      <c r="T39" s="89"/>
      <c r="U39" s="89"/>
      <c r="V39" s="89"/>
      <c r="W39" s="89"/>
      <c r="X39" s="89"/>
      <c r="Y39" s="89"/>
      <c r="Z39" s="89"/>
    </row>
    <row r="40">
      <c r="A40" s="89">
        <v>40.0</v>
      </c>
      <c r="B40" s="113"/>
      <c r="C40" s="114"/>
      <c r="D40" s="114"/>
      <c r="E40" s="285"/>
      <c r="F40" s="286" t="s">
        <v>193</v>
      </c>
      <c r="G40" s="272" t="s">
        <v>348</v>
      </c>
      <c r="H40" s="117"/>
      <c r="I40" s="191" t="s">
        <v>1271</v>
      </c>
      <c r="J40" s="117" t="s">
        <v>196</v>
      </c>
      <c r="K40" s="247" t="s">
        <v>190</v>
      </c>
      <c r="L40" s="117">
        <f t="shared" si="10"/>
        <v>1</v>
      </c>
      <c r="M40" s="117"/>
      <c r="N40" s="89"/>
      <c r="O40" s="277" t="s">
        <v>1470</v>
      </c>
      <c r="P40" s="489" t="s">
        <v>1471</v>
      </c>
      <c r="Q40" s="491" t="s">
        <v>1469</v>
      </c>
      <c r="R40" s="89"/>
      <c r="S40" s="89"/>
      <c r="T40" s="89"/>
      <c r="U40" s="89"/>
      <c r="V40" s="89"/>
      <c r="W40" s="89"/>
      <c r="X40" s="89"/>
      <c r="Y40" s="89"/>
      <c r="Z40" s="89"/>
    </row>
    <row r="41">
      <c r="A41" s="89">
        <v>41.0</v>
      </c>
      <c r="B41" s="138"/>
      <c r="C41" s="138"/>
      <c r="D41" s="139">
        <v>4.0</v>
      </c>
      <c r="E41" s="141" t="s">
        <v>25</v>
      </c>
      <c r="F41" s="3"/>
      <c r="G41" s="4"/>
      <c r="H41" s="37">
        <f>SUM(H42:H52)</f>
        <v>1</v>
      </c>
      <c r="I41" s="262"/>
      <c r="J41" s="37"/>
      <c r="K41" s="37"/>
      <c r="L41" s="37">
        <f>SUM(L42,L52)</f>
        <v>0.9072222222</v>
      </c>
      <c r="M41" s="37">
        <f t="shared" ref="M41:M42" si="11">L41/H41</f>
        <v>0.9072222222</v>
      </c>
      <c r="N41" s="89"/>
      <c r="O41" s="262"/>
      <c r="P41" s="262"/>
      <c r="Q41" s="475"/>
      <c r="R41" s="89"/>
      <c r="S41" s="89"/>
      <c r="T41" s="89"/>
      <c r="U41" s="89"/>
      <c r="V41" s="89"/>
      <c r="W41" s="89"/>
      <c r="X41" s="89"/>
      <c r="Y41" s="89"/>
      <c r="Z41" s="89"/>
    </row>
    <row r="42">
      <c r="A42" s="89">
        <v>42.0</v>
      </c>
      <c r="B42" s="257"/>
      <c r="C42" s="241"/>
      <c r="D42" s="241"/>
      <c r="E42" s="241" t="s">
        <v>10</v>
      </c>
      <c r="F42" s="32" t="s">
        <v>26</v>
      </c>
      <c r="G42" s="4"/>
      <c r="H42" s="242">
        <v>0.5</v>
      </c>
      <c r="I42" s="243"/>
      <c r="J42" s="242"/>
      <c r="K42" s="242"/>
      <c r="L42" s="242">
        <f>AVERAGE(L43:L51)*H42</f>
        <v>0.4072222222</v>
      </c>
      <c r="M42" s="242">
        <f t="shared" si="11"/>
        <v>0.8144444444</v>
      </c>
      <c r="N42" s="89"/>
      <c r="O42" s="243"/>
      <c r="P42" s="243"/>
      <c r="Q42" s="475"/>
      <c r="R42" s="89"/>
      <c r="S42" s="89"/>
      <c r="T42" s="89"/>
      <c r="U42" s="89"/>
      <c r="V42" s="89"/>
      <c r="W42" s="89"/>
      <c r="X42" s="89"/>
      <c r="Y42" s="89"/>
      <c r="Z42" s="89"/>
    </row>
    <row r="43">
      <c r="A43" s="89">
        <v>43.0</v>
      </c>
      <c r="B43" s="113"/>
      <c r="C43" s="114"/>
      <c r="D43" s="114"/>
      <c r="E43" s="114"/>
      <c r="F43" s="114" t="s">
        <v>186</v>
      </c>
      <c r="G43" s="266" t="s">
        <v>1179</v>
      </c>
      <c r="H43" s="117"/>
      <c r="I43" s="191" t="s">
        <v>353</v>
      </c>
      <c r="J43" s="117" t="s">
        <v>189</v>
      </c>
      <c r="K43" s="247" t="s">
        <v>190</v>
      </c>
      <c r="L43" s="117">
        <f t="shared" ref="L43:L51" si="12">IF(J43="Ya/Tidak",IF(K43="Ya",1,IF(K43="Tidak",0,"Blm Diisi")),IF(J43="A/B/C",IF(K43="A",1,IF(K43="B",0.5,IF(K43="C",0,"Blm Diisi"))),IF(J43="A/B/C/D",IF(K43="A",1,IF(K43="B",0.67,IF(K43="C",0.33,IF(K43="D",0,"Blm Diisi")))),IF(J43="A/B/C/D/E",IF(K43="A",1,IF(K43="B",0.75,IF(K43="C",0.5,IF(K43="D",0.25,IF(K43="E",0,"Blm Diisi"))))),IF(J43="%",IF(K43="","Blm Diisi",K43),IF(J43="Jumlah",IF(K43="","Blm Diisi",""),IF(J43="Rupiah",IF(K43="","Blm Diisi",""),IF(J43="","","-"))))))))</f>
        <v>1</v>
      </c>
      <c r="M43" s="117"/>
      <c r="N43" s="89"/>
      <c r="O43" s="489" t="s">
        <v>1472</v>
      </c>
      <c r="P43" s="277" t="s">
        <v>1473</v>
      </c>
      <c r="Q43" s="495" t="s">
        <v>1474</v>
      </c>
      <c r="R43" s="89"/>
      <c r="S43" s="89"/>
      <c r="T43" s="89"/>
      <c r="U43" s="89"/>
      <c r="V43" s="89"/>
      <c r="W43" s="89"/>
      <c r="X43" s="89"/>
      <c r="Y43" s="89"/>
      <c r="Z43" s="89"/>
    </row>
    <row r="44">
      <c r="A44" s="89">
        <v>44.0</v>
      </c>
      <c r="B44" s="113"/>
      <c r="C44" s="114"/>
      <c r="D44" s="114"/>
      <c r="E44" s="114"/>
      <c r="F44" s="114" t="s">
        <v>193</v>
      </c>
      <c r="G44" s="266" t="s">
        <v>356</v>
      </c>
      <c r="H44" s="117"/>
      <c r="I44" s="191" t="s">
        <v>357</v>
      </c>
      <c r="J44" s="117" t="s">
        <v>189</v>
      </c>
      <c r="K44" s="247" t="s">
        <v>190</v>
      </c>
      <c r="L44" s="117">
        <f t="shared" si="12"/>
        <v>1</v>
      </c>
      <c r="M44" s="117"/>
      <c r="N44" s="89"/>
      <c r="O44" s="489" t="s">
        <v>1475</v>
      </c>
      <c r="P44" s="277" t="s">
        <v>1476</v>
      </c>
      <c r="Q44" s="491" t="s">
        <v>1474</v>
      </c>
      <c r="R44" s="89"/>
      <c r="S44" s="89"/>
      <c r="T44" s="89"/>
      <c r="U44" s="89"/>
      <c r="V44" s="89"/>
      <c r="W44" s="89"/>
      <c r="X44" s="89"/>
      <c r="Y44" s="89"/>
      <c r="Z44" s="89"/>
    </row>
    <row r="45">
      <c r="A45" s="89">
        <v>45.0</v>
      </c>
      <c r="B45" s="113"/>
      <c r="C45" s="114"/>
      <c r="D45" s="114"/>
      <c r="E45" s="114"/>
      <c r="F45" s="114" t="s">
        <v>199</v>
      </c>
      <c r="G45" s="266" t="s">
        <v>360</v>
      </c>
      <c r="H45" s="117"/>
      <c r="I45" s="191" t="s">
        <v>361</v>
      </c>
      <c r="J45" s="117" t="s">
        <v>189</v>
      </c>
      <c r="K45" s="247" t="s">
        <v>190</v>
      </c>
      <c r="L45" s="117">
        <f t="shared" si="12"/>
        <v>1</v>
      </c>
      <c r="M45" s="117"/>
      <c r="N45" s="89"/>
      <c r="O45" s="489" t="s">
        <v>1477</v>
      </c>
      <c r="P45" s="277" t="s">
        <v>1478</v>
      </c>
      <c r="Q45" s="318" t="s">
        <v>1474</v>
      </c>
      <c r="R45" s="89"/>
      <c r="S45" s="89"/>
      <c r="T45" s="89"/>
      <c r="U45" s="89"/>
      <c r="V45" s="89"/>
      <c r="W45" s="89"/>
      <c r="X45" s="89"/>
      <c r="Y45" s="89"/>
      <c r="Z45" s="89"/>
    </row>
    <row r="46">
      <c r="A46" s="89">
        <v>46.0</v>
      </c>
      <c r="B46" s="113"/>
      <c r="C46" s="114"/>
      <c r="D46" s="114"/>
      <c r="E46" s="114"/>
      <c r="F46" s="114" t="s">
        <v>219</v>
      </c>
      <c r="G46" s="266" t="s">
        <v>364</v>
      </c>
      <c r="H46" s="117"/>
      <c r="I46" s="191" t="s">
        <v>365</v>
      </c>
      <c r="J46" s="117" t="s">
        <v>196</v>
      </c>
      <c r="K46" s="247" t="s">
        <v>190</v>
      </c>
      <c r="L46" s="117">
        <f t="shared" si="12"/>
        <v>1</v>
      </c>
      <c r="M46" s="117"/>
      <c r="N46" s="89"/>
      <c r="O46" s="489" t="s">
        <v>1479</v>
      </c>
      <c r="P46" s="277" t="s">
        <v>1480</v>
      </c>
      <c r="Q46" s="491" t="s">
        <v>1474</v>
      </c>
      <c r="R46" s="89"/>
      <c r="S46" s="89"/>
      <c r="T46" s="89"/>
      <c r="U46" s="89"/>
      <c r="V46" s="89"/>
      <c r="W46" s="89"/>
      <c r="X46" s="89"/>
      <c r="Y46" s="89"/>
      <c r="Z46" s="89"/>
    </row>
    <row r="47">
      <c r="A47" s="89">
        <v>47.0</v>
      </c>
      <c r="B47" s="113"/>
      <c r="C47" s="114"/>
      <c r="D47" s="114"/>
      <c r="E47" s="114"/>
      <c r="F47" s="114" t="s">
        <v>224</v>
      </c>
      <c r="G47" s="266" t="s">
        <v>368</v>
      </c>
      <c r="H47" s="117"/>
      <c r="I47" s="191" t="s">
        <v>369</v>
      </c>
      <c r="J47" s="117" t="s">
        <v>196</v>
      </c>
      <c r="K47" s="247" t="s">
        <v>190</v>
      </c>
      <c r="L47" s="117">
        <f t="shared" si="12"/>
        <v>1</v>
      </c>
      <c r="M47" s="117"/>
      <c r="N47" s="89"/>
      <c r="O47" s="489" t="s">
        <v>1481</v>
      </c>
      <c r="P47" s="277" t="s">
        <v>1482</v>
      </c>
      <c r="Q47" s="491" t="s">
        <v>1474</v>
      </c>
      <c r="R47" s="89"/>
      <c r="S47" s="89"/>
      <c r="T47" s="89"/>
      <c r="U47" s="89"/>
      <c r="V47" s="89"/>
      <c r="W47" s="89"/>
      <c r="X47" s="89"/>
      <c r="Y47" s="89"/>
      <c r="Z47" s="89"/>
    </row>
    <row r="48">
      <c r="A48" s="89">
        <v>48.0</v>
      </c>
      <c r="B48" s="113"/>
      <c r="C48" s="114"/>
      <c r="D48" s="114"/>
      <c r="E48" s="114"/>
      <c r="F48" s="114" t="s">
        <v>249</v>
      </c>
      <c r="G48" s="266" t="s">
        <v>371</v>
      </c>
      <c r="H48" s="117"/>
      <c r="I48" s="191" t="s">
        <v>372</v>
      </c>
      <c r="J48" s="117" t="s">
        <v>189</v>
      </c>
      <c r="K48" s="247" t="s">
        <v>190</v>
      </c>
      <c r="L48" s="117">
        <f t="shared" si="12"/>
        <v>1</v>
      </c>
      <c r="M48" s="117"/>
      <c r="N48" s="89"/>
      <c r="O48" s="489" t="s">
        <v>1483</v>
      </c>
      <c r="P48" s="277" t="s">
        <v>1482</v>
      </c>
      <c r="Q48" s="491" t="s">
        <v>1474</v>
      </c>
      <c r="R48" s="89"/>
      <c r="S48" s="89"/>
      <c r="T48" s="89"/>
      <c r="U48" s="89"/>
      <c r="V48" s="89"/>
      <c r="W48" s="89"/>
      <c r="X48" s="89"/>
      <c r="Y48" s="89"/>
      <c r="Z48" s="89"/>
    </row>
    <row r="49">
      <c r="A49" s="89">
        <v>49.0</v>
      </c>
      <c r="B49" s="113"/>
      <c r="C49" s="114"/>
      <c r="D49" s="114"/>
      <c r="E49" s="114"/>
      <c r="F49" s="114" t="s">
        <v>253</v>
      </c>
      <c r="G49" s="266" t="s">
        <v>375</v>
      </c>
      <c r="H49" s="117"/>
      <c r="I49" s="191" t="s">
        <v>1284</v>
      </c>
      <c r="J49" s="117" t="s">
        <v>196</v>
      </c>
      <c r="K49" s="247" t="s">
        <v>190</v>
      </c>
      <c r="L49" s="117">
        <f t="shared" si="12"/>
        <v>1</v>
      </c>
      <c r="M49" s="117"/>
      <c r="N49" s="89"/>
      <c r="O49" s="489" t="s">
        <v>1484</v>
      </c>
      <c r="P49" s="277" t="s">
        <v>1485</v>
      </c>
      <c r="Q49" s="318" t="s">
        <v>1474</v>
      </c>
      <c r="R49" s="89"/>
      <c r="S49" s="89"/>
      <c r="T49" s="89"/>
      <c r="U49" s="89"/>
      <c r="V49" s="89"/>
      <c r="W49" s="89"/>
      <c r="X49" s="89"/>
      <c r="Y49" s="89"/>
      <c r="Z49" s="89"/>
    </row>
    <row r="50">
      <c r="A50" s="89">
        <v>50.0</v>
      </c>
      <c r="B50" s="113"/>
      <c r="C50" s="114"/>
      <c r="D50" s="114"/>
      <c r="E50" s="114"/>
      <c r="F50" s="114" t="s">
        <v>329</v>
      </c>
      <c r="G50" s="266" t="s">
        <v>380</v>
      </c>
      <c r="H50" s="117"/>
      <c r="I50" s="191" t="s">
        <v>381</v>
      </c>
      <c r="J50" s="117" t="s">
        <v>196</v>
      </c>
      <c r="K50" s="247" t="s">
        <v>386</v>
      </c>
      <c r="L50" s="117">
        <f t="shared" si="12"/>
        <v>0.33</v>
      </c>
      <c r="M50" s="117"/>
      <c r="N50" s="89"/>
      <c r="O50" s="489" t="s">
        <v>1486</v>
      </c>
      <c r="P50" s="277"/>
      <c r="Q50" s="475"/>
      <c r="R50" s="89"/>
      <c r="S50" s="89"/>
      <c r="T50" s="89"/>
      <c r="U50" s="89"/>
      <c r="V50" s="89"/>
      <c r="W50" s="89"/>
      <c r="X50" s="89"/>
      <c r="Y50" s="89"/>
      <c r="Z50" s="89"/>
    </row>
    <row r="51">
      <c r="A51" s="89">
        <v>51.0</v>
      </c>
      <c r="B51" s="113"/>
      <c r="C51" s="114"/>
      <c r="D51" s="114"/>
      <c r="E51" s="114"/>
      <c r="F51" s="114" t="s">
        <v>10</v>
      </c>
      <c r="G51" s="266" t="s">
        <v>384</v>
      </c>
      <c r="H51" s="117"/>
      <c r="I51" s="191" t="s">
        <v>385</v>
      </c>
      <c r="J51" s="117" t="s">
        <v>189</v>
      </c>
      <c r="K51" s="247" t="s">
        <v>386</v>
      </c>
      <c r="L51" s="117">
        <f t="shared" si="12"/>
        <v>0</v>
      </c>
      <c r="M51" s="117"/>
      <c r="N51" s="89"/>
      <c r="O51" s="489" t="s">
        <v>1487</v>
      </c>
      <c r="P51" s="277"/>
      <c r="Q51" s="475"/>
      <c r="R51" s="89"/>
      <c r="S51" s="89"/>
      <c r="T51" s="89"/>
      <c r="U51" s="89"/>
      <c r="V51" s="89"/>
      <c r="W51" s="89"/>
      <c r="X51" s="89"/>
      <c r="Y51" s="89"/>
      <c r="Z51" s="89"/>
    </row>
    <row r="52">
      <c r="A52" s="89">
        <v>52.0</v>
      </c>
      <c r="B52" s="257"/>
      <c r="C52" s="241"/>
      <c r="D52" s="241"/>
      <c r="E52" s="241" t="s">
        <v>12</v>
      </c>
      <c r="F52" s="32" t="s">
        <v>28</v>
      </c>
      <c r="G52" s="4"/>
      <c r="H52" s="242">
        <v>0.5</v>
      </c>
      <c r="I52" s="243"/>
      <c r="J52" s="242"/>
      <c r="K52" s="242"/>
      <c r="L52" s="242">
        <f>AVERAGE(L53:L54)*H52</f>
        <v>0.5</v>
      </c>
      <c r="M52" s="242">
        <f>L52/H52</f>
        <v>1</v>
      </c>
      <c r="N52" s="89"/>
      <c r="O52" s="243"/>
      <c r="P52" s="243"/>
      <c r="Q52" s="475"/>
      <c r="R52" s="89"/>
      <c r="S52" s="89"/>
      <c r="T52" s="89"/>
      <c r="U52" s="89"/>
      <c r="V52" s="89"/>
      <c r="W52" s="89"/>
      <c r="X52" s="89"/>
      <c r="Y52" s="89"/>
      <c r="Z52" s="89"/>
    </row>
    <row r="53">
      <c r="A53" s="89">
        <v>53.0</v>
      </c>
      <c r="B53" s="113"/>
      <c r="C53" s="114"/>
      <c r="D53" s="114"/>
      <c r="E53" s="246"/>
      <c r="F53" s="114" t="s">
        <v>186</v>
      </c>
      <c r="G53" s="266" t="s">
        <v>422</v>
      </c>
      <c r="H53" s="117"/>
      <c r="I53" s="191" t="s">
        <v>423</v>
      </c>
      <c r="J53" s="117" t="s">
        <v>207</v>
      </c>
      <c r="K53" s="296" t="s">
        <v>208</v>
      </c>
      <c r="L53" s="117">
        <f t="shared" ref="L53:L54" si="13">IF(J53="Ya/Tidak",IF(K53="Ya",1,IF(K53="Tidak",0,"Blm Diisi")),IF(J53="A/B/C",IF(K53="A",1,IF(K53="B",0.5,IF(K53="C",0,"Blm Diisi"))),IF(J53="A/B/C/D",IF(K53="A",1,IF(K53="B",0.67,IF(K53="C",0.33,IF(K53="D",0,"Blm Diisi")))),IF(J53="A/B/C/D/E",IF(K53="A",1,IF(K53="B",0.75,IF(K53="C",0.5,IF(K53="D",0.25,IF(K53="E",0,"Blm Diisi"))))),IF(J53="%",IF(K53="","Blm Diisi",K53),IF(J53="Jumlah",IF(K53="","Blm Diisi",""),IF(J53="Rupiah",IF(K53="","Blm Diisi",""),IF(J53="","","-"))))))))</f>
        <v>1</v>
      </c>
      <c r="M53" s="117"/>
      <c r="N53" s="89"/>
      <c r="O53" s="489" t="s">
        <v>1488</v>
      </c>
      <c r="P53" s="277" t="s">
        <v>1489</v>
      </c>
      <c r="Q53" s="491" t="s">
        <v>1490</v>
      </c>
      <c r="R53" s="89"/>
      <c r="S53" s="89"/>
      <c r="T53" s="89"/>
      <c r="U53" s="89"/>
      <c r="V53" s="89"/>
      <c r="W53" s="89"/>
      <c r="X53" s="89"/>
      <c r="Y53" s="89"/>
      <c r="Z53" s="89"/>
    </row>
    <row r="54">
      <c r="A54" s="89">
        <v>54.0</v>
      </c>
      <c r="B54" s="113"/>
      <c r="C54" s="114"/>
      <c r="D54" s="114"/>
      <c r="E54" s="246"/>
      <c r="F54" s="114" t="s">
        <v>193</v>
      </c>
      <c r="G54" s="266" t="s">
        <v>426</v>
      </c>
      <c r="H54" s="117"/>
      <c r="I54" s="191" t="s">
        <v>427</v>
      </c>
      <c r="J54" s="117" t="s">
        <v>189</v>
      </c>
      <c r="K54" s="247" t="s">
        <v>190</v>
      </c>
      <c r="L54" s="117">
        <f t="shared" si="13"/>
        <v>1</v>
      </c>
      <c r="M54" s="117"/>
      <c r="N54" s="89"/>
      <c r="O54" s="489" t="s">
        <v>1491</v>
      </c>
      <c r="P54" s="490" t="s">
        <v>1492</v>
      </c>
      <c r="Q54" s="318" t="s">
        <v>1490</v>
      </c>
      <c r="R54" s="89"/>
      <c r="S54" s="89"/>
      <c r="T54" s="89"/>
      <c r="U54" s="89"/>
      <c r="V54" s="89"/>
      <c r="W54" s="89"/>
      <c r="X54" s="89"/>
      <c r="Y54" s="89"/>
      <c r="Z54" s="89"/>
    </row>
    <row r="55">
      <c r="A55" s="89">
        <v>55.0</v>
      </c>
      <c r="B55" s="138"/>
      <c r="C55" s="138"/>
      <c r="D55" s="139">
        <v>5.0</v>
      </c>
      <c r="E55" s="141" t="s">
        <v>29</v>
      </c>
      <c r="F55" s="3"/>
      <c r="G55" s="4"/>
      <c r="H55" s="37">
        <f>SUM(H56:H76)</f>
        <v>1.4</v>
      </c>
      <c r="I55" s="262"/>
      <c r="J55" s="37"/>
      <c r="K55" s="37"/>
      <c r="L55" s="37">
        <f>SUM(L56,L60,L63,L70,L73,L76)</f>
        <v>1.3</v>
      </c>
      <c r="M55" s="37">
        <f t="shared" ref="M55:M56" si="14">L55/H55</f>
        <v>0.9285714286</v>
      </c>
      <c r="N55" s="89"/>
      <c r="O55" s="262"/>
      <c r="P55" s="262"/>
      <c r="Q55" s="475"/>
      <c r="R55" s="89"/>
      <c r="S55" s="89"/>
      <c r="T55" s="89"/>
      <c r="U55" s="89"/>
      <c r="V55" s="89"/>
      <c r="W55" s="89"/>
      <c r="X55" s="89"/>
      <c r="Y55" s="89"/>
      <c r="Z55" s="89"/>
    </row>
    <row r="56">
      <c r="A56" s="89">
        <v>56.0</v>
      </c>
      <c r="B56" s="257"/>
      <c r="C56" s="241"/>
      <c r="D56" s="241"/>
      <c r="E56" s="241" t="s">
        <v>10</v>
      </c>
      <c r="F56" s="32" t="s">
        <v>30</v>
      </c>
      <c r="G56" s="4"/>
      <c r="H56" s="242">
        <v>0.2</v>
      </c>
      <c r="I56" s="243"/>
      <c r="J56" s="242"/>
      <c r="K56" s="242"/>
      <c r="L56" s="242">
        <f>AVERAGE(L57:L59)*H56</f>
        <v>0.2</v>
      </c>
      <c r="M56" s="242">
        <f t="shared" si="14"/>
        <v>1</v>
      </c>
      <c r="N56" s="89"/>
      <c r="O56" s="243"/>
      <c r="P56" s="243"/>
      <c r="Q56" s="475"/>
      <c r="R56" s="89"/>
      <c r="S56" s="89"/>
      <c r="T56" s="89"/>
      <c r="U56" s="89"/>
      <c r="V56" s="89"/>
      <c r="W56" s="89"/>
      <c r="X56" s="89"/>
      <c r="Y56" s="89"/>
      <c r="Z56" s="89"/>
    </row>
    <row r="57">
      <c r="A57" s="89">
        <v>58.0</v>
      </c>
      <c r="B57" s="113"/>
      <c r="C57" s="114"/>
      <c r="D57" s="114"/>
      <c r="E57" s="114"/>
      <c r="F57" s="114" t="s">
        <v>186</v>
      </c>
      <c r="G57" s="266" t="s">
        <v>1180</v>
      </c>
      <c r="H57" s="117"/>
      <c r="I57" s="191" t="s">
        <v>1289</v>
      </c>
      <c r="J57" s="117" t="s">
        <v>189</v>
      </c>
      <c r="K57" s="247" t="s">
        <v>190</v>
      </c>
      <c r="L57" s="117">
        <f t="shared" ref="L57:L59" si="15">IF(J57="Ya/Tidak",IF(K57="Ya",1,IF(K57="Tidak",0,"Blm Diisi")),IF(J57="A/B/C",IF(K57="A",1,IF(K57="B",0.5,IF(K57="C",0,"Blm Diisi"))),IF(J57="A/B/C/D",IF(K57="A",1,IF(K57="B",0.67,IF(K57="C",0.33,IF(K57="D",0,"Blm Diisi")))),IF(J57="A/B/C/D/E",IF(K57="A",1,IF(K57="B",0.75,IF(K57="C",0.5,IF(K57="D",0.25,IF(K57="E",0,"Blm Diisi"))))),IF(J57="%",IF(K57="","Blm Diisi",K57),IF(J57="Jumlah",IF(K57="","Blm Diisi",""),IF(J57="Rupiah",IF(K57="","Blm Diisi",""),IF(J57="","","-"))))))))</f>
        <v>1</v>
      </c>
      <c r="M57" s="117"/>
      <c r="N57" s="89"/>
      <c r="O57" s="489" t="s">
        <v>1493</v>
      </c>
      <c r="P57" s="489" t="s">
        <v>1494</v>
      </c>
      <c r="Q57" s="491" t="s">
        <v>1495</v>
      </c>
      <c r="R57" s="89"/>
      <c r="S57" s="89"/>
      <c r="T57" s="89"/>
      <c r="U57" s="89"/>
      <c r="V57" s="89"/>
      <c r="W57" s="89"/>
      <c r="X57" s="89"/>
      <c r="Y57" s="89"/>
      <c r="Z57" s="89"/>
    </row>
    <row r="58">
      <c r="A58" s="89">
        <v>60.0</v>
      </c>
      <c r="B58" s="113"/>
      <c r="C58" s="114"/>
      <c r="D58" s="114"/>
      <c r="E58" s="114"/>
      <c r="F58" s="114" t="s">
        <v>193</v>
      </c>
      <c r="G58" s="266" t="s">
        <v>1181</v>
      </c>
      <c r="H58" s="117"/>
      <c r="I58" s="191" t="s">
        <v>1291</v>
      </c>
      <c r="J58" s="117" t="s">
        <v>189</v>
      </c>
      <c r="K58" s="247" t="s">
        <v>190</v>
      </c>
      <c r="L58" s="117">
        <f t="shared" si="15"/>
        <v>1</v>
      </c>
      <c r="M58" s="117"/>
      <c r="N58" s="89"/>
      <c r="O58" s="489" t="s">
        <v>1496</v>
      </c>
      <c r="P58" s="277" t="s">
        <v>1497</v>
      </c>
      <c r="Q58" s="491" t="s">
        <v>1495</v>
      </c>
      <c r="R58" s="89"/>
      <c r="S58" s="89"/>
      <c r="T58" s="89"/>
      <c r="U58" s="89"/>
      <c r="V58" s="89"/>
      <c r="W58" s="89"/>
      <c r="X58" s="89"/>
      <c r="Y58" s="89"/>
      <c r="Z58" s="89"/>
    </row>
    <row r="59">
      <c r="A59" s="89">
        <v>60.0</v>
      </c>
      <c r="B59" s="113"/>
      <c r="C59" s="114"/>
      <c r="D59" s="114"/>
      <c r="E59" s="114"/>
      <c r="F59" s="114" t="s">
        <v>199</v>
      </c>
      <c r="G59" s="266" t="s">
        <v>1182</v>
      </c>
      <c r="H59" s="117"/>
      <c r="I59" s="191" t="s">
        <v>1293</v>
      </c>
      <c r="J59" s="117" t="s">
        <v>196</v>
      </c>
      <c r="K59" s="247" t="s">
        <v>190</v>
      </c>
      <c r="L59" s="117">
        <f t="shared" si="15"/>
        <v>1</v>
      </c>
      <c r="M59" s="117"/>
      <c r="N59" s="89"/>
      <c r="O59" s="489" t="s">
        <v>1498</v>
      </c>
      <c r="P59" s="277" t="s">
        <v>1497</v>
      </c>
      <c r="Q59" s="491" t="s">
        <v>1495</v>
      </c>
      <c r="R59" s="89"/>
      <c r="S59" s="89"/>
      <c r="T59" s="89"/>
      <c r="U59" s="89"/>
      <c r="V59" s="89"/>
      <c r="W59" s="89"/>
      <c r="X59" s="89"/>
      <c r="Y59" s="89"/>
      <c r="Z59" s="89"/>
    </row>
    <row r="60">
      <c r="A60" s="89">
        <v>61.0</v>
      </c>
      <c r="B60" s="257"/>
      <c r="C60" s="241"/>
      <c r="D60" s="241"/>
      <c r="E60" s="241" t="s">
        <v>12</v>
      </c>
      <c r="F60" s="32" t="s">
        <v>32</v>
      </c>
      <c r="G60" s="4"/>
      <c r="H60" s="242">
        <v>0.2</v>
      </c>
      <c r="I60" s="243"/>
      <c r="J60" s="242"/>
      <c r="K60" s="242"/>
      <c r="L60" s="242">
        <f>AVERAGE(L61:L62)*H60</f>
        <v>0.2</v>
      </c>
      <c r="M60" s="242">
        <f>L60/H60</f>
        <v>1</v>
      </c>
      <c r="N60" s="89"/>
      <c r="O60" s="243"/>
      <c r="P60" s="243"/>
      <c r="Q60" s="475"/>
      <c r="R60" s="89"/>
      <c r="S60" s="89"/>
      <c r="T60" s="89"/>
      <c r="U60" s="89"/>
      <c r="V60" s="89"/>
      <c r="W60" s="89"/>
      <c r="X60" s="89"/>
      <c r="Y60" s="89"/>
      <c r="Z60" s="89"/>
    </row>
    <row r="61">
      <c r="A61" s="89">
        <v>62.0</v>
      </c>
      <c r="B61" s="113"/>
      <c r="C61" s="114"/>
      <c r="D61" s="114"/>
      <c r="E61" s="114"/>
      <c r="F61" s="114" t="s">
        <v>186</v>
      </c>
      <c r="G61" s="266" t="s">
        <v>1183</v>
      </c>
      <c r="H61" s="117"/>
      <c r="I61" s="191" t="s">
        <v>1295</v>
      </c>
      <c r="J61" s="117" t="s">
        <v>196</v>
      </c>
      <c r="K61" s="247" t="s">
        <v>190</v>
      </c>
      <c r="L61" s="117">
        <f t="shared" ref="L61:L62" si="16">IF(J61="Ya/Tidak",IF(K61="Ya",1,IF(K61="Tidak",0,"Blm Diisi")),IF(J61="A/B/C",IF(K61="A",1,IF(K61="B",0.5,IF(K61="C",0,"Blm Diisi"))),IF(J61="A/B/C/D",IF(K61="A",1,IF(K61="B",0.67,IF(K61="C",0.33,IF(K61="D",0,"Blm Diisi")))),IF(J61="A/B/C/D/E",IF(K61="A",1,IF(K61="B",0.75,IF(K61="C",0.5,IF(K61="D",0.25,IF(K61="E",0,"Blm Diisi"))))),IF(J61="%",IF(K61="","Blm Diisi",K61),IF(J61="Jumlah",IF(K61="","Blm Diisi",""),IF(J61="Rupiah",IF(K61="","Blm Diisi",""),IF(J61="","","-"))))))))</f>
        <v>1</v>
      </c>
      <c r="M61" s="117"/>
      <c r="N61" s="89"/>
      <c r="O61" s="489" t="s">
        <v>1499</v>
      </c>
      <c r="P61" s="277" t="s">
        <v>1500</v>
      </c>
      <c r="Q61" s="491" t="s">
        <v>1501</v>
      </c>
      <c r="R61" s="89"/>
      <c r="S61" s="89"/>
      <c r="T61" s="89"/>
      <c r="U61" s="89"/>
      <c r="V61" s="89"/>
      <c r="W61" s="89"/>
      <c r="X61" s="89"/>
      <c r="Y61" s="89"/>
      <c r="Z61" s="89"/>
    </row>
    <row r="62">
      <c r="A62" s="89">
        <v>63.0</v>
      </c>
      <c r="B62" s="113"/>
      <c r="C62" s="114"/>
      <c r="D62" s="114"/>
      <c r="E62" s="114"/>
      <c r="F62" s="114" t="s">
        <v>193</v>
      </c>
      <c r="G62" s="266" t="s">
        <v>477</v>
      </c>
      <c r="H62" s="117"/>
      <c r="I62" s="191" t="s">
        <v>478</v>
      </c>
      <c r="J62" s="117" t="s">
        <v>196</v>
      </c>
      <c r="K62" s="247" t="s">
        <v>190</v>
      </c>
      <c r="L62" s="117">
        <f t="shared" si="16"/>
        <v>1</v>
      </c>
      <c r="M62" s="117"/>
      <c r="N62" s="89"/>
      <c r="O62" s="489" t="s">
        <v>1502</v>
      </c>
      <c r="P62" s="277" t="s">
        <v>1503</v>
      </c>
      <c r="Q62" s="491" t="s">
        <v>1501</v>
      </c>
      <c r="R62" s="89"/>
      <c r="S62" s="89"/>
      <c r="T62" s="89"/>
      <c r="U62" s="89"/>
      <c r="V62" s="89"/>
      <c r="W62" s="89"/>
      <c r="X62" s="89"/>
      <c r="Y62" s="89"/>
      <c r="Z62" s="89"/>
    </row>
    <row r="63">
      <c r="A63" s="89">
        <v>64.0</v>
      </c>
      <c r="B63" s="257"/>
      <c r="C63" s="241"/>
      <c r="D63" s="241"/>
      <c r="E63" s="241" t="s">
        <v>14</v>
      </c>
      <c r="F63" s="32" t="s">
        <v>35</v>
      </c>
      <c r="G63" s="4"/>
      <c r="H63" s="242">
        <v>0.4</v>
      </c>
      <c r="I63" s="243"/>
      <c r="J63" s="242"/>
      <c r="K63" s="242"/>
      <c r="L63" s="242">
        <f>AVERAGE(L64:L69)*H63</f>
        <v>0.4</v>
      </c>
      <c r="M63" s="242">
        <f>L63/H63</f>
        <v>1</v>
      </c>
      <c r="N63" s="89"/>
      <c r="O63" s="243"/>
      <c r="P63" s="243"/>
      <c r="Q63" s="475"/>
      <c r="R63" s="89"/>
      <c r="S63" s="89"/>
      <c r="T63" s="89"/>
      <c r="U63" s="89"/>
      <c r="V63" s="89"/>
      <c r="W63" s="89"/>
      <c r="X63" s="89"/>
      <c r="Y63" s="89"/>
      <c r="Z63" s="89"/>
    </row>
    <row r="64">
      <c r="A64" s="89">
        <v>65.0</v>
      </c>
      <c r="B64" s="113"/>
      <c r="C64" s="114"/>
      <c r="D64" s="114"/>
      <c r="E64" s="114"/>
      <c r="F64" s="114" t="s">
        <v>186</v>
      </c>
      <c r="G64" s="266" t="s">
        <v>1184</v>
      </c>
      <c r="H64" s="117"/>
      <c r="I64" s="191" t="s">
        <v>1298</v>
      </c>
      <c r="J64" s="117" t="s">
        <v>196</v>
      </c>
      <c r="K64" s="247" t="s">
        <v>190</v>
      </c>
      <c r="L64" s="117">
        <f t="shared" ref="L64:L69" si="17">IF(J64="Ya/Tidak",IF(K64="Ya",1,IF(K64="Tidak",0,"Blm Diisi")),IF(J64="A/B/C",IF(K64="A",1,IF(K64="B",0.5,IF(K64="C",0,"Blm Diisi"))),IF(J64="A/B/C/D",IF(K64="A",1,IF(K64="B",0.67,IF(K64="C",0.33,IF(K64="D",0,"Blm Diisi")))),IF(J64="A/B/C/D/E",IF(K64="A",1,IF(K64="B",0.75,IF(K64="C",0.5,IF(K64="D",0.25,IF(K64="E",0,"Blm Diisi"))))),IF(J64="%",IF(K64="","Blm Diisi",K64),IF(J64="Jumlah",IF(K64="","Blm Diisi",""),IF(J64="Rupiah",IF(K64="","Blm Diisi",""),IF(J64="","","-"))))))))</f>
        <v>1</v>
      </c>
      <c r="M64" s="117"/>
      <c r="N64" s="89"/>
      <c r="O64" s="489" t="s">
        <v>1504</v>
      </c>
      <c r="P64" s="277" t="s">
        <v>1505</v>
      </c>
      <c r="Q64" s="318" t="s">
        <v>1506</v>
      </c>
      <c r="R64" s="89"/>
      <c r="S64" s="89"/>
      <c r="T64" s="89"/>
      <c r="U64" s="89"/>
      <c r="V64" s="89"/>
      <c r="W64" s="89"/>
      <c r="X64" s="89"/>
      <c r="Y64" s="89"/>
      <c r="Z64" s="89"/>
    </row>
    <row r="65">
      <c r="A65" s="89">
        <v>66.0</v>
      </c>
      <c r="B65" s="113"/>
      <c r="C65" s="114"/>
      <c r="D65" s="114"/>
      <c r="E65" s="114"/>
      <c r="F65" s="114" t="s">
        <v>193</v>
      </c>
      <c r="G65" s="266" t="s">
        <v>1185</v>
      </c>
      <c r="H65" s="117"/>
      <c r="I65" s="191" t="s">
        <v>1300</v>
      </c>
      <c r="J65" s="117" t="s">
        <v>196</v>
      </c>
      <c r="K65" s="247" t="s">
        <v>190</v>
      </c>
      <c r="L65" s="117">
        <f t="shared" si="17"/>
        <v>1</v>
      </c>
      <c r="M65" s="117"/>
      <c r="N65" s="89"/>
      <c r="O65" s="489" t="s">
        <v>1507</v>
      </c>
      <c r="P65" s="277" t="s">
        <v>1505</v>
      </c>
      <c r="Q65" s="491" t="s">
        <v>1506</v>
      </c>
      <c r="R65" s="89"/>
      <c r="S65" s="89"/>
      <c r="T65" s="89"/>
      <c r="U65" s="89"/>
      <c r="V65" s="89"/>
      <c r="W65" s="89"/>
      <c r="X65" s="89"/>
      <c r="Y65" s="89"/>
      <c r="Z65" s="89"/>
    </row>
    <row r="66">
      <c r="A66" s="89">
        <v>67.0</v>
      </c>
      <c r="B66" s="113"/>
      <c r="C66" s="114"/>
      <c r="D66" s="114"/>
      <c r="E66" s="114"/>
      <c r="F66" s="114" t="s">
        <v>199</v>
      </c>
      <c r="G66" s="266" t="s">
        <v>509</v>
      </c>
      <c r="H66" s="117"/>
      <c r="I66" s="191" t="s">
        <v>1302</v>
      </c>
      <c r="J66" s="117" t="s">
        <v>196</v>
      </c>
      <c r="K66" s="247" t="s">
        <v>190</v>
      </c>
      <c r="L66" s="117">
        <f t="shared" si="17"/>
        <v>1</v>
      </c>
      <c r="M66" s="117"/>
      <c r="N66" s="89"/>
      <c r="O66" s="489" t="s">
        <v>1508</v>
      </c>
      <c r="P66" s="277" t="s">
        <v>1303</v>
      </c>
      <c r="Q66" s="491" t="s">
        <v>1506</v>
      </c>
      <c r="R66" s="89"/>
      <c r="S66" s="89"/>
      <c r="T66" s="89"/>
      <c r="U66" s="89"/>
      <c r="V66" s="89"/>
      <c r="W66" s="89"/>
      <c r="X66" s="89"/>
      <c r="Y66" s="89"/>
      <c r="Z66" s="89"/>
    </row>
    <row r="67">
      <c r="A67" s="89">
        <v>68.0</v>
      </c>
      <c r="B67" s="113"/>
      <c r="C67" s="114"/>
      <c r="D67" s="114"/>
      <c r="E67" s="114"/>
      <c r="F67" s="114" t="s">
        <v>219</v>
      </c>
      <c r="G67" s="266" t="s">
        <v>513</v>
      </c>
      <c r="H67" s="117"/>
      <c r="I67" s="191" t="s">
        <v>514</v>
      </c>
      <c r="J67" s="117" t="s">
        <v>264</v>
      </c>
      <c r="K67" s="247" t="s">
        <v>190</v>
      </c>
      <c r="L67" s="117">
        <f t="shared" si="17"/>
        <v>1</v>
      </c>
      <c r="M67" s="117"/>
      <c r="N67" s="89"/>
      <c r="O67" s="489" t="s">
        <v>1509</v>
      </c>
      <c r="P67" s="277" t="s">
        <v>1510</v>
      </c>
      <c r="Q67" s="491" t="s">
        <v>1506</v>
      </c>
      <c r="R67" s="89"/>
      <c r="S67" s="89"/>
      <c r="T67" s="89"/>
      <c r="U67" s="89"/>
      <c r="V67" s="89"/>
      <c r="W67" s="89"/>
      <c r="X67" s="89"/>
      <c r="Y67" s="89"/>
      <c r="Z67" s="89"/>
    </row>
    <row r="68">
      <c r="A68" s="89">
        <v>69.0</v>
      </c>
      <c r="B68" s="113"/>
      <c r="C68" s="114"/>
      <c r="D68" s="114"/>
      <c r="E68" s="114"/>
      <c r="F68" s="114" t="s">
        <v>224</v>
      </c>
      <c r="G68" s="266" t="s">
        <v>517</v>
      </c>
      <c r="H68" s="117"/>
      <c r="I68" s="191" t="s">
        <v>1305</v>
      </c>
      <c r="J68" s="117" t="s">
        <v>264</v>
      </c>
      <c r="K68" s="247" t="s">
        <v>190</v>
      </c>
      <c r="L68" s="117">
        <f t="shared" si="17"/>
        <v>1</v>
      </c>
      <c r="M68" s="117"/>
      <c r="N68" s="89"/>
      <c r="O68" s="489" t="s">
        <v>1511</v>
      </c>
      <c r="P68" s="277" t="s">
        <v>1512</v>
      </c>
      <c r="Q68" s="491" t="s">
        <v>1506</v>
      </c>
      <c r="R68" s="89"/>
      <c r="S68" s="89"/>
      <c r="T68" s="89"/>
      <c r="U68" s="89"/>
      <c r="V68" s="89"/>
      <c r="W68" s="89"/>
      <c r="X68" s="89"/>
      <c r="Y68" s="89"/>
      <c r="Z68" s="89"/>
    </row>
    <row r="69">
      <c r="A69" s="89">
        <v>70.0</v>
      </c>
      <c r="B69" s="113"/>
      <c r="C69" s="114"/>
      <c r="D69" s="114"/>
      <c r="E69" s="114"/>
      <c r="F69" s="114" t="s">
        <v>249</v>
      </c>
      <c r="G69" s="266" t="s">
        <v>1186</v>
      </c>
      <c r="H69" s="117"/>
      <c r="I69" s="191" t="s">
        <v>1513</v>
      </c>
      <c r="J69" s="117" t="s">
        <v>196</v>
      </c>
      <c r="K69" s="247" t="s">
        <v>190</v>
      </c>
      <c r="L69" s="117">
        <f t="shared" si="17"/>
        <v>1</v>
      </c>
      <c r="M69" s="117"/>
      <c r="N69" s="89"/>
      <c r="O69" s="249" t="s">
        <v>1514</v>
      </c>
      <c r="P69" s="492" t="s">
        <v>1515</v>
      </c>
      <c r="Q69" s="491" t="s">
        <v>1506</v>
      </c>
      <c r="R69" s="89"/>
      <c r="S69" s="89"/>
      <c r="T69" s="89"/>
      <c r="U69" s="89"/>
      <c r="V69" s="89"/>
      <c r="W69" s="89"/>
      <c r="X69" s="89"/>
      <c r="Y69" s="89"/>
      <c r="Z69" s="89"/>
    </row>
    <row r="70">
      <c r="A70" s="89">
        <v>71.0</v>
      </c>
      <c r="B70" s="257"/>
      <c r="C70" s="241"/>
      <c r="D70" s="241"/>
      <c r="E70" s="241" t="s">
        <v>16</v>
      </c>
      <c r="F70" s="32" t="s">
        <v>37</v>
      </c>
      <c r="G70" s="4"/>
      <c r="H70" s="242">
        <v>0.2</v>
      </c>
      <c r="I70" s="243"/>
      <c r="J70" s="242"/>
      <c r="K70" s="242"/>
      <c r="L70" s="242">
        <f>AVERAGE(L71:L72)*H70</f>
        <v>0.1</v>
      </c>
      <c r="M70" s="242">
        <f>L70/H70</f>
        <v>0.5</v>
      </c>
      <c r="N70" s="89"/>
      <c r="O70" s="243"/>
      <c r="P70" s="243"/>
      <c r="Q70" s="475"/>
      <c r="R70" s="89"/>
      <c r="S70" s="89"/>
      <c r="T70" s="89"/>
      <c r="U70" s="89"/>
      <c r="V70" s="89"/>
      <c r="W70" s="89"/>
      <c r="X70" s="89"/>
      <c r="Y70" s="89"/>
      <c r="Z70" s="89"/>
    </row>
    <row r="71">
      <c r="A71" s="89">
        <v>72.0</v>
      </c>
      <c r="B71" s="113"/>
      <c r="C71" s="114"/>
      <c r="D71" s="114"/>
      <c r="E71" s="114"/>
      <c r="F71" s="114" t="s">
        <v>186</v>
      </c>
      <c r="G71" s="266" t="s">
        <v>1187</v>
      </c>
      <c r="H71" s="117"/>
      <c r="I71" s="191" t="s">
        <v>1309</v>
      </c>
      <c r="J71" s="117" t="s">
        <v>196</v>
      </c>
      <c r="K71" s="247" t="s">
        <v>190</v>
      </c>
      <c r="L71" s="117">
        <f t="shared" ref="L71:L72" si="18">IF(J71="Ya/Tidak",IF(K71="Ya",1,IF(K71="Tidak",0,"Blm Diisi")),IF(J71="A/B/C",IF(K71="A",1,IF(K71="B",0.5,IF(K71="C",0,"Blm Diisi"))),IF(J71="A/B/C/D",IF(K71="A",1,IF(K71="B",0.67,IF(K71="C",0.33,IF(K71="D",0,"Blm Diisi")))),IF(J71="A/B/C/D/E",IF(K71="A",1,IF(K71="B",0.75,IF(K71="C",0.5,IF(K71="D",0.25,IF(K71="E",0,"Blm Diisi"))))),IF(J71="%",IF(K71="","Blm Diisi",K71),IF(J71="Jumlah",IF(K71="","Blm Diisi",""),IF(J71="Rupiah",IF(K71="","Blm Diisi",""),IF(J71="","","-"))))))))</f>
        <v>1</v>
      </c>
      <c r="M71" s="117"/>
      <c r="N71" s="89"/>
      <c r="O71" s="489" t="s">
        <v>1516</v>
      </c>
      <c r="P71" s="489" t="s">
        <v>1517</v>
      </c>
      <c r="Q71" s="318" t="s">
        <v>1518</v>
      </c>
      <c r="R71" s="89"/>
      <c r="S71" s="89"/>
      <c r="T71" s="89"/>
      <c r="U71" s="89"/>
      <c r="V71" s="89"/>
      <c r="W71" s="89"/>
      <c r="X71" s="89"/>
      <c r="Y71" s="89"/>
      <c r="Z71" s="89"/>
    </row>
    <row r="72">
      <c r="A72" s="89">
        <v>73.0</v>
      </c>
      <c r="B72" s="113"/>
      <c r="C72" s="114"/>
      <c r="D72" s="114"/>
      <c r="E72" s="114"/>
      <c r="F72" s="114" t="s">
        <v>193</v>
      </c>
      <c r="G72" s="266" t="s">
        <v>1188</v>
      </c>
      <c r="H72" s="117"/>
      <c r="I72" s="191" t="s">
        <v>1311</v>
      </c>
      <c r="J72" s="117" t="s">
        <v>189</v>
      </c>
      <c r="K72" s="247" t="s">
        <v>386</v>
      </c>
      <c r="L72" s="117">
        <f t="shared" si="18"/>
        <v>0</v>
      </c>
      <c r="M72" s="117"/>
      <c r="N72" s="89"/>
      <c r="O72" s="489" t="s">
        <v>1519</v>
      </c>
      <c r="P72" s="277" t="s">
        <v>1520</v>
      </c>
      <c r="Q72" s="318" t="s">
        <v>1518</v>
      </c>
      <c r="R72" s="89"/>
      <c r="S72" s="89"/>
      <c r="T72" s="89"/>
      <c r="U72" s="89"/>
      <c r="V72" s="89"/>
      <c r="W72" s="89"/>
      <c r="X72" s="89"/>
      <c r="Y72" s="89"/>
      <c r="Z72" s="89"/>
    </row>
    <row r="73">
      <c r="A73" s="89">
        <v>74.0</v>
      </c>
      <c r="B73" s="257"/>
      <c r="C73" s="241"/>
      <c r="D73" s="241"/>
      <c r="E73" s="241" t="s">
        <v>34</v>
      </c>
      <c r="F73" s="32" t="s">
        <v>39</v>
      </c>
      <c r="G73" s="4"/>
      <c r="H73" s="242">
        <v>0.2</v>
      </c>
      <c r="I73" s="243"/>
      <c r="J73" s="242"/>
      <c r="K73" s="242"/>
      <c r="L73" s="242">
        <f>AVERAGE(L74:L75)*H73</f>
        <v>0.2</v>
      </c>
      <c r="M73" s="242">
        <f>L73/H73</f>
        <v>1</v>
      </c>
      <c r="N73" s="89"/>
      <c r="O73" s="243"/>
      <c r="P73" s="243"/>
      <c r="Q73" s="475"/>
      <c r="R73" s="89"/>
      <c r="S73" s="89"/>
      <c r="T73" s="89"/>
      <c r="U73" s="89"/>
      <c r="V73" s="89"/>
      <c r="W73" s="89"/>
      <c r="X73" s="89"/>
      <c r="Y73" s="89"/>
      <c r="Z73" s="89"/>
    </row>
    <row r="74">
      <c r="A74" s="89">
        <v>75.0</v>
      </c>
      <c r="B74" s="113"/>
      <c r="C74" s="114"/>
      <c r="D74" s="114"/>
      <c r="E74" s="114"/>
      <c r="F74" s="114" t="s">
        <v>186</v>
      </c>
      <c r="G74" s="266" t="s">
        <v>1189</v>
      </c>
      <c r="H74" s="117"/>
      <c r="I74" s="191" t="s">
        <v>1313</v>
      </c>
      <c r="J74" s="117" t="s">
        <v>196</v>
      </c>
      <c r="K74" s="247" t="s">
        <v>190</v>
      </c>
      <c r="L74" s="117">
        <f t="shared" ref="L74:L75" si="19">IF(J74="Ya/Tidak",IF(K74="Ya",1,IF(K74="Tidak",0,"Blm Diisi")),IF(J74="A/B/C",IF(K74="A",1,IF(K74="B",0.5,IF(K74="C",0,"Blm Diisi"))),IF(J74="A/B/C/D",IF(K74="A",1,IF(K74="B",0.67,IF(K74="C",0.33,IF(K74="D",0,"Blm Diisi")))),IF(J74="A/B/C/D/E",IF(K74="A",1,IF(K74="B",0.75,IF(K74="C",0.5,IF(K74="D",0.25,IF(K74="E",0,"Blm Diisi"))))),IF(J74="%",IF(K74="","Blm Diisi",K74),IF(J74="Jumlah",IF(K74="","Blm Diisi",""),IF(J74="Rupiah",IF(K74="","Blm Diisi",""),IF(J74="","","-"))))))))</f>
        <v>1</v>
      </c>
      <c r="M74" s="117"/>
      <c r="N74" s="89"/>
      <c r="O74" s="489" t="s">
        <v>1521</v>
      </c>
      <c r="P74" s="489" t="s">
        <v>1522</v>
      </c>
      <c r="Q74" s="491" t="s">
        <v>1523</v>
      </c>
      <c r="R74" s="89"/>
      <c r="S74" s="89"/>
      <c r="T74" s="89"/>
      <c r="U74" s="89"/>
      <c r="V74" s="89"/>
      <c r="W74" s="89"/>
      <c r="X74" s="89"/>
      <c r="Y74" s="89"/>
      <c r="Z74" s="89"/>
    </row>
    <row r="75">
      <c r="A75" s="89">
        <v>76.0</v>
      </c>
      <c r="B75" s="113"/>
      <c r="C75" s="114"/>
      <c r="D75" s="114"/>
      <c r="E75" s="114"/>
      <c r="F75" s="114" t="s">
        <v>193</v>
      </c>
      <c r="G75" s="266" t="s">
        <v>549</v>
      </c>
      <c r="H75" s="117"/>
      <c r="I75" s="191" t="s">
        <v>550</v>
      </c>
      <c r="J75" s="117" t="s">
        <v>264</v>
      </c>
      <c r="K75" s="247" t="s">
        <v>190</v>
      </c>
      <c r="L75" s="117">
        <f t="shared" si="19"/>
        <v>1</v>
      </c>
      <c r="M75" s="117"/>
      <c r="N75" s="89"/>
      <c r="O75" s="489" t="s">
        <v>1524</v>
      </c>
      <c r="P75" s="277" t="s">
        <v>1525</v>
      </c>
      <c r="Q75" s="491" t="s">
        <v>1523</v>
      </c>
      <c r="R75" s="89"/>
      <c r="S75" s="89"/>
      <c r="T75" s="89"/>
      <c r="U75" s="89"/>
      <c r="V75" s="89"/>
      <c r="W75" s="89"/>
      <c r="X75" s="89"/>
      <c r="Y75" s="89"/>
      <c r="Z75" s="89"/>
    </row>
    <row r="76">
      <c r="A76" s="89">
        <v>77.0</v>
      </c>
      <c r="B76" s="257"/>
      <c r="C76" s="241"/>
      <c r="D76" s="241"/>
      <c r="E76" s="241" t="s">
        <v>36</v>
      </c>
      <c r="F76" s="32" t="s">
        <v>41</v>
      </c>
      <c r="G76" s="4"/>
      <c r="H76" s="242">
        <v>0.2</v>
      </c>
      <c r="I76" s="243"/>
      <c r="J76" s="242"/>
      <c r="K76" s="242"/>
      <c r="L76" s="242">
        <f>AVERAGE(L77)*H76</f>
        <v>0.2</v>
      </c>
      <c r="M76" s="242">
        <f>L76/H76</f>
        <v>1</v>
      </c>
      <c r="N76" s="89"/>
      <c r="O76" s="243"/>
      <c r="P76" s="243"/>
      <c r="Q76" s="475"/>
      <c r="R76" s="89"/>
      <c r="S76" s="89"/>
      <c r="T76" s="89"/>
      <c r="U76" s="89"/>
      <c r="V76" s="89"/>
      <c r="W76" s="89"/>
      <c r="X76" s="89"/>
      <c r="Y76" s="89"/>
      <c r="Z76" s="89"/>
    </row>
    <row r="77">
      <c r="A77" s="89">
        <v>78.0</v>
      </c>
      <c r="B77" s="113"/>
      <c r="C77" s="114"/>
      <c r="D77" s="114"/>
      <c r="E77" s="114"/>
      <c r="F77" s="328" t="s">
        <v>107</v>
      </c>
      <c r="G77" s="266" t="s">
        <v>565</v>
      </c>
      <c r="H77" s="117"/>
      <c r="I77" s="191" t="s">
        <v>566</v>
      </c>
      <c r="J77" s="117" t="s">
        <v>207</v>
      </c>
      <c r="K77" s="296" t="s">
        <v>208</v>
      </c>
      <c r="L77" s="117">
        <f>IF(J77="Ya/Tidak",IF(K77="Ya",1,IF(K77="Tidak",0,"Blm Diisi")),IF(J77="A/B/C",IF(K77="A",1,IF(K77="B",0.5,IF(K77="C",0,"Blm Diisi"))),IF(J77="A/B/C/D",IF(K77="A",1,IF(K77="B",0.67,IF(K77="C",0.33,IF(K77="D",0,"Blm Diisi")))),IF(J77="A/B/C/D/E",IF(K77="A",1,IF(K77="B",0.75,IF(K77="C",0.5,IF(K77="D",0.25,IF(K77="E",0,"Blm Diisi"))))),IF(J77="%",IF(K77="","Blm Diisi",K77),IF(J77="Jumlah",IF(K77="","Blm Diisi",""),IF(J77="Rupiah",IF(K77="","Blm Diisi",""),IF(J77="","","-"))))))))</f>
        <v>1</v>
      </c>
      <c r="M77" s="117"/>
      <c r="N77" s="89"/>
      <c r="O77" s="489" t="s">
        <v>1526</v>
      </c>
      <c r="P77" s="277" t="s">
        <v>1527</v>
      </c>
      <c r="Q77" s="318" t="s">
        <v>1528</v>
      </c>
      <c r="R77" s="89"/>
      <c r="S77" s="89"/>
      <c r="T77" s="89"/>
      <c r="U77" s="89"/>
      <c r="V77" s="89"/>
      <c r="W77" s="89"/>
      <c r="X77" s="89"/>
      <c r="Y77" s="89"/>
      <c r="Z77" s="89"/>
    </row>
    <row r="78">
      <c r="A78" s="89">
        <v>79.0</v>
      </c>
      <c r="B78" s="138"/>
      <c r="C78" s="138"/>
      <c r="D78" s="139">
        <v>6.0</v>
      </c>
      <c r="E78" s="36" t="s">
        <v>42</v>
      </c>
      <c r="F78" s="3"/>
      <c r="G78" s="4"/>
      <c r="H78" s="37">
        <f>SUM(H79:H86)</f>
        <v>2.5</v>
      </c>
      <c r="I78" s="262"/>
      <c r="J78" s="37"/>
      <c r="K78" s="37"/>
      <c r="L78" s="37">
        <f>SUM(L79,L86)</f>
        <v>2.5</v>
      </c>
      <c r="M78" s="37">
        <f t="shared" ref="M78:M79" si="20">L78/H78</f>
        <v>1</v>
      </c>
      <c r="N78" s="89"/>
      <c r="O78" s="262"/>
      <c r="P78" s="262"/>
      <c r="Q78" s="475"/>
      <c r="R78" s="89"/>
      <c r="S78" s="89"/>
      <c r="T78" s="89"/>
      <c r="U78" s="89"/>
      <c r="V78" s="89"/>
      <c r="W78" s="89"/>
      <c r="X78" s="89"/>
      <c r="Y78" s="89"/>
      <c r="Z78" s="89"/>
    </row>
    <row r="79">
      <c r="A79" s="89">
        <v>80.0</v>
      </c>
      <c r="B79" s="257"/>
      <c r="C79" s="241"/>
      <c r="D79" s="241"/>
      <c r="E79" s="241" t="s">
        <v>10</v>
      </c>
      <c r="F79" s="32" t="s">
        <v>43</v>
      </c>
      <c r="G79" s="4"/>
      <c r="H79" s="242">
        <v>1.0</v>
      </c>
      <c r="I79" s="243"/>
      <c r="J79" s="242"/>
      <c r="K79" s="242"/>
      <c r="L79" s="242">
        <f>AVERAGE(L80:L85)*H79</f>
        <v>1</v>
      </c>
      <c r="M79" s="242">
        <f t="shared" si="20"/>
        <v>1</v>
      </c>
      <c r="N79" s="89"/>
      <c r="O79" s="243"/>
      <c r="P79" s="243"/>
      <c r="Q79" s="475"/>
      <c r="R79" s="89"/>
      <c r="S79" s="89"/>
      <c r="T79" s="89"/>
      <c r="U79" s="89"/>
      <c r="V79" s="89"/>
      <c r="W79" s="89"/>
      <c r="X79" s="89"/>
      <c r="Y79" s="89"/>
      <c r="Z79" s="89"/>
    </row>
    <row r="80">
      <c r="A80" s="89">
        <v>81.0</v>
      </c>
      <c r="B80" s="113"/>
      <c r="C80" s="114"/>
      <c r="D80" s="114"/>
      <c r="E80" s="114"/>
      <c r="F80" s="114" t="s">
        <v>186</v>
      </c>
      <c r="G80" s="266" t="s">
        <v>1190</v>
      </c>
      <c r="H80" s="117"/>
      <c r="I80" s="191" t="s">
        <v>1320</v>
      </c>
      <c r="J80" s="117" t="s">
        <v>196</v>
      </c>
      <c r="K80" s="247" t="s">
        <v>190</v>
      </c>
      <c r="L80" s="117">
        <f t="shared" ref="L80:L85" si="21">IF(J80="Ya/Tidak",IF(K80="Ya",1,IF(K80="Tidak",0,"Blm Diisi")),IF(J80="A/B/C",IF(K80="A",1,IF(K80="B",0.5,IF(K80="C",0,"Blm Diisi"))),IF(J80="A/B/C/D",IF(K80="A",1,IF(K80="B",0.67,IF(K80="C",0.33,IF(K80="D",0,"Blm Diisi")))),IF(J80="A/B/C/D/E",IF(K80="A",1,IF(K80="B",0.75,IF(K80="C",0.5,IF(K80="D",0.25,IF(K80="E",0,"Blm Diisi"))))),IF(J80="%",IF(K80="","Blm Diisi",K80),IF(J80="Jumlah",IF(K80="","Blm Diisi",""),IF(J80="Rupiah",IF(K80="","Blm Diisi",""),IF(J80="","","-"))))))))</f>
        <v>1</v>
      </c>
      <c r="M80" s="117"/>
      <c r="N80" s="89"/>
      <c r="O80" s="489" t="s">
        <v>1529</v>
      </c>
      <c r="P80" s="277" t="s">
        <v>1530</v>
      </c>
      <c r="Q80" s="491" t="s">
        <v>1531</v>
      </c>
      <c r="R80" s="89"/>
      <c r="S80" s="89"/>
      <c r="T80" s="89"/>
      <c r="U80" s="89"/>
      <c r="V80" s="89"/>
      <c r="W80" s="89"/>
      <c r="X80" s="89"/>
      <c r="Y80" s="89"/>
      <c r="Z80" s="89"/>
    </row>
    <row r="81">
      <c r="A81" s="89">
        <v>82.0</v>
      </c>
      <c r="B81" s="113"/>
      <c r="C81" s="114"/>
      <c r="D81" s="114"/>
      <c r="E81" s="114"/>
      <c r="F81" s="114" t="s">
        <v>193</v>
      </c>
      <c r="G81" s="266" t="s">
        <v>1191</v>
      </c>
      <c r="H81" s="117"/>
      <c r="I81" s="191" t="s">
        <v>1322</v>
      </c>
      <c r="J81" s="117" t="s">
        <v>196</v>
      </c>
      <c r="K81" s="247" t="s">
        <v>190</v>
      </c>
      <c r="L81" s="117">
        <f t="shared" si="21"/>
        <v>1</v>
      </c>
      <c r="M81" s="117"/>
      <c r="N81" s="89"/>
      <c r="O81" s="489" t="s">
        <v>1532</v>
      </c>
      <c r="P81" s="277" t="s">
        <v>1530</v>
      </c>
      <c r="Q81" s="491" t="s">
        <v>1531</v>
      </c>
      <c r="R81" s="89"/>
      <c r="S81" s="89"/>
      <c r="T81" s="89"/>
      <c r="U81" s="89"/>
      <c r="V81" s="89"/>
      <c r="W81" s="89"/>
      <c r="X81" s="89"/>
      <c r="Y81" s="89"/>
      <c r="Z81" s="89"/>
    </row>
    <row r="82">
      <c r="A82" s="89">
        <v>83.0</v>
      </c>
      <c r="B82" s="113"/>
      <c r="C82" s="114"/>
      <c r="D82" s="114"/>
      <c r="E82" s="114"/>
      <c r="F82" s="114" t="s">
        <v>199</v>
      </c>
      <c r="G82" s="266" t="s">
        <v>1192</v>
      </c>
      <c r="H82" s="117"/>
      <c r="I82" s="191" t="s">
        <v>1323</v>
      </c>
      <c r="J82" s="117" t="s">
        <v>196</v>
      </c>
      <c r="K82" s="247" t="s">
        <v>190</v>
      </c>
      <c r="L82" s="117">
        <f t="shared" si="21"/>
        <v>1</v>
      </c>
      <c r="M82" s="117"/>
      <c r="N82" s="89"/>
      <c r="O82" s="489" t="s">
        <v>1533</v>
      </c>
      <c r="P82" s="489" t="s">
        <v>1324</v>
      </c>
      <c r="Q82" s="491" t="s">
        <v>1531</v>
      </c>
      <c r="R82" s="89"/>
      <c r="S82" s="89"/>
      <c r="T82" s="89"/>
      <c r="U82" s="89"/>
      <c r="V82" s="89"/>
      <c r="W82" s="89"/>
      <c r="X82" s="89"/>
      <c r="Y82" s="89"/>
      <c r="Z82" s="89"/>
    </row>
    <row r="83">
      <c r="A83" s="89">
        <v>84.0</v>
      </c>
      <c r="B83" s="113"/>
      <c r="C83" s="114"/>
      <c r="D83" s="114"/>
      <c r="E83" s="114"/>
      <c r="F83" s="114" t="s">
        <v>219</v>
      </c>
      <c r="G83" s="266" t="s">
        <v>1193</v>
      </c>
      <c r="H83" s="117"/>
      <c r="I83" s="191" t="s">
        <v>1325</v>
      </c>
      <c r="J83" s="117" t="s">
        <v>196</v>
      </c>
      <c r="K83" s="247" t="s">
        <v>190</v>
      </c>
      <c r="L83" s="117">
        <f t="shared" si="21"/>
        <v>1</v>
      </c>
      <c r="M83" s="117"/>
      <c r="N83" s="89"/>
      <c r="O83" s="489" t="s">
        <v>1534</v>
      </c>
      <c r="P83" s="496"/>
      <c r="Q83" s="475"/>
      <c r="R83" s="89"/>
      <c r="S83" s="89"/>
      <c r="T83" s="89"/>
      <c r="U83" s="89"/>
      <c r="V83" s="89"/>
      <c r="W83" s="89"/>
      <c r="X83" s="89"/>
      <c r="Y83" s="89"/>
      <c r="Z83" s="89"/>
    </row>
    <row r="84">
      <c r="A84" s="89">
        <v>85.0</v>
      </c>
      <c r="B84" s="113"/>
      <c r="C84" s="114"/>
      <c r="D84" s="114"/>
      <c r="E84" s="114"/>
      <c r="F84" s="114" t="s">
        <v>224</v>
      </c>
      <c r="G84" s="266" t="s">
        <v>1194</v>
      </c>
      <c r="H84" s="117"/>
      <c r="I84" s="191" t="s">
        <v>1327</v>
      </c>
      <c r="J84" s="117" t="s">
        <v>196</v>
      </c>
      <c r="K84" s="247" t="s">
        <v>190</v>
      </c>
      <c r="L84" s="117">
        <f t="shared" si="21"/>
        <v>1</v>
      </c>
      <c r="M84" s="117"/>
      <c r="N84" s="89"/>
      <c r="O84" s="489" t="s">
        <v>1535</v>
      </c>
      <c r="P84" s="489" t="s">
        <v>1536</v>
      </c>
      <c r="Q84" s="491" t="s">
        <v>1531</v>
      </c>
      <c r="R84" s="89"/>
      <c r="S84" s="89"/>
      <c r="T84" s="89"/>
      <c r="U84" s="89"/>
      <c r="V84" s="89"/>
      <c r="W84" s="89"/>
      <c r="X84" s="89"/>
      <c r="Y84" s="89"/>
      <c r="Z84" s="89"/>
    </row>
    <row r="85">
      <c r="A85" s="89">
        <v>86.0</v>
      </c>
      <c r="B85" s="113"/>
      <c r="C85" s="114"/>
      <c r="D85" s="114"/>
      <c r="E85" s="114"/>
      <c r="F85" s="114" t="s">
        <v>249</v>
      </c>
      <c r="G85" s="266" t="s">
        <v>1192</v>
      </c>
      <c r="H85" s="117"/>
      <c r="I85" s="191" t="s">
        <v>1329</v>
      </c>
      <c r="J85" s="117" t="s">
        <v>196</v>
      </c>
      <c r="K85" s="247" t="s">
        <v>190</v>
      </c>
      <c r="L85" s="117">
        <f t="shared" si="21"/>
        <v>1</v>
      </c>
      <c r="M85" s="117"/>
      <c r="N85" s="89"/>
      <c r="O85" s="489" t="s">
        <v>1537</v>
      </c>
      <c r="P85" s="489" t="s">
        <v>1538</v>
      </c>
      <c r="Q85" s="318" t="s">
        <v>1531</v>
      </c>
      <c r="R85" s="89"/>
      <c r="S85" s="89"/>
      <c r="T85" s="89"/>
      <c r="U85" s="89"/>
      <c r="V85" s="89"/>
      <c r="W85" s="89"/>
      <c r="X85" s="89"/>
      <c r="Y85" s="89"/>
      <c r="Z85" s="89"/>
    </row>
    <row r="86">
      <c r="A86" s="89">
        <v>87.0</v>
      </c>
      <c r="B86" s="257"/>
      <c r="C86" s="241"/>
      <c r="D86" s="241"/>
      <c r="E86" s="241" t="s">
        <v>12</v>
      </c>
      <c r="F86" s="32" t="s">
        <v>44</v>
      </c>
      <c r="G86" s="4"/>
      <c r="H86" s="242">
        <v>1.5</v>
      </c>
      <c r="I86" s="243"/>
      <c r="J86" s="242"/>
      <c r="K86" s="242"/>
      <c r="L86" s="242">
        <f>AVERAGE(L87:L88)*H86</f>
        <v>1.5</v>
      </c>
      <c r="M86" s="242">
        <f>L86/H86</f>
        <v>1</v>
      </c>
      <c r="N86" s="89"/>
      <c r="O86" s="243"/>
      <c r="P86" s="243"/>
      <c r="Q86" s="475"/>
      <c r="R86" s="89"/>
      <c r="S86" s="89"/>
      <c r="T86" s="89"/>
      <c r="U86" s="89"/>
      <c r="V86" s="89"/>
      <c r="W86" s="89"/>
      <c r="X86" s="89"/>
      <c r="Y86" s="89"/>
      <c r="Z86" s="89"/>
    </row>
    <row r="87">
      <c r="A87" s="89">
        <v>88.0</v>
      </c>
      <c r="B87" s="113"/>
      <c r="C87" s="114"/>
      <c r="D87" s="114"/>
      <c r="E87" s="246"/>
      <c r="F87" s="114" t="s">
        <v>186</v>
      </c>
      <c r="G87" s="266" t="s">
        <v>593</v>
      </c>
      <c r="H87" s="117"/>
      <c r="I87" s="191" t="s">
        <v>1331</v>
      </c>
      <c r="J87" s="117" t="s">
        <v>196</v>
      </c>
      <c r="K87" s="247" t="s">
        <v>190</v>
      </c>
      <c r="L87" s="117">
        <f t="shared" ref="L87:L88" si="22">IF(J87="Ya/Tidak",IF(K87="Ya",1,IF(K87="Tidak",0,"Blm Diisi")),IF(J87="A/B/C",IF(K87="A",1,IF(K87="B",0.5,IF(K87="C",0,"Blm Diisi"))),IF(J87="A/B/C/D",IF(K87="A",1,IF(K87="B",0.67,IF(K87="C",0.33,IF(K87="D",0,"Blm Diisi")))),IF(J87="A/B/C/D/E",IF(K87="A",1,IF(K87="B",0.75,IF(K87="C",0.5,IF(K87="D",0.25,IF(K87="E",0,"Blm Diisi"))))),IF(J87="%",IF(K87="","Blm Diisi",K87),IF(J87="Jumlah",IF(K87="","Blm Diisi",""),IF(J87="Rupiah",IF(K87="","Blm Diisi",""),IF(J87="","","-"))))))))</f>
        <v>1</v>
      </c>
      <c r="M87" s="117"/>
      <c r="N87" s="89"/>
      <c r="O87" s="489" t="s">
        <v>1539</v>
      </c>
      <c r="P87" s="277" t="s">
        <v>1540</v>
      </c>
      <c r="Q87" s="491" t="s">
        <v>1541</v>
      </c>
      <c r="R87" s="89"/>
      <c r="S87" s="89"/>
      <c r="T87" s="89"/>
      <c r="U87" s="89"/>
      <c r="V87" s="89"/>
      <c r="W87" s="89"/>
      <c r="X87" s="89"/>
      <c r="Y87" s="89"/>
      <c r="Z87" s="89"/>
    </row>
    <row r="88">
      <c r="A88" s="89">
        <v>89.0</v>
      </c>
      <c r="B88" s="113"/>
      <c r="C88" s="114"/>
      <c r="D88" s="114"/>
      <c r="E88" s="246"/>
      <c r="F88" s="114" t="s">
        <v>193</v>
      </c>
      <c r="G88" s="266" t="s">
        <v>601</v>
      </c>
      <c r="H88" s="117"/>
      <c r="I88" s="191" t="s">
        <v>602</v>
      </c>
      <c r="J88" s="117" t="s">
        <v>264</v>
      </c>
      <c r="K88" s="247" t="s">
        <v>190</v>
      </c>
      <c r="L88" s="117">
        <f t="shared" si="22"/>
        <v>1</v>
      </c>
      <c r="M88" s="117"/>
      <c r="N88" s="89"/>
      <c r="O88" s="489" t="s">
        <v>1542</v>
      </c>
      <c r="P88" s="489" t="s">
        <v>1333</v>
      </c>
      <c r="Q88" s="491" t="s">
        <v>1541</v>
      </c>
      <c r="R88" s="89"/>
      <c r="S88" s="89"/>
      <c r="T88" s="89"/>
      <c r="U88" s="89"/>
      <c r="V88" s="89"/>
      <c r="W88" s="89"/>
      <c r="X88" s="89"/>
      <c r="Y88" s="89"/>
      <c r="Z88" s="89"/>
    </row>
    <row r="89">
      <c r="A89" s="89">
        <v>90.0</v>
      </c>
      <c r="B89" s="138"/>
      <c r="C89" s="138"/>
      <c r="D89" s="139">
        <v>7.0</v>
      </c>
      <c r="E89" s="141" t="s">
        <v>45</v>
      </c>
      <c r="F89" s="3"/>
      <c r="G89" s="4"/>
      <c r="H89" s="37">
        <f>SUM(H90:H116)</f>
        <v>2.2</v>
      </c>
      <c r="I89" s="262"/>
      <c r="J89" s="37"/>
      <c r="K89" s="37"/>
      <c r="L89" s="37">
        <f>SUM(L90,L95,L102,L106,L108,L113)</f>
        <v>1.658083333</v>
      </c>
      <c r="M89" s="37">
        <f t="shared" ref="M89:M90" si="23">L89/H89</f>
        <v>0.7536742424</v>
      </c>
      <c r="N89" s="89"/>
      <c r="O89" s="262"/>
      <c r="P89" s="262"/>
      <c r="Q89" s="475"/>
      <c r="R89" s="89"/>
      <c r="S89" s="89"/>
      <c r="T89" s="89"/>
      <c r="U89" s="89"/>
      <c r="V89" s="89"/>
      <c r="W89" s="89"/>
      <c r="X89" s="89"/>
      <c r="Y89" s="89"/>
      <c r="Z89" s="89"/>
    </row>
    <row r="90">
      <c r="A90" s="89">
        <v>91.0</v>
      </c>
      <c r="B90" s="257"/>
      <c r="C90" s="241"/>
      <c r="D90" s="241"/>
      <c r="E90" s="241" t="s">
        <v>10</v>
      </c>
      <c r="F90" s="32" t="s">
        <v>46</v>
      </c>
      <c r="G90" s="4"/>
      <c r="H90" s="242">
        <v>0.3</v>
      </c>
      <c r="I90" s="243"/>
      <c r="J90" s="242"/>
      <c r="K90" s="242"/>
      <c r="L90" s="242">
        <f>AVERAGE(L91:L94)*H90</f>
        <v>0.2625</v>
      </c>
      <c r="M90" s="242">
        <f t="shared" si="23"/>
        <v>0.875</v>
      </c>
      <c r="N90" s="89"/>
      <c r="O90" s="243"/>
      <c r="P90" s="243"/>
      <c r="Q90" s="475"/>
      <c r="R90" s="89"/>
      <c r="S90" s="89"/>
      <c r="T90" s="89"/>
      <c r="U90" s="89"/>
      <c r="V90" s="89"/>
      <c r="W90" s="89"/>
      <c r="X90" s="89"/>
      <c r="Y90" s="89"/>
      <c r="Z90" s="89"/>
    </row>
    <row r="91">
      <c r="A91" s="89">
        <v>92.0</v>
      </c>
      <c r="B91" s="113"/>
      <c r="C91" s="114"/>
      <c r="D91" s="114"/>
      <c r="E91" s="114"/>
      <c r="F91" s="114" t="s">
        <v>186</v>
      </c>
      <c r="G91" s="266" t="s">
        <v>1543</v>
      </c>
      <c r="H91" s="117"/>
      <c r="I91" s="191" t="s">
        <v>1544</v>
      </c>
      <c r="J91" s="117" t="s">
        <v>189</v>
      </c>
      <c r="K91" s="247" t="s">
        <v>227</v>
      </c>
      <c r="L91" s="117">
        <f t="shared" ref="L91:L94" si="24">IF(J91="Ya/Tidak",IF(K91="Ya",1,IF(K91="Tidak",0,"Blm Diisi")),IF(J91="A/B/C",IF(K91="A",1,IF(K91="B",0.5,IF(K91="C",0,"Blm Diisi"))),IF(J91="A/B/C/D",IF(K91="A",1,IF(K91="B",0.67,IF(K91="C",0.33,IF(K91="D",0,"Blm Diisi")))),IF(J91="A/B/C/D/E",IF(K91="A",1,IF(K91="B",0.75,IF(K91="C",0.5,IF(K91="D",0.25,IF(K91="E",0,"Blm Diisi"))))),IF(J91="%",IF(K91="","Blm Diisi",K91),IF(J91="Jumlah",IF(K91="","Blm Diisi",""),IF(J91="Rupiah",IF(K91="","Blm Diisi",""),IF(J91="","","-"))))))))</f>
        <v>0.5</v>
      </c>
      <c r="M91" s="117"/>
      <c r="N91" s="89"/>
      <c r="O91" s="489" t="s">
        <v>1545</v>
      </c>
      <c r="P91" s="277" t="s">
        <v>1546</v>
      </c>
      <c r="Q91" s="491" t="s">
        <v>1547</v>
      </c>
      <c r="R91" s="89"/>
      <c r="S91" s="89"/>
      <c r="T91" s="89"/>
      <c r="U91" s="89"/>
      <c r="V91" s="89"/>
      <c r="W91" s="89"/>
      <c r="X91" s="89"/>
      <c r="Y91" s="89"/>
      <c r="Z91" s="89"/>
    </row>
    <row r="92">
      <c r="A92" s="89">
        <v>93.0</v>
      </c>
      <c r="B92" s="113"/>
      <c r="C92" s="114"/>
      <c r="D92" s="114"/>
      <c r="E92" s="114"/>
      <c r="F92" s="114" t="s">
        <v>193</v>
      </c>
      <c r="G92" s="266" t="s">
        <v>613</v>
      </c>
      <c r="H92" s="117"/>
      <c r="I92" s="191" t="s">
        <v>614</v>
      </c>
      <c r="J92" s="117" t="s">
        <v>207</v>
      </c>
      <c r="K92" s="296" t="s">
        <v>208</v>
      </c>
      <c r="L92" s="117">
        <f t="shared" si="24"/>
        <v>1</v>
      </c>
      <c r="M92" s="117"/>
      <c r="N92" s="89"/>
      <c r="O92" s="489" t="s">
        <v>1548</v>
      </c>
      <c r="P92" s="492" t="s">
        <v>1549</v>
      </c>
      <c r="Q92" s="491" t="s">
        <v>1547</v>
      </c>
      <c r="R92" s="89"/>
      <c r="S92" s="89"/>
      <c r="T92" s="89"/>
      <c r="U92" s="89"/>
      <c r="V92" s="89"/>
      <c r="W92" s="89"/>
      <c r="X92" s="89"/>
      <c r="Y92" s="89"/>
      <c r="Z92" s="89"/>
    </row>
    <row r="93">
      <c r="A93" s="89">
        <v>94.0</v>
      </c>
      <c r="B93" s="113"/>
      <c r="C93" s="114"/>
      <c r="D93" s="114"/>
      <c r="E93" s="114"/>
      <c r="F93" s="114" t="s">
        <v>199</v>
      </c>
      <c r="G93" s="266" t="s">
        <v>617</v>
      </c>
      <c r="H93" s="117"/>
      <c r="I93" s="191" t="s">
        <v>618</v>
      </c>
      <c r="J93" s="117" t="s">
        <v>207</v>
      </c>
      <c r="K93" s="296" t="s">
        <v>208</v>
      </c>
      <c r="L93" s="117">
        <f t="shared" si="24"/>
        <v>1</v>
      </c>
      <c r="M93" s="117"/>
      <c r="N93" s="89"/>
      <c r="O93" s="489" t="s">
        <v>1550</v>
      </c>
      <c r="P93" s="492" t="s">
        <v>1549</v>
      </c>
      <c r="Q93" s="491" t="s">
        <v>1547</v>
      </c>
      <c r="R93" s="89"/>
      <c r="S93" s="89"/>
      <c r="T93" s="89"/>
      <c r="U93" s="89"/>
      <c r="V93" s="89"/>
      <c r="W93" s="89"/>
      <c r="X93" s="89"/>
      <c r="Y93" s="89"/>
      <c r="Z93" s="89"/>
    </row>
    <row r="94">
      <c r="A94" s="89">
        <v>95.0</v>
      </c>
      <c r="B94" s="113"/>
      <c r="C94" s="114"/>
      <c r="D94" s="114"/>
      <c r="E94" s="114"/>
      <c r="F94" s="114" t="s">
        <v>219</v>
      </c>
      <c r="G94" s="266" t="s">
        <v>621</v>
      </c>
      <c r="H94" s="117"/>
      <c r="I94" s="191" t="s">
        <v>622</v>
      </c>
      <c r="J94" s="117" t="s">
        <v>207</v>
      </c>
      <c r="K94" s="296" t="s">
        <v>208</v>
      </c>
      <c r="L94" s="117">
        <f t="shared" si="24"/>
        <v>1</v>
      </c>
      <c r="M94" s="117"/>
      <c r="N94" s="89"/>
      <c r="O94" s="490" t="s">
        <v>1551</v>
      </c>
      <c r="P94" s="492" t="s">
        <v>1549</v>
      </c>
      <c r="Q94" s="491" t="s">
        <v>1547</v>
      </c>
      <c r="R94" s="89"/>
      <c r="S94" s="89"/>
      <c r="T94" s="89"/>
      <c r="U94" s="89"/>
      <c r="V94" s="89"/>
      <c r="W94" s="89"/>
      <c r="X94" s="89"/>
      <c r="Y94" s="89"/>
      <c r="Z94" s="89"/>
    </row>
    <row r="95">
      <c r="A95" s="89">
        <v>96.0</v>
      </c>
      <c r="B95" s="257"/>
      <c r="C95" s="241"/>
      <c r="D95" s="241"/>
      <c r="E95" s="241" t="s">
        <v>12</v>
      </c>
      <c r="F95" s="32" t="s">
        <v>47</v>
      </c>
      <c r="G95" s="4"/>
      <c r="H95" s="242">
        <v>0.3</v>
      </c>
      <c r="I95" s="243"/>
      <c r="J95" s="242"/>
      <c r="K95" s="242"/>
      <c r="L95" s="242">
        <f>AVERAGE(L96:L101)*H95</f>
        <v>0.3</v>
      </c>
      <c r="M95" s="242">
        <f>L95/H95</f>
        <v>1</v>
      </c>
      <c r="N95" s="89"/>
      <c r="O95" s="243"/>
      <c r="P95" s="243"/>
      <c r="Q95" s="475"/>
      <c r="R95" s="89"/>
      <c r="S95" s="89"/>
      <c r="T95" s="89"/>
      <c r="U95" s="89"/>
      <c r="V95" s="89"/>
      <c r="W95" s="89"/>
      <c r="X95" s="89"/>
      <c r="Y95" s="89"/>
      <c r="Z95" s="89"/>
    </row>
    <row r="96">
      <c r="A96" s="89">
        <v>97.0</v>
      </c>
      <c r="B96" s="113"/>
      <c r="C96" s="114"/>
      <c r="D96" s="114"/>
      <c r="E96" s="114"/>
      <c r="F96" s="114" t="s">
        <v>186</v>
      </c>
      <c r="G96" s="266" t="s">
        <v>1196</v>
      </c>
      <c r="H96" s="117"/>
      <c r="I96" s="191" t="s">
        <v>1338</v>
      </c>
      <c r="J96" s="117" t="s">
        <v>189</v>
      </c>
      <c r="K96" s="247" t="s">
        <v>190</v>
      </c>
      <c r="L96" s="117">
        <f t="shared" ref="L96:L101" si="25">IF(J96="Ya/Tidak",IF(K96="Ya",1,IF(K96="Tidak",0,"Blm Diisi")),IF(J96="A/B/C",IF(K96="A",1,IF(K96="B",0.5,IF(K96="C",0,"Blm Diisi"))),IF(J96="A/B/C/D",IF(K96="A",1,IF(K96="B",0.67,IF(K96="C",0.33,IF(K96="D",0,"Blm Diisi")))),IF(J96="A/B/C/D/E",IF(K96="A",1,IF(K96="B",0.75,IF(K96="C",0.5,IF(K96="D",0.25,IF(K96="E",0,"Blm Diisi"))))),IF(J96="%",IF(K96="","Blm Diisi",K96),IF(J96="Jumlah",IF(K96="","Blm Diisi",""),IF(J96="Rupiah",IF(K96="","Blm Diisi",""),IF(J96="","","-"))))))))</f>
        <v>1</v>
      </c>
      <c r="M96" s="117"/>
      <c r="N96" s="89"/>
      <c r="O96" s="489" t="s">
        <v>1552</v>
      </c>
      <c r="P96" s="249" t="s">
        <v>1339</v>
      </c>
      <c r="Q96" s="491" t="s">
        <v>1553</v>
      </c>
      <c r="R96" s="89"/>
      <c r="S96" s="89"/>
      <c r="T96" s="89"/>
      <c r="U96" s="89"/>
      <c r="V96" s="89"/>
      <c r="W96" s="89"/>
      <c r="X96" s="89"/>
      <c r="Y96" s="89"/>
      <c r="Z96" s="89"/>
    </row>
    <row r="97">
      <c r="A97" s="89">
        <v>98.0</v>
      </c>
      <c r="B97" s="113"/>
      <c r="C97" s="114"/>
      <c r="D97" s="114"/>
      <c r="E97" s="114"/>
      <c r="F97" s="114" t="s">
        <v>193</v>
      </c>
      <c r="G97" s="266" t="s">
        <v>1197</v>
      </c>
      <c r="H97" s="117"/>
      <c r="I97" s="191" t="s">
        <v>1340</v>
      </c>
      <c r="J97" s="117" t="s">
        <v>196</v>
      </c>
      <c r="K97" s="247" t="s">
        <v>190</v>
      </c>
      <c r="L97" s="117">
        <f t="shared" si="25"/>
        <v>1</v>
      </c>
      <c r="M97" s="117"/>
      <c r="N97" s="89"/>
      <c r="O97" s="489" t="s">
        <v>1554</v>
      </c>
      <c r="P97" s="497" t="s">
        <v>1341</v>
      </c>
      <c r="Q97" s="491" t="s">
        <v>1553</v>
      </c>
      <c r="R97" s="89"/>
      <c r="S97" s="89"/>
      <c r="T97" s="89"/>
      <c r="U97" s="89"/>
      <c r="V97" s="89"/>
      <c r="W97" s="89"/>
      <c r="X97" s="89"/>
      <c r="Y97" s="89"/>
      <c r="Z97" s="89"/>
    </row>
    <row r="98">
      <c r="A98" s="89">
        <v>99.0</v>
      </c>
      <c r="B98" s="113"/>
      <c r="C98" s="114"/>
      <c r="D98" s="114"/>
      <c r="E98" s="114"/>
      <c r="F98" s="114" t="s">
        <v>199</v>
      </c>
      <c r="G98" s="266" t="s">
        <v>637</v>
      </c>
      <c r="H98" s="117"/>
      <c r="I98" s="191" t="s">
        <v>1342</v>
      </c>
      <c r="J98" s="117" t="s">
        <v>196</v>
      </c>
      <c r="K98" s="247" t="s">
        <v>190</v>
      </c>
      <c r="L98" s="117">
        <f t="shared" si="25"/>
        <v>1</v>
      </c>
      <c r="M98" s="117"/>
      <c r="N98" s="89"/>
      <c r="O98" s="489" t="s">
        <v>1555</v>
      </c>
      <c r="P98" s="277" t="s">
        <v>1556</v>
      </c>
      <c r="Q98" s="491" t="s">
        <v>1553</v>
      </c>
      <c r="R98" s="89"/>
      <c r="S98" s="89"/>
      <c r="T98" s="89"/>
      <c r="U98" s="89"/>
      <c r="V98" s="89"/>
      <c r="W98" s="89"/>
      <c r="X98" s="89"/>
      <c r="Y98" s="89"/>
      <c r="Z98" s="89"/>
    </row>
    <row r="99">
      <c r="A99" s="89">
        <v>100.0</v>
      </c>
      <c r="B99" s="113"/>
      <c r="C99" s="114"/>
      <c r="D99" s="114"/>
      <c r="E99" s="114"/>
      <c r="F99" s="114" t="s">
        <v>219</v>
      </c>
      <c r="G99" s="266" t="s">
        <v>641</v>
      </c>
      <c r="H99" s="117"/>
      <c r="I99" s="191" t="s">
        <v>642</v>
      </c>
      <c r="J99" s="117" t="s">
        <v>196</v>
      </c>
      <c r="K99" s="247" t="s">
        <v>190</v>
      </c>
      <c r="L99" s="117">
        <f t="shared" si="25"/>
        <v>1</v>
      </c>
      <c r="M99" s="117"/>
      <c r="N99" s="89"/>
      <c r="O99" s="489" t="s">
        <v>1557</v>
      </c>
      <c r="P99" s="277" t="s">
        <v>1558</v>
      </c>
      <c r="Q99" s="491" t="s">
        <v>1553</v>
      </c>
      <c r="R99" s="89"/>
      <c r="S99" s="89"/>
      <c r="T99" s="89"/>
      <c r="U99" s="89"/>
      <c r="V99" s="89"/>
      <c r="W99" s="89"/>
      <c r="X99" s="89"/>
      <c r="Y99" s="89"/>
      <c r="Z99" s="89"/>
    </row>
    <row r="100">
      <c r="A100" s="89">
        <v>101.0</v>
      </c>
      <c r="B100" s="113"/>
      <c r="C100" s="114"/>
      <c r="D100" s="114"/>
      <c r="E100" s="114"/>
      <c r="F100" s="114" t="s">
        <v>224</v>
      </c>
      <c r="G100" s="266" t="s">
        <v>645</v>
      </c>
      <c r="H100" s="117"/>
      <c r="I100" s="191" t="s">
        <v>646</v>
      </c>
      <c r="J100" s="117" t="s">
        <v>189</v>
      </c>
      <c r="K100" s="247" t="s">
        <v>190</v>
      </c>
      <c r="L100" s="117">
        <f t="shared" si="25"/>
        <v>1</v>
      </c>
      <c r="M100" s="117"/>
      <c r="N100" s="89"/>
      <c r="O100" s="489" t="s">
        <v>1559</v>
      </c>
      <c r="P100" s="492" t="s">
        <v>1560</v>
      </c>
      <c r="Q100" s="491" t="s">
        <v>1553</v>
      </c>
      <c r="R100" s="89"/>
      <c r="S100" s="89"/>
      <c r="T100" s="89"/>
      <c r="U100" s="89"/>
      <c r="V100" s="89"/>
      <c r="W100" s="89"/>
      <c r="X100" s="89"/>
      <c r="Y100" s="89"/>
      <c r="Z100" s="89"/>
    </row>
    <row r="101">
      <c r="A101" s="89">
        <v>102.0</v>
      </c>
      <c r="B101" s="113"/>
      <c r="C101" s="114"/>
      <c r="D101" s="114"/>
      <c r="E101" s="114"/>
      <c r="F101" s="114" t="s">
        <v>249</v>
      </c>
      <c r="G101" s="266" t="s">
        <v>649</v>
      </c>
      <c r="H101" s="117"/>
      <c r="I101" s="191" t="s">
        <v>1346</v>
      </c>
      <c r="J101" s="117" t="s">
        <v>196</v>
      </c>
      <c r="K101" s="247" t="s">
        <v>190</v>
      </c>
      <c r="L101" s="117">
        <f t="shared" si="25"/>
        <v>1</v>
      </c>
      <c r="M101" s="117"/>
      <c r="N101" s="89"/>
      <c r="O101" s="489" t="s">
        <v>1561</v>
      </c>
      <c r="P101" s="492" t="s">
        <v>1560</v>
      </c>
      <c r="Q101" s="491" t="s">
        <v>1553</v>
      </c>
      <c r="R101" s="89"/>
      <c r="S101" s="89"/>
      <c r="T101" s="89"/>
      <c r="U101" s="89"/>
      <c r="V101" s="89"/>
      <c r="W101" s="89"/>
      <c r="X101" s="89"/>
      <c r="Y101" s="89"/>
      <c r="Z101" s="89"/>
    </row>
    <row r="102">
      <c r="A102" s="89">
        <v>103.0</v>
      </c>
      <c r="B102" s="257"/>
      <c r="C102" s="241"/>
      <c r="D102" s="241"/>
      <c r="E102" s="241" t="s">
        <v>14</v>
      </c>
      <c r="F102" s="32" t="s">
        <v>48</v>
      </c>
      <c r="G102" s="4"/>
      <c r="H102" s="242">
        <v>0.5</v>
      </c>
      <c r="I102" s="243"/>
      <c r="J102" s="242"/>
      <c r="K102" s="242"/>
      <c r="L102" s="242">
        <f>AVERAGE(L103:L105)*H102</f>
        <v>0.4166666667</v>
      </c>
      <c r="M102" s="242">
        <f>L102/H102</f>
        <v>0.8333333333</v>
      </c>
      <c r="N102" s="89"/>
      <c r="O102" s="243"/>
      <c r="P102" s="243"/>
      <c r="Q102" s="498"/>
      <c r="R102" s="89"/>
      <c r="S102" s="89"/>
      <c r="T102" s="89"/>
      <c r="U102" s="89"/>
      <c r="V102" s="89"/>
      <c r="W102" s="89"/>
      <c r="X102" s="89"/>
      <c r="Y102" s="89"/>
      <c r="Z102" s="89"/>
    </row>
    <row r="103">
      <c r="A103" s="89">
        <v>104.0</v>
      </c>
      <c r="B103" s="113"/>
      <c r="C103" s="114"/>
      <c r="D103" s="114"/>
      <c r="E103" s="114"/>
      <c r="F103" s="246" t="s">
        <v>186</v>
      </c>
      <c r="G103" s="266" t="s">
        <v>661</v>
      </c>
      <c r="H103" s="117"/>
      <c r="I103" s="191" t="s">
        <v>1347</v>
      </c>
      <c r="J103" s="117" t="s">
        <v>196</v>
      </c>
      <c r="K103" s="247" t="s">
        <v>190</v>
      </c>
      <c r="L103" s="117">
        <f t="shared" ref="L103:L105" si="26">IF(J103="Ya/Tidak",IF(K103="Ya",1,IF(K103="Tidak",0,"Blm Diisi")),IF(J103="A/B/C",IF(K103="A",1,IF(K103="B",0.5,IF(K103="C",0,"Blm Diisi"))),IF(J103="A/B/C/D",IF(K103="A",1,IF(K103="B",0.67,IF(K103="C",0.33,IF(K103="D",0,"Blm Diisi")))),IF(J103="A/B/C/D/E",IF(K103="A",1,IF(K103="B",0.75,IF(K103="C",0.5,IF(K103="D",0.25,IF(K103="E",0,"Blm Diisi"))))),IF(J103="%",IF(K103="","Blm Diisi",K103),IF(J103="Jumlah",IF(K103="","Blm Diisi",""),IF(J103="Rupiah",IF(K103="","Blm Diisi",""),IF(J103="","","-"))))))))</f>
        <v>1</v>
      </c>
      <c r="M103" s="117"/>
      <c r="N103" s="89"/>
      <c r="O103" s="489" t="s">
        <v>1562</v>
      </c>
      <c r="P103" s="277" t="s">
        <v>1563</v>
      </c>
      <c r="Q103" s="491" t="s">
        <v>1564</v>
      </c>
      <c r="R103" s="89"/>
      <c r="S103" s="89"/>
      <c r="T103" s="89"/>
      <c r="U103" s="89"/>
      <c r="V103" s="89"/>
      <c r="W103" s="89"/>
      <c r="X103" s="89"/>
      <c r="Y103" s="89"/>
      <c r="Z103" s="89"/>
    </row>
    <row r="104">
      <c r="A104" s="89">
        <v>105.0</v>
      </c>
      <c r="B104" s="113"/>
      <c r="C104" s="114"/>
      <c r="D104" s="114"/>
      <c r="E104" s="114"/>
      <c r="F104" s="246" t="s">
        <v>193</v>
      </c>
      <c r="G104" s="266" t="s">
        <v>665</v>
      </c>
      <c r="H104" s="117"/>
      <c r="I104" s="191" t="s">
        <v>666</v>
      </c>
      <c r="J104" s="117" t="s">
        <v>189</v>
      </c>
      <c r="K104" s="247" t="s">
        <v>227</v>
      </c>
      <c r="L104" s="117">
        <f t="shared" si="26"/>
        <v>0.5</v>
      </c>
      <c r="M104" s="117"/>
      <c r="N104" s="89"/>
      <c r="O104" s="489" t="s">
        <v>1562</v>
      </c>
      <c r="P104" s="277" t="s">
        <v>1565</v>
      </c>
      <c r="Q104" s="491" t="s">
        <v>1564</v>
      </c>
      <c r="R104" s="89"/>
      <c r="S104" s="89"/>
      <c r="T104" s="89"/>
      <c r="U104" s="89"/>
      <c r="V104" s="89"/>
      <c r="W104" s="89"/>
      <c r="X104" s="89"/>
      <c r="Y104" s="89"/>
      <c r="Z104" s="89"/>
    </row>
    <row r="105">
      <c r="A105" s="89">
        <v>106.0</v>
      </c>
      <c r="B105" s="113"/>
      <c r="C105" s="114"/>
      <c r="D105" s="114"/>
      <c r="E105" s="114"/>
      <c r="F105" s="246" t="s">
        <v>199</v>
      </c>
      <c r="G105" s="266" t="s">
        <v>669</v>
      </c>
      <c r="H105" s="117"/>
      <c r="I105" s="191" t="s">
        <v>670</v>
      </c>
      <c r="J105" s="117" t="s">
        <v>207</v>
      </c>
      <c r="K105" s="296" t="s">
        <v>208</v>
      </c>
      <c r="L105" s="117">
        <f t="shared" si="26"/>
        <v>1</v>
      </c>
      <c r="M105" s="117"/>
      <c r="N105" s="89"/>
      <c r="O105" s="489" t="s">
        <v>1562</v>
      </c>
      <c r="P105" s="277" t="s">
        <v>1563</v>
      </c>
      <c r="Q105" s="491" t="s">
        <v>1564</v>
      </c>
      <c r="R105" s="89"/>
      <c r="S105" s="89"/>
      <c r="T105" s="89"/>
      <c r="U105" s="89"/>
      <c r="V105" s="89"/>
      <c r="W105" s="89"/>
      <c r="X105" s="89"/>
      <c r="Y105" s="89"/>
      <c r="Z105" s="89"/>
    </row>
    <row r="106">
      <c r="A106" s="89">
        <v>107.0</v>
      </c>
      <c r="B106" s="257"/>
      <c r="C106" s="241"/>
      <c r="D106" s="241"/>
      <c r="E106" s="241" t="s">
        <v>16</v>
      </c>
      <c r="F106" s="316" t="s">
        <v>673</v>
      </c>
      <c r="G106" s="4"/>
      <c r="H106" s="242">
        <v>0.3</v>
      </c>
      <c r="I106" s="243"/>
      <c r="J106" s="242"/>
      <c r="K106" s="242"/>
      <c r="L106" s="242">
        <f>AVERAGE(L107)*H106</f>
        <v>0.3</v>
      </c>
      <c r="M106" s="242">
        <f>L106/H106</f>
        <v>1</v>
      </c>
      <c r="N106" s="89"/>
      <c r="O106" s="243"/>
      <c r="P106" s="243"/>
      <c r="Q106" s="498"/>
      <c r="R106" s="89"/>
      <c r="S106" s="89"/>
      <c r="T106" s="89"/>
      <c r="U106" s="89"/>
      <c r="V106" s="89"/>
      <c r="W106" s="89"/>
      <c r="X106" s="89"/>
      <c r="Y106" s="89"/>
      <c r="Z106" s="89"/>
    </row>
    <row r="107">
      <c r="A107" s="89">
        <v>108.0</v>
      </c>
      <c r="B107" s="113"/>
      <c r="C107" s="114"/>
      <c r="D107" s="114"/>
      <c r="E107" s="114"/>
      <c r="F107" s="328" t="s">
        <v>107</v>
      </c>
      <c r="G107" s="266" t="s">
        <v>1566</v>
      </c>
      <c r="H107" s="117"/>
      <c r="I107" s="191" t="s">
        <v>1567</v>
      </c>
      <c r="J107" s="117" t="s">
        <v>196</v>
      </c>
      <c r="K107" s="247" t="s">
        <v>190</v>
      </c>
      <c r="L107" s="117">
        <f>IF(J107="Ya/Tidak",IF(K107="Ya",1,IF(K107="Tidak",0,"Blm Diisi")),IF(J107="A/B/C",IF(K107="A",1,IF(K107="B",0.5,IF(K107="C",0,"Blm Diisi"))),IF(J107="A/B/C/D",IF(K107="A",1,IF(K107="B",0.67,IF(K107="C",0.33,IF(K107="D",0,"Blm Diisi")))),IF(J107="A/B/C/D/E",IF(K107="A",1,IF(K107="B",0.75,IF(K107="C",0.5,IF(K107="D",0.25,IF(K107="E",0,"Blm Diisi"))))),IF(J107="%",IF(K107="","Blm Diisi",K107),IF(J107="Jumlah",IF(K107="","Blm Diisi",""),IF(J107="Rupiah",IF(K107="","Blm Diisi",""),IF(J107="","","-"))))))))</f>
        <v>1</v>
      </c>
      <c r="M107" s="117"/>
      <c r="N107" s="89"/>
      <c r="O107" s="489" t="s">
        <v>1568</v>
      </c>
      <c r="P107" s="489" t="s">
        <v>1569</v>
      </c>
      <c r="Q107" s="495" t="s">
        <v>1570</v>
      </c>
      <c r="R107" s="89"/>
      <c r="S107" s="89"/>
      <c r="T107" s="89"/>
      <c r="U107" s="89"/>
      <c r="V107" s="89"/>
      <c r="W107" s="89"/>
      <c r="X107" s="89"/>
      <c r="Y107" s="89"/>
      <c r="Z107" s="89"/>
    </row>
    <row r="108">
      <c r="A108" s="89">
        <v>109.0</v>
      </c>
      <c r="B108" s="257"/>
      <c r="C108" s="241"/>
      <c r="D108" s="241"/>
      <c r="E108" s="241" t="s">
        <v>34</v>
      </c>
      <c r="F108" s="32" t="s">
        <v>50</v>
      </c>
      <c r="G108" s="4"/>
      <c r="H108" s="242">
        <v>0.3</v>
      </c>
      <c r="I108" s="243"/>
      <c r="J108" s="242"/>
      <c r="K108" s="242"/>
      <c r="L108" s="242">
        <f>AVERAGE(L109:L112)*H108</f>
        <v>0.21225</v>
      </c>
      <c r="M108" s="242">
        <f>L108/H108</f>
        <v>0.7075</v>
      </c>
      <c r="N108" s="89"/>
      <c r="O108" s="243"/>
      <c r="P108" s="243"/>
      <c r="Q108" s="498"/>
      <c r="R108" s="89"/>
      <c r="S108" s="89"/>
      <c r="T108" s="89"/>
      <c r="U108" s="89"/>
      <c r="V108" s="89"/>
      <c r="W108" s="89"/>
      <c r="X108" s="89"/>
      <c r="Y108" s="89"/>
      <c r="Z108" s="89"/>
    </row>
    <row r="109">
      <c r="A109" s="89">
        <v>110.0</v>
      </c>
      <c r="B109" s="113"/>
      <c r="C109" s="114"/>
      <c r="D109" s="114"/>
      <c r="E109" s="114"/>
      <c r="F109" s="114" t="s">
        <v>186</v>
      </c>
      <c r="G109" s="266" t="s">
        <v>698</v>
      </c>
      <c r="H109" s="117"/>
      <c r="I109" s="191" t="s">
        <v>1353</v>
      </c>
      <c r="J109" s="117" t="s">
        <v>196</v>
      </c>
      <c r="K109" s="247" t="s">
        <v>190</v>
      </c>
      <c r="L109" s="117">
        <f t="shared" ref="L109:L112" si="27">IF(J109="Ya/Tidak",IF(K109="Ya",1,IF(K109="Tidak",0,"Blm Diisi")),IF(J109="A/B/C",IF(K109="A",1,IF(K109="B",0.5,IF(K109="C",0,"Blm Diisi"))),IF(J109="A/B/C/D",IF(K109="A",1,IF(K109="B",0.67,IF(K109="C",0.33,IF(K109="D",0,"Blm Diisi")))),IF(J109="A/B/C/D/E",IF(K109="A",1,IF(K109="B",0.75,IF(K109="C",0.5,IF(K109="D",0.25,IF(K109="E",0,"Blm Diisi"))))),IF(J109="%",IF(K109="","Blm Diisi",K109),IF(J109="Jumlah",IF(K109="","Blm Diisi",""),IF(J109="Rupiah",IF(K109="","Blm Diisi",""),IF(J109="","","-"))))))))</f>
        <v>1</v>
      </c>
      <c r="M109" s="117"/>
      <c r="N109" s="89"/>
      <c r="O109" s="489" t="s">
        <v>1571</v>
      </c>
      <c r="P109" s="489" t="s">
        <v>1572</v>
      </c>
      <c r="Q109" s="318" t="s">
        <v>1573</v>
      </c>
      <c r="R109" s="89"/>
      <c r="S109" s="89"/>
      <c r="T109" s="89"/>
      <c r="U109" s="89"/>
      <c r="V109" s="89"/>
      <c r="W109" s="89"/>
      <c r="X109" s="89"/>
      <c r="Y109" s="89"/>
      <c r="Z109" s="89"/>
    </row>
    <row r="110">
      <c r="A110" s="89">
        <v>111.0</v>
      </c>
      <c r="B110" s="113"/>
      <c r="C110" s="114"/>
      <c r="D110" s="114"/>
      <c r="E110" s="114"/>
      <c r="F110" s="114" t="s">
        <v>193</v>
      </c>
      <c r="G110" s="266" t="s">
        <v>702</v>
      </c>
      <c r="H110" s="117"/>
      <c r="I110" s="191" t="s">
        <v>703</v>
      </c>
      <c r="J110" s="117" t="s">
        <v>207</v>
      </c>
      <c r="K110" s="296" t="s">
        <v>208</v>
      </c>
      <c r="L110" s="117">
        <f t="shared" si="27"/>
        <v>1</v>
      </c>
      <c r="M110" s="117"/>
      <c r="N110" s="89"/>
      <c r="O110" s="489" t="s">
        <v>1574</v>
      </c>
      <c r="P110" s="496"/>
      <c r="Q110" s="475"/>
      <c r="R110" s="89"/>
      <c r="S110" s="89"/>
      <c r="T110" s="89"/>
      <c r="U110" s="89"/>
      <c r="V110" s="89"/>
      <c r="W110" s="89"/>
      <c r="X110" s="89"/>
      <c r="Y110" s="89"/>
      <c r="Z110" s="89"/>
    </row>
    <row r="111">
      <c r="A111" s="89">
        <v>112.0</v>
      </c>
      <c r="B111" s="113"/>
      <c r="C111" s="114"/>
      <c r="D111" s="114"/>
      <c r="E111" s="114"/>
      <c r="F111" s="114" t="s">
        <v>199</v>
      </c>
      <c r="G111" s="266" t="s">
        <v>706</v>
      </c>
      <c r="H111" s="117"/>
      <c r="I111" s="191" t="s">
        <v>707</v>
      </c>
      <c r="J111" s="117" t="s">
        <v>189</v>
      </c>
      <c r="K111" s="247" t="s">
        <v>227</v>
      </c>
      <c r="L111" s="117">
        <f t="shared" si="27"/>
        <v>0.5</v>
      </c>
      <c r="M111" s="117"/>
      <c r="N111" s="89"/>
      <c r="O111" s="489" t="s">
        <v>1574</v>
      </c>
      <c r="P111" s="492" t="s">
        <v>1575</v>
      </c>
      <c r="Q111" s="318" t="s">
        <v>1573</v>
      </c>
      <c r="R111" s="89"/>
      <c r="S111" s="89"/>
      <c r="T111" s="89"/>
      <c r="U111" s="89"/>
      <c r="V111" s="89"/>
      <c r="W111" s="89"/>
      <c r="X111" s="89"/>
      <c r="Y111" s="89"/>
      <c r="Z111" s="89"/>
    </row>
    <row r="112">
      <c r="A112" s="89">
        <v>113.0</v>
      </c>
      <c r="B112" s="113"/>
      <c r="C112" s="114"/>
      <c r="D112" s="114"/>
      <c r="E112" s="114"/>
      <c r="F112" s="114" t="s">
        <v>219</v>
      </c>
      <c r="G112" s="266" t="s">
        <v>710</v>
      </c>
      <c r="H112" s="117"/>
      <c r="I112" s="191" t="s">
        <v>1356</v>
      </c>
      <c r="J112" s="117" t="s">
        <v>196</v>
      </c>
      <c r="K112" s="247" t="s">
        <v>386</v>
      </c>
      <c r="L112" s="117">
        <f t="shared" si="27"/>
        <v>0.33</v>
      </c>
      <c r="M112" s="117"/>
      <c r="N112" s="89"/>
      <c r="O112" s="489" t="s">
        <v>1574</v>
      </c>
      <c r="P112" s="492" t="s">
        <v>1575</v>
      </c>
      <c r="Q112" s="491" t="s">
        <v>1573</v>
      </c>
      <c r="R112" s="89"/>
      <c r="S112" s="89"/>
      <c r="T112" s="89"/>
      <c r="U112" s="89"/>
      <c r="V112" s="89"/>
      <c r="W112" s="89"/>
      <c r="X112" s="89"/>
      <c r="Y112" s="89"/>
      <c r="Z112" s="89"/>
    </row>
    <row r="113">
      <c r="A113" s="89">
        <v>114.0</v>
      </c>
      <c r="B113" s="257"/>
      <c r="C113" s="241"/>
      <c r="D113" s="241"/>
      <c r="E113" s="241" t="s">
        <v>36</v>
      </c>
      <c r="F113" s="32" t="s">
        <v>51</v>
      </c>
      <c r="G113" s="4"/>
      <c r="H113" s="242">
        <v>0.5</v>
      </c>
      <c r="I113" s="243"/>
      <c r="J113" s="242"/>
      <c r="K113" s="242"/>
      <c r="L113" s="242">
        <f>AVERAGE(L114:L116)*H113</f>
        <v>0.1666666667</v>
      </c>
      <c r="M113" s="242">
        <f>L113/H113</f>
        <v>0.3333333333</v>
      </c>
      <c r="N113" s="89"/>
      <c r="O113" s="243"/>
      <c r="P113" s="243"/>
      <c r="Q113" s="498"/>
      <c r="R113" s="89"/>
      <c r="S113" s="89"/>
      <c r="T113" s="89"/>
      <c r="U113" s="89"/>
      <c r="V113" s="89"/>
      <c r="W113" s="89"/>
      <c r="X113" s="89"/>
      <c r="Y113" s="89"/>
      <c r="Z113" s="89"/>
    </row>
    <row r="114">
      <c r="A114" s="89">
        <v>115.0</v>
      </c>
      <c r="B114" s="113"/>
      <c r="C114" s="114"/>
      <c r="D114" s="114"/>
      <c r="E114" s="114"/>
      <c r="F114" s="114" t="s">
        <v>186</v>
      </c>
      <c r="G114" s="266" t="s">
        <v>1199</v>
      </c>
      <c r="H114" s="117"/>
      <c r="I114" s="191" t="s">
        <v>1358</v>
      </c>
      <c r="J114" s="117" t="s">
        <v>207</v>
      </c>
      <c r="K114" s="296" t="s">
        <v>208</v>
      </c>
      <c r="L114" s="117">
        <f t="shared" ref="L114:L116" si="28">IF(J114="Ya/Tidak",IF(K114="Ya",1,IF(K114="Tidak",0,"Blm Diisi")),IF(J114="A/B/C",IF(K114="A",1,IF(K114="B",0.5,IF(K114="C",0,"Blm Diisi"))),IF(J114="A/B/C/D",IF(K114="A",1,IF(K114="B",0.67,IF(K114="C",0.33,IF(K114="D",0,"Blm Diisi")))),IF(J114="A/B/C/D/E",IF(K114="A",1,IF(K114="B",0.75,IF(K114="C",0.5,IF(K114="D",0.25,IF(K114="E",0,"Blm Diisi"))))),IF(J114="%",IF(K114="","Blm Diisi",K114),IF(J114="Jumlah",IF(K114="","Blm Diisi",""),IF(J114="Rupiah",IF(K114="","Blm Diisi",""),IF(J114="","","-"))))))))</f>
        <v>1</v>
      </c>
      <c r="M114" s="117"/>
      <c r="N114" s="89"/>
      <c r="O114" s="489" t="s">
        <v>1576</v>
      </c>
      <c r="P114" s="277" t="s">
        <v>1577</v>
      </c>
      <c r="Q114" s="499" t="s">
        <v>1578</v>
      </c>
      <c r="R114" s="89"/>
      <c r="S114" s="89"/>
      <c r="T114" s="89"/>
      <c r="U114" s="89"/>
      <c r="V114" s="89"/>
      <c r="W114" s="89"/>
      <c r="X114" s="89"/>
      <c r="Y114" s="89"/>
      <c r="Z114" s="89"/>
    </row>
    <row r="115">
      <c r="A115" s="89">
        <v>116.0</v>
      </c>
      <c r="B115" s="113"/>
      <c r="C115" s="114" t="s">
        <v>176</v>
      </c>
      <c r="D115" s="114"/>
      <c r="E115" s="114"/>
      <c r="F115" s="114" t="s">
        <v>193</v>
      </c>
      <c r="G115" s="266" t="s">
        <v>722</v>
      </c>
      <c r="H115" s="117"/>
      <c r="I115" s="191" t="s">
        <v>1360</v>
      </c>
      <c r="J115" s="117" t="s">
        <v>189</v>
      </c>
      <c r="K115" s="247" t="s">
        <v>386</v>
      </c>
      <c r="L115" s="117">
        <f t="shared" si="28"/>
        <v>0</v>
      </c>
      <c r="M115" s="117"/>
      <c r="N115" s="89"/>
      <c r="O115" s="489" t="s">
        <v>1579</v>
      </c>
      <c r="P115" s="489"/>
      <c r="Q115" s="498"/>
      <c r="R115" s="89"/>
      <c r="S115" s="89"/>
      <c r="T115" s="89"/>
      <c r="U115" s="89"/>
      <c r="V115" s="89"/>
      <c r="W115" s="89"/>
      <c r="X115" s="89"/>
      <c r="Y115" s="89"/>
      <c r="Z115" s="89"/>
    </row>
    <row r="116">
      <c r="A116" s="89">
        <v>117.0</v>
      </c>
      <c r="B116" s="113"/>
      <c r="C116" s="114"/>
      <c r="D116" s="114"/>
      <c r="E116" s="114"/>
      <c r="F116" s="114" t="s">
        <v>199</v>
      </c>
      <c r="G116" s="266" t="s">
        <v>1200</v>
      </c>
      <c r="H116" s="117"/>
      <c r="I116" s="191" t="s">
        <v>1362</v>
      </c>
      <c r="J116" s="117" t="s">
        <v>189</v>
      </c>
      <c r="K116" s="247" t="s">
        <v>386</v>
      </c>
      <c r="L116" s="117">
        <f t="shared" si="28"/>
        <v>0</v>
      </c>
      <c r="M116" s="117"/>
      <c r="N116" s="89"/>
      <c r="O116" s="489" t="s">
        <v>1579</v>
      </c>
      <c r="P116" s="489"/>
      <c r="Q116" s="498"/>
      <c r="R116" s="89"/>
      <c r="S116" s="89"/>
      <c r="T116" s="89"/>
      <c r="U116" s="89"/>
      <c r="V116" s="89"/>
      <c r="W116" s="89"/>
      <c r="X116" s="89"/>
      <c r="Y116" s="89"/>
      <c r="Z116" s="89"/>
    </row>
    <row r="117">
      <c r="A117" s="89">
        <v>118.0</v>
      </c>
      <c r="B117" s="320"/>
      <c r="C117" s="320"/>
      <c r="D117" s="412">
        <v>8.0</v>
      </c>
      <c r="E117" s="413" t="s">
        <v>53</v>
      </c>
      <c r="F117" s="3"/>
      <c r="G117" s="4"/>
      <c r="H117" s="37">
        <f>SUM(H118:H138)</f>
        <v>2.5</v>
      </c>
      <c r="I117" s="321"/>
      <c r="J117" s="53"/>
      <c r="K117" s="53"/>
      <c r="L117" s="37">
        <f>SUM(L118,L122,L129,L134,L138)</f>
        <v>2.139333333</v>
      </c>
      <c r="M117" s="53">
        <f t="shared" ref="M117:M118" si="29">L117/H117</f>
        <v>0.8557333333</v>
      </c>
      <c r="N117" s="89"/>
      <c r="O117" s="321"/>
      <c r="P117" s="321"/>
      <c r="Q117" s="498"/>
      <c r="R117" s="89"/>
      <c r="S117" s="89"/>
      <c r="T117" s="89"/>
      <c r="U117" s="89"/>
      <c r="V117" s="89"/>
      <c r="W117" s="89"/>
      <c r="X117" s="89"/>
      <c r="Y117" s="89"/>
      <c r="Z117" s="89"/>
    </row>
    <row r="118">
      <c r="A118" s="89">
        <v>119.0</v>
      </c>
      <c r="B118" s="257"/>
      <c r="C118" s="241"/>
      <c r="D118" s="241"/>
      <c r="E118" s="241" t="s">
        <v>10</v>
      </c>
      <c r="F118" s="32" t="s">
        <v>54</v>
      </c>
      <c r="G118" s="4"/>
      <c r="H118" s="242">
        <v>0.4</v>
      </c>
      <c r="I118" s="243"/>
      <c r="J118" s="242"/>
      <c r="K118" s="242"/>
      <c r="L118" s="242">
        <f>AVERAGE(L119:L121)*H118</f>
        <v>0.356</v>
      </c>
      <c r="M118" s="242">
        <f t="shared" si="29"/>
        <v>0.89</v>
      </c>
      <c r="N118" s="89"/>
      <c r="O118" s="243"/>
      <c r="P118" s="243"/>
      <c r="Q118" s="498"/>
      <c r="R118" s="89"/>
      <c r="S118" s="89"/>
      <c r="T118" s="89"/>
      <c r="U118" s="89"/>
      <c r="V118" s="89"/>
      <c r="W118" s="89"/>
      <c r="X118" s="89"/>
      <c r="Y118" s="89"/>
      <c r="Z118" s="89"/>
    </row>
    <row r="119">
      <c r="A119" s="89">
        <v>120.0</v>
      </c>
      <c r="B119" s="113"/>
      <c r="C119" s="114"/>
      <c r="D119" s="114"/>
      <c r="E119" s="114"/>
      <c r="F119" s="114" t="s">
        <v>186</v>
      </c>
      <c r="G119" s="266" t="s">
        <v>750</v>
      </c>
      <c r="H119" s="117"/>
      <c r="I119" s="191" t="s">
        <v>1363</v>
      </c>
      <c r="J119" s="117" t="s">
        <v>264</v>
      </c>
      <c r="K119" s="247" t="s">
        <v>190</v>
      </c>
      <c r="L119" s="117">
        <f t="shared" ref="L119:L121" si="30">IF(J119="Ya/Tidak",IF(K119="Ya",1,IF(K119="Tidak",0,"Blm Diisi")),IF(J119="A/B/C",IF(K119="A",1,IF(K119="B",0.5,IF(K119="C",0,"Blm Diisi"))),IF(J119="A/B/C/D",IF(K119="A",1,IF(K119="B",0.67,IF(K119="C",0.33,IF(K119="D",0,"Blm Diisi")))),IF(J119="A/B/C/D/E",IF(K119="A",1,IF(K119="B",0.75,IF(K119="C",0.5,IF(K119="D",0.25,IF(K119="E",0,"Blm Diisi"))))),IF(J119="%",IF(K119="","Blm Diisi",K119),IF(J119="Jumlah",IF(K119="","Blm Diisi",""),IF(J119="Rupiah",IF(K119="","Blm Diisi",""),IF(J119="","","-"))))))))</f>
        <v>1</v>
      </c>
      <c r="M119" s="117"/>
      <c r="N119" s="89"/>
      <c r="O119" s="489" t="s">
        <v>1580</v>
      </c>
      <c r="P119" s="277" t="s">
        <v>1581</v>
      </c>
      <c r="Q119" s="491" t="s">
        <v>1582</v>
      </c>
      <c r="R119" s="89"/>
      <c r="S119" s="89"/>
      <c r="T119" s="89"/>
      <c r="U119" s="89"/>
      <c r="V119" s="89"/>
      <c r="W119" s="89"/>
      <c r="X119" s="89"/>
      <c r="Y119" s="89"/>
      <c r="Z119" s="89"/>
    </row>
    <row r="120">
      <c r="A120" s="89">
        <v>121.0</v>
      </c>
      <c r="B120" s="113"/>
      <c r="C120" s="114"/>
      <c r="D120" s="114"/>
      <c r="E120" s="114"/>
      <c r="F120" s="114" t="s">
        <v>193</v>
      </c>
      <c r="G120" s="266" t="s">
        <v>754</v>
      </c>
      <c r="H120" s="117"/>
      <c r="I120" s="191" t="s">
        <v>755</v>
      </c>
      <c r="J120" s="117" t="s">
        <v>196</v>
      </c>
      <c r="K120" s="247" t="s">
        <v>190</v>
      </c>
      <c r="L120" s="117">
        <f t="shared" si="30"/>
        <v>1</v>
      </c>
      <c r="M120" s="117"/>
      <c r="N120" s="89"/>
      <c r="O120" s="489" t="s">
        <v>1580</v>
      </c>
      <c r="P120" s="277" t="s">
        <v>1583</v>
      </c>
      <c r="Q120" s="491" t="s">
        <v>1582</v>
      </c>
      <c r="R120" s="89"/>
      <c r="S120" s="89"/>
      <c r="T120" s="89"/>
      <c r="U120" s="89"/>
      <c r="V120" s="89"/>
      <c r="W120" s="89"/>
      <c r="X120" s="89"/>
      <c r="Y120" s="89"/>
      <c r="Z120" s="89"/>
    </row>
    <row r="121">
      <c r="A121" s="89">
        <v>122.0</v>
      </c>
      <c r="B121" s="113"/>
      <c r="C121" s="114"/>
      <c r="D121" s="114"/>
      <c r="E121" s="114"/>
      <c r="F121" s="114" t="s">
        <v>199</v>
      </c>
      <c r="G121" s="266" t="s">
        <v>758</v>
      </c>
      <c r="H121" s="117"/>
      <c r="I121" s="191" t="s">
        <v>759</v>
      </c>
      <c r="J121" s="117" t="s">
        <v>196</v>
      </c>
      <c r="K121" s="247" t="s">
        <v>227</v>
      </c>
      <c r="L121" s="117">
        <f t="shared" si="30"/>
        <v>0.67</v>
      </c>
      <c r="M121" s="117"/>
      <c r="N121" s="89"/>
      <c r="O121" s="489" t="s">
        <v>1584</v>
      </c>
      <c r="P121" s="249" t="s">
        <v>1585</v>
      </c>
      <c r="Q121" s="318" t="s">
        <v>1582</v>
      </c>
      <c r="R121" s="89"/>
      <c r="S121" s="89"/>
      <c r="T121" s="89"/>
      <c r="U121" s="89"/>
      <c r="V121" s="89"/>
      <c r="W121" s="89"/>
      <c r="X121" s="89"/>
      <c r="Y121" s="89"/>
      <c r="Z121" s="89"/>
    </row>
    <row r="122">
      <c r="A122" s="89">
        <v>123.0</v>
      </c>
      <c r="B122" s="257"/>
      <c r="C122" s="241"/>
      <c r="D122" s="241"/>
      <c r="E122" s="241" t="s">
        <v>12</v>
      </c>
      <c r="F122" s="32" t="s">
        <v>55</v>
      </c>
      <c r="G122" s="4"/>
      <c r="H122" s="242">
        <v>0.4</v>
      </c>
      <c r="I122" s="243"/>
      <c r="J122" s="242"/>
      <c r="K122" s="242"/>
      <c r="L122" s="242">
        <f>AVERAGE(L123:L128)*H122</f>
        <v>0.2</v>
      </c>
      <c r="M122" s="242">
        <f>L122/H122</f>
        <v>0.5</v>
      </c>
      <c r="N122" s="89"/>
      <c r="O122" s="243"/>
      <c r="P122" s="243"/>
      <c r="Q122" s="498"/>
      <c r="R122" s="89"/>
      <c r="S122" s="89"/>
      <c r="T122" s="89"/>
      <c r="U122" s="89"/>
      <c r="V122" s="89"/>
      <c r="W122" s="89"/>
      <c r="X122" s="89"/>
      <c r="Y122" s="89"/>
      <c r="Z122" s="89"/>
    </row>
    <row r="123">
      <c r="A123" s="89">
        <v>124.0</v>
      </c>
      <c r="B123" s="113"/>
      <c r="C123" s="114"/>
      <c r="D123" s="114"/>
      <c r="E123" s="114"/>
      <c r="F123" s="114" t="s">
        <v>186</v>
      </c>
      <c r="G123" s="266" t="s">
        <v>762</v>
      </c>
      <c r="H123" s="117"/>
      <c r="I123" s="191" t="s">
        <v>763</v>
      </c>
      <c r="J123" s="117" t="s">
        <v>196</v>
      </c>
      <c r="K123" s="247" t="s">
        <v>190</v>
      </c>
      <c r="L123" s="117">
        <f t="shared" ref="L123:L128" si="31">IF(J123="Ya/Tidak",IF(K123="Ya",1,IF(K123="Tidak",0,"Blm Diisi")),IF(J123="A/B/C",IF(K123="A",1,IF(K123="B",0.5,IF(K123="C",0,"Blm Diisi"))),IF(J123="A/B/C/D",IF(K123="A",1,IF(K123="B",0.67,IF(K123="C",0.33,IF(K123="D",0,"Blm Diisi")))),IF(J123="A/B/C/D/E",IF(K123="A",1,IF(K123="B",0.75,IF(K123="C",0.5,IF(K123="D",0.25,IF(K123="E",0,"Blm Diisi"))))),IF(J123="%",IF(K123="","Blm Diisi",K123),IF(J123="Jumlah",IF(K123="","Blm Diisi",""),IF(J123="Rupiah",IF(K123="","Blm Diisi",""),IF(J123="","","-"))))))))</f>
        <v>1</v>
      </c>
      <c r="M123" s="117"/>
      <c r="N123" s="89"/>
      <c r="O123" s="489" t="s">
        <v>1586</v>
      </c>
      <c r="P123" s="277" t="s">
        <v>1587</v>
      </c>
      <c r="Q123" s="491" t="s">
        <v>1588</v>
      </c>
      <c r="R123" s="89"/>
      <c r="S123" s="89"/>
      <c r="T123" s="89"/>
      <c r="U123" s="89"/>
      <c r="V123" s="89"/>
      <c r="W123" s="89"/>
      <c r="X123" s="89"/>
      <c r="Y123" s="89"/>
      <c r="Z123" s="89"/>
    </row>
    <row r="124">
      <c r="A124" s="89">
        <v>125.0</v>
      </c>
      <c r="B124" s="113"/>
      <c r="C124" s="114"/>
      <c r="D124" s="114"/>
      <c r="E124" s="114"/>
      <c r="F124" s="114" t="s">
        <v>193</v>
      </c>
      <c r="G124" s="266" t="s">
        <v>766</v>
      </c>
      <c r="H124" s="117"/>
      <c r="I124" s="191" t="s">
        <v>1589</v>
      </c>
      <c r="J124" s="117" t="s">
        <v>196</v>
      </c>
      <c r="K124" s="247" t="s">
        <v>227</v>
      </c>
      <c r="L124" s="117">
        <f t="shared" si="31"/>
        <v>0.67</v>
      </c>
      <c r="M124" s="117"/>
      <c r="N124" s="89"/>
      <c r="O124" s="500" t="s">
        <v>1590</v>
      </c>
      <c r="P124" s="489" t="s">
        <v>1369</v>
      </c>
      <c r="Q124" s="491" t="s">
        <v>1588</v>
      </c>
      <c r="R124" s="89"/>
      <c r="S124" s="89"/>
      <c r="T124" s="89"/>
      <c r="U124" s="89"/>
      <c r="V124" s="89"/>
      <c r="W124" s="89"/>
      <c r="X124" s="89"/>
      <c r="Y124" s="89"/>
      <c r="Z124" s="89"/>
    </row>
    <row r="125">
      <c r="A125" s="89">
        <v>126.0</v>
      </c>
      <c r="B125" s="113"/>
      <c r="C125" s="114"/>
      <c r="D125" s="114"/>
      <c r="E125" s="114"/>
      <c r="F125" s="114" t="s">
        <v>199</v>
      </c>
      <c r="G125" s="266" t="s">
        <v>770</v>
      </c>
      <c r="H125" s="117"/>
      <c r="I125" s="191" t="s">
        <v>771</v>
      </c>
      <c r="J125" s="117" t="s">
        <v>196</v>
      </c>
      <c r="K125" s="247" t="s">
        <v>804</v>
      </c>
      <c r="L125" s="117">
        <f t="shared" si="31"/>
        <v>0</v>
      </c>
      <c r="M125" s="117"/>
      <c r="N125" s="89"/>
      <c r="O125" s="489" t="s">
        <v>1591</v>
      </c>
      <c r="P125" s="496"/>
      <c r="Q125" s="501"/>
      <c r="R125" s="89"/>
      <c r="S125" s="89"/>
      <c r="T125" s="89"/>
      <c r="U125" s="89"/>
      <c r="V125" s="89"/>
      <c r="W125" s="89"/>
      <c r="X125" s="89"/>
      <c r="Y125" s="89"/>
      <c r="Z125" s="89"/>
    </row>
    <row r="126">
      <c r="A126" s="89">
        <v>127.0</v>
      </c>
      <c r="B126" s="113"/>
      <c r="C126" s="114"/>
      <c r="D126" s="114"/>
      <c r="E126" s="114"/>
      <c r="F126" s="114" t="s">
        <v>219</v>
      </c>
      <c r="G126" s="266" t="s">
        <v>774</v>
      </c>
      <c r="H126" s="117"/>
      <c r="I126" s="191" t="s">
        <v>775</v>
      </c>
      <c r="J126" s="117" t="s">
        <v>196</v>
      </c>
      <c r="K126" s="247" t="s">
        <v>804</v>
      </c>
      <c r="L126" s="117">
        <f t="shared" si="31"/>
        <v>0</v>
      </c>
      <c r="M126" s="117"/>
      <c r="N126" s="89"/>
      <c r="O126" s="489" t="s">
        <v>1592</v>
      </c>
      <c r="P126" s="496"/>
      <c r="Q126" s="501"/>
      <c r="R126" s="89"/>
      <c r="S126" s="89"/>
      <c r="T126" s="89"/>
      <c r="U126" s="89"/>
      <c r="V126" s="89"/>
      <c r="W126" s="89"/>
      <c r="X126" s="89"/>
      <c r="Y126" s="89"/>
      <c r="Z126" s="89"/>
    </row>
    <row r="127">
      <c r="A127" s="89">
        <v>128.0</v>
      </c>
      <c r="B127" s="113"/>
      <c r="C127" s="114"/>
      <c r="D127" s="114"/>
      <c r="E127" s="114"/>
      <c r="F127" s="114" t="s">
        <v>224</v>
      </c>
      <c r="G127" s="266" t="s">
        <v>778</v>
      </c>
      <c r="H127" s="117"/>
      <c r="I127" s="191" t="s">
        <v>779</v>
      </c>
      <c r="J127" s="117" t="s">
        <v>196</v>
      </c>
      <c r="K127" s="247" t="s">
        <v>190</v>
      </c>
      <c r="L127" s="117">
        <f t="shared" si="31"/>
        <v>1</v>
      </c>
      <c r="M127" s="117"/>
      <c r="N127" s="89"/>
      <c r="O127" s="489" t="s">
        <v>1593</v>
      </c>
      <c r="P127" s="489" t="s">
        <v>1372</v>
      </c>
      <c r="Q127" s="491" t="s">
        <v>1588</v>
      </c>
      <c r="R127" s="89"/>
      <c r="S127" s="89"/>
      <c r="T127" s="89"/>
      <c r="U127" s="89"/>
      <c r="V127" s="89"/>
      <c r="W127" s="89"/>
      <c r="X127" s="89"/>
      <c r="Y127" s="89"/>
      <c r="Z127" s="89"/>
    </row>
    <row r="128">
      <c r="A128" s="89">
        <v>129.0</v>
      </c>
      <c r="B128" s="113"/>
      <c r="C128" s="114"/>
      <c r="D128" s="114"/>
      <c r="E128" s="114"/>
      <c r="F128" s="114" t="s">
        <v>249</v>
      </c>
      <c r="G128" s="266" t="s">
        <v>782</v>
      </c>
      <c r="H128" s="117"/>
      <c r="I128" s="191" t="s">
        <v>783</v>
      </c>
      <c r="J128" s="117" t="s">
        <v>196</v>
      </c>
      <c r="K128" s="247" t="s">
        <v>386</v>
      </c>
      <c r="L128" s="117">
        <f t="shared" si="31"/>
        <v>0.33</v>
      </c>
      <c r="M128" s="117"/>
      <c r="N128" s="89"/>
      <c r="O128" s="489" t="s">
        <v>1594</v>
      </c>
      <c r="P128" s="277" t="s">
        <v>1373</v>
      </c>
      <c r="Q128" s="491" t="s">
        <v>1588</v>
      </c>
      <c r="R128" s="89"/>
      <c r="S128" s="89"/>
      <c r="T128" s="89"/>
      <c r="U128" s="89"/>
      <c r="V128" s="89"/>
      <c r="W128" s="89"/>
      <c r="X128" s="89"/>
      <c r="Y128" s="89"/>
      <c r="Z128" s="89"/>
    </row>
    <row r="129">
      <c r="A129" s="89">
        <v>130.0</v>
      </c>
      <c r="B129" s="257"/>
      <c r="C129" s="241"/>
      <c r="D129" s="241"/>
      <c r="E129" s="241" t="s">
        <v>14</v>
      </c>
      <c r="F129" s="32" t="s">
        <v>56</v>
      </c>
      <c r="G129" s="4"/>
      <c r="H129" s="242">
        <v>0.6</v>
      </c>
      <c r="I129" s="243"/>
      <c r="J129" s="242"/>
      <c r="K129" s="242"/>
      <c r="L129" s="242">
        <f>AVERAGE(L130:L133)*H129</f>
        <v>0.6</v>
      </c>
      <c r="M129" s="242">
        <f>L129/H129</f>
        <v>1</v>
      </c>
      <c r="N129" s="89"/>
      <c r="O129" s="243"/>
      <c r="P129" s="243"/>
      <c r="Q129" s="498"/>
      <c r="R129" s="89"/>
      <c r="S129" s="89"/>
      <c r="T129" s="89"/>
      <c r="U129" s="89"/>
      <c r="V129" s="89"/>
      <c r="W129" s="89"/>
      <c r="X129" s="89"/>
      <c r="Y129" s="89"/>
      <c r="Z129" s="89"/>
    </row>
    <row r="130">
      <c r="A130" s="89">
        <v>131.0</v>
      </c>
      <c r="B130" s="113"/>
      <c r="C130" s="114"/>
      <c r="D130" s="114"/>
      <c r="E130" s="114"/>
      <c r="F130" s="114" t="s">
        <v>186</v>
      </c>
      <c r="G130" s="266" t="s">
        <v>786</v>
      </c>
      <c r="H130" s="117"/>
      <c r="I130" s="191" t="s">
        <v>1374</v>
      </c>
      <c r="J130" s="117" t="s">
        <v>264</v>
      </c>
      <c r="K130" s="247" t="s">
        <v>190</v>
      </c>
      <c r="L130" s="117">
        <f t="shared" ref="L130:L133" si="32">IF(J130="Ya/Tidak",IF(K130="Ya",1,IF(K130="Tidak",0,"Blm Diisi")),IF(J130="A/B/C",IF(K130="A",1,IF(K130="B",0.5,IF(K130="C",0,"Blm Diisi"))),IF(J130="A/B/C/D",IF(K130="A",1,IF(K130="B",0.67,IF(K130="C",0.33,IF(K130="D",0,"Blm Diisi")))),IF(J130="A/B/C/D/E",IF(K130="A",1,IF(K130="B",0.75,IF(K130="C",0.5,IF(K130="D",0.25,IF(K130="E",0,"Blm Diisi"))))),IF(J130="%",IF(K130="","Blm Diisi",K130),IF(J130="Jumlah",IF(K130="","Blm Diisi",""),IF(J130="Rupiah",IF(K130="","Blm Diisi",""),IF(J130="","","-"))))))))</f>
        <v>1</v>
      </c>
      <c r="M130" s="117"/>
      <c r="N130" s="89"/>
      <c r="O130" s="500" t="s">
        <v>1595</v>
      </c>
      <c r="P130" s="277" t="s">
        <v>1375</v>
      </c>
      <c r="Q130" s="318" t="s">
        <v>1596</v>
      </c>
      <c r="R130" s="89"/>
      <c r="S130" s="89"/>
      <c r="T130" s="89"/>
      <c r="U130" s="89"/>
      <c r="V130" s="89"/>
      <c r="W130" s="89"/>
      <c r="X130" s="89"/>
      <c r="Y130" s="89"/>
      <c r="Z130" s="89"/>
    </row>
    <row r="131">
      <c r="A131" s="89">
        <v>132.0</v>
      </c>
      <c r="B131" s="113"/>
      <c r="C131" s="114"/>
      <c r="D131" s="114"/>
      <c r="E131" s="114"/>
      <c r="F131" s="114" t="s">
        <v>193</v>
      </c>
      <c r="G131" s="266" t="s">
        <v>790</v>
      </c>
      <c r="H131" s="117"/>
      <c r="I131" s="191" t="s">
        <v>791</v>
      </c>
      <c r="J131" s="117" t="s">
        <v>196</v>
      </c>
      <c r="K131" s="247" t="s">
        <v>190</v>
      </c>
      <c r="L131" s="117">
        <f t="shared" si="32"/>
        <v>1</v>
      </c>
      <c r="M131" s="117"/>
      <c r="N131" s="89"/>
      <c r="O131" s="489" t="s">
        <v>1597</v>
      </c>
      <c r="P131" s="277" t="s">
        <v>1376</v>
      </c>
      <c r="Q131" s="491" t="s">
        <v>1596</v>
      </c>
      <c r="R131" s="89"/>
      <c r="S131" s="89"/>
      <c r="T131" s="89"/>
      <c r="U131" s="89"/>
      <c r="V131" s="89"/>
      <c r="W131" s="89"/>
      <c r="X131" s="89"/>
      <c r="Y131" s="89"/>
      <c r="Z131" s="89"/>
    </row>
    <row r="132">
      <c r="A132" s="89">
        <v>133.0</v>
      </c>
      <c r="B132" s="113"/>
      <c r="C132" s="114"/>
      <c r="D132" s="114"/>
      <c r="E132" s="114"/>
      <c r="F132" s="114" t="s">
        <v>199</v>
      </c>
      <c r="G132" s="266" t="s">
        <v>794</v>
      </c>
      <c r="H132" s="117"/>
      <c r="I132" s="191" t="s">
        <v>795</v>
      </c>
      <c r="J132" s="117" t="s">
        <v>196</v>
      </c>
      <c r="K132" s="247" t="s">
        <v>190</v>
      </c>
      <c r="L132" s="117">
        <f t="shared" si="32"/>
        <v>1</v>
      </c>
      <c r="M132" s="117"/>
      <c r="N132" s="89"/>
      <c r="O132" s="489" t="s">
        <v>1598</v>
      </c>
      <c r="P132" s="489" t="s">
        <v>1377</v>
      </c>
      <c r="Q132" s="491" t="s">
        <v>1596</v>
      </c>
      <c r="R132" s="89"/>
      <c r="S132" s="89"/>
      <c r="T132" s="89"/>
      <c r="U132" s="89"/>
      <c r="V132" s="89"/>
      <c r="W132" s="89"/>
      <c r="X132" s="89"/>
      <c r="Y132" s="89"/>
      <c r="Z132" s="89"/>
    </row>
    <row r="133">
      <c r="A133" s="89">
        <v>134.0</v>
      </c>
      <c r="B133" s="113"/>
      <c r="C133" s="114"/>
      <c r="D133" s="114"/>
      <c r="E133" s="114"/>
      <c r="F133" s="114" t="s">
        <v>219</v>
      </c>
      <c r="G133" s="266" t="s">
        <v>798</v>
      </c>
      <c r="H133" s="117"/>
      <c r="I133" s="191" t="s">
        <v>799</v>
      </c>
      <c r="J133" s="117" t="s">
        <v>189</v>
      </c>
      <c r="K133" s="247" t="s">
        <v>190</v>
      </c>
      <c r="L133" s="117">
        <f t="shared" si="32"/>
        <v>1</v>
      </c>
      <c r="M133" s="117"/>
      <c r="N133" s="89"/>
      <c r="O133" s="489" t="s">
        <v>1598</v>
      </c>
      <c r="P133" s="489" t="s">
        <v>1377</v>
      </c>
      <c r="Q133" s="491" t="s">
        <v>1596</v>
      </c>
      <c r="R133" s="89"/>
      <c r="S133" s="89"/>
      <c r="T133" s="89"/>
      <c r="U133" s="89"/>
      <c r="V133" s="89"/>
      <c r="W133" s="89"/>
      <c r="X133" s="89"/>
      <c r="Y133" s="89"/>
      <c r="Z133" s="89"/>
    </row>
    <row r="134">
      <c r="A134" s="89">
        <v>135.0</v>
      </c>
      <c r="B134" s="257"/>
      <c r="C134" s="241"/>
      <c r="D134" s="241"/>
      <c r="E134" s="241" t="s">
        <v>16</v>
      </c>
      <c r="F134" s="32" t="s">
        <v>57</v>
      </c>
      <c r="G134" s="4"/>
      <c r="H134" s="242">
        <v>0.7</v>
      </c>
      <c r="I134" s="243"/>
      <c r="J134" s="242"/>
      <c r="K134" s="242"/>
      <c r="L134" s="242">
        <f>AVERAGE(L135:L137)*H134</f>
        <v>0.5833333333</v>
      </c>
      <c r="M134" s="242">
        <f>L134/H134</f>
        <v>0.8333333333</v>
      </c>
      <c r="N134" s="89"/>
      <c r="O134" s="243"/>
      <c r="P134" s="243"/>
      <c r="Q134" s="498"/>
      <c r="R134" s="89"/>
      <c r="S134" s="89"/>
      <c r="T134" s="89"/>
      <c r="U134" s="89"/>
      <c r="V134" s="89"/>
      <c r="W134" s="89"/>
      <c r="X134" s="89"/>
      <c r="Y134" s="89"/>
      <c r="Z134" s="89"/>
    </row>
    <row r="135">
      <c r="A135" s="89">
        <v>136.0</v>
      </c>
      <c r="B135" s="113"/>
      <c r="C135" s="114"/>
      <c r="D135" s="114"/>
      <c r="E135" s="114"/>
      <c r="F135" s="114" t="s">
        <v>186</v>
      </c>
      <c r="G135" s="266" t="s">
        <v>802</v>
      </c>
      <c r="H135" s="117"/>
      <c r="I135" s="191" t="s">
        <v>803</v>
      </c>
      <c r="J135" s="117" t="s">
        <v>264</v>
      </c>
      <c r="K135" s="247" t="s">
        <v>386</v>
      </c>
      <c r="L135" s="117">
        <f t="shared" ref="L135:L137" si="33">IF(J135="Ya/Tidak",IF(K135="Ya",1,IF(K135="Tidak",0,"Blm Diisi")),IF(J135="A/B/C",IF(K135="A",1,IF(K135="B",0.5,IF(K135="C",0,"Blm Diisi"))),IF(J135="A/B/C/D",IF(K135="A",1,IF(K135="B",0.67,IF(K135="C",0.33,IF(K135="D",0,"Blm Diisi")))),IF(J135="A/B/C/D/E",IF(K135="A",1,IF(K135="B",0.75,IF(K135="C",0.5,IF(K135="D",0.25,IF(K135="E",0,"Blm Diisi"))))),IF(J135="%",IF(K135="","Blm Diisi",K135),IF(J135="Jumlah",IF(K135="","Blm Diisi",""),IF(J135="Rupiah",IF(K135="","Blm Diisi",""),IF(J135="","","-"))))))))</f>
        <v>0.5</v>
      </c>
      <c r="M135" s="117"/>
      <c r="N135" s="89"/>
      <c r="O135" s="489" t="s">
        <v>1599</v>
      </c>
      <c r="P135" s="497" t="s">
        <v>1600</v>
      </c>
      <c r="Q135" s="491" t="s">
        <v>1601</v>
      </c>
      <c r="R135" s="89"/>
      <c r="S135" s="89"/>
      <c r="T135" s="89"/>
      <c r="U135" s="89"/>
      <c r="V135" s="89"/>
      <c r="W135" s="89"/>
      <c r="X135" s="89"/>
      <c r="Y135" s="89"/>
      <c r="Z135" s="89"/>
    </row>
    <row r="136">
      <c r="A136" s="89">
        <v>137.0</v>
      </c>
      <c r="B136" s="113"/>
      <c r="C136" s="114"/>
      <c r="D136" s="114"/>
      <c r="E136" s="114"/>
      <c r="F136" s="114" t="s">
        <v>193</v>
      </c>
      <c r="G136" s="266" t="s">
        <v>807</v>
      </c>
      <c r="H136" s="117"/>
      <c r="I136" s="191" t="s">
        <v>1602</v>
      </c>
      <c r="J136" s="324" t="s">
        <v>189</v>
      </c>
      <c r="K136" s="247" t="s">
        <v>190</v>
      </c>
      <c r="L136" s="117">
        <f t="shared" si="33"/>
        <v>1</v>
      </c>
      <c r="M136" s="117"/>
      <c r="N136" s="89"/>
      <c r="O136" s="489" t="s">
        <v>1603</v>
      </c>
      <c r="P136" s="489" t="s">
        <v>1604</v>
      </c>
      <c r="Q136" s="491" t="s">
        <v>1601</v>
      </c>
      <c r="R136" s="89"/>
      <c r="S136" s="89"/>
      <c r="T136" s="89"/>
      <c r="U136" s="89"/>
      <c r="V136" s="89"/>
      <c r="W136" s="89"/>
      <c r="X136" s="89"/>
      <c r="Y136" s="89"/>
      <c r="Z136" s="89"/>
    </row>
    <row r="137">
      <c r="A137" s="89">
        <v>138.0</v>
      </c>
      <c r="B137" s="113"/>
      <c r="C137" s="114"/>
      <c r="D137" s="114"/>
      <c r="E137" s="114"/>
      <c r="F137" s="114" t="s">
        <v>199</v>
      </c>
      <c r="G137" s="266" t="s">
        <v>811</v>
      </c>
      <c r="H137" s="117"/>
      <c r="I137" s="191" t="s">
        <v>812</v>
      </c>
      <c r="J137" s="117" t="s">
        <v>196</v>
      </c>
      <c r="K137" s="247" t="s">
        <v>190</v>
      </c>
      <c r="L137" s="117">
        <f t="shared" si="33"/>
        <v>1</v>
      </c>
      <c r="M137" s="117"/>
      <c r="N137" s="89"/>
      <c r="O137" s="489" t="s">
        <v>1605</v>
      </c>
      <c r="P137" s="492" t="s">
        <v>1381</v>
      </c>
      <c r="Q137" s="491" t="s">
        <v>1601</v>
      </c>
      <c r="R137" s="89"/>
      <c r="S137" s="89"/>
      <c r="T137" s="89"/>
      <c r="U137" s="89"/>
      <c r="V137" s="89"/>
      <c r="W137" s="89"/>
      <c r="X137" s="89"/>
      <c r="Y137" s="89"/>
      <c r="Z137" s="89"/>
    </row>
    <row r="138">
      <c r="A138" s="89">
        <v>139.0</v>
      </c>
      <c r="B138" s="257"/>
      <c r="C138" s="241"/>
      <c r="D138" s="241"/>
      <c r="E138" s="241" t="s">
        <v>34</v>
      </c>
      <c r="F138" s="32" t="s">
        <v>58</v>
      </c>
      <c r="G138" s="4"/>
      <c r="H138" s="242">
        <v>0.4</v>
      </c>
      <c r="I138" s="243"/>
      <c r="J138" s="242"/>
      <c r="K138" s="242"/>
      <c r="L138" s="242">
        <f>AVERAGE(L139:L140)*H138</f>
        <v>0.4</v>
      </c>
      <c r="M138" s="242">
        <f>L138/H138</f>
        <v>1</v>
      </c>
      <c r="N138" s="89"/>
      <c r="O138" s="243"/>
      <c r="P138" s="243"/>
      <c r="Q138" s="498"/>
      <c r="R138" s="89"/>
      <c r="S138" s="89"/>
      <c r="T138" s="89"/>
      <c r="U138" s="89"/>
      <c r="V138" s="89"/>
      <c r="W138" s="89"/>
      <c r="X138" s="89"/>
      <c r="Y138" s="89"/>
      <c r="Z138" s="89"/>
    </row>
    <row r="139">
      <c r="A139" s="89">
        <v>140.0</v>
      </c>
      <c r="B139" s="113"/>
      <c r="C139" s="114"/>
      <c r="D139" s="325"/>
      <c r="E139" s="325"/>
      <c r="F139" s="114" t="s">
        <v>186</v>
      </c>
      <c r="G139" s="326" t="s">
        <v>815</v>
      </c>
      <c r="H139" s="117"/>
      <c r="I139" s="272" t="s">
        <v>816</v>
      </c>
      <c r="J139" s="117" t="s">
        <v>196</v>
      </c>
      <c r="K139" s="247" t="s">
        <v>190</v>
      </c>
      <c r="L139" s="117">
        <f t="shared" ref="L139:L140" si="34">IF(J139="Ya/Tidak",IF(K139="Ya",1,IF(K139="Tidak",0,"Blm Diisi")),IF(J139="A/B/C",IF(K139="A",1,IF(K139="B",0.5,IF(K139="C",0,"Blm Diisi"))),IF(J139="A/B/C/D",IF(K139="A",1,IF(K139="B",0.67,IF(K139="C",0.33,IF(K139="D",0,"Blm Diisi")))),IF(J139="A/B/C/D/E",IF(K139="A",1,IF(K139="B",0.75,IF(K139="C",0.5,IF(K139="D",0.25,IF(K139="E",0,"Blm Diisi"))))),IF(J139="%",IF(K139="","Blm Diisi",K139),IF(J139="Jumlah",IF(K139="","Blm Diisi",""),IF(J139="Rupiah",IF(K139="","Blm Diisi",""),IF(J139="","","-"))))))))</f>
        <v>1</v>
      </c>
      <c r="M139" s="117"/>
      <c r="N139" s="89"/>
      <c r="O139" s="489" t="s">
        <v>1606</v>
      </c>
      <c r="P139" s="277" t="s">
        <v>1607</v>
      </c>
      <c r="Q139" s="491" t="s">
        <v>1608</v>
      </c>
      <c r="R139" s="89"/>
      <c r="S139" s="89"/>
      <c r="T139" s="89"/>
      <c r="U139" s="89"/>
      <c r="V139" s="89"/>
      <c r="W139" s="89"/>
      <c r="X139" s="89"/>
      <c r="Y139" s="89"/>
      <c r="Z139" s="89"/>
    </row>
    <row r="140">
      <c r="A140" s="89">
        <v>141.0</v>
      </c>
      <c r="B140" s="113"/>
      <c r="C140" s="114"/>
      <c r="D140" s="325"/>
      <c r="E140" s="325"/>
      <c r="F140" s="114" t="s">
        <v>193</v>
      </c>
      <c r="G140" s="326" t="s">
        <v>819</v>
      </c>
      <c r="H140" s="117"/>
      <c r="I140" s="272" t="s">
        <v>820</v>
      </c>
      <c r="J140" s="324" t="s">
        <v>189</v>
      </c>
      <c r="K140" s="247" t="s">
        <v>190</v>
      </c>
      <c r="L140" s="117">
        <f t="shared" si="34"/>
        <v>1</v>
      </c>
      <c r="M140" s="324"/>
      <c r="N140" s="89"/>
      <c r="O140" s="490" t="s">
        <v>1609</v>
      </c>
      <c r="P140" s="277" t="s">
        <v>1607</v>
      </c>
      <c r="Q140" s="491" t="s">
        <v>1608</v>
      </c>
      <c r="R140" s="89"/>
      <c r="S140" s="89"/>
      <c r="T140" s="89"/>
      <c r="U140" s="89"/>
      <c r="V140" s="89"/>
      <c r="W140" s="89"/>
      <c r="X140" s="89"/>
      <c r="Y140" s="89"/>
      <c r="Z140" s="89"/>
    </row>
    <row r="141">
      <c r="A141" s="89">
        <v>163.0</v>
      </c>
      <c r="B141" s="108"/>
      <c r="C141" s="108" t="s">
        <v>59</v>
      </c>
      <c r="D141" s="109" t="s">
        <v>1201</v>
      </c>
      <c r="E141" s="3"/>
      <c r="F141" s="3"/>
      <c r="G141" s="62"/>
      <c r="H141" s="110">
        <f>SUM(H142,H154,H160,H163,H173,H183,H204,H223)</f>
        <v>21.7</v>
      </c>
      <c r="I141" s="335"/>
      <c r="J141" s="231"/>
      <c r="K141" s="231"/>
      <c r="L141" s="231">
        <f>SUM(L142,L154,L160,L163,L173,L183,L204,L223)</f>
        <v>20.74673648</v>
      </c>
      <c r="M141" s="231">
        <f t="shared" ref="M141:M143" si="35">L141/H141</f>
        <v>0.9560708055</v>
      </c>
      <c r="N141" s="89"/>
      <c r="O141" s="453"/>
      <c r="P141" s="453"/>
      <c r="Q141" s="498"/>
      <c r="R141" s="89"/>
      <c r="S141" s="89"/>
      <c r="T141" s="89"/>
      <c r="U141" s="89"/>
      <c r="V141" s="89"/>
      <c r="W141" s="89"/>
      <c r="X141" s="89"/>
      <c r="Y141" s="89"/>
      <c r="Z141" s="89"/>
    </row>
    <row r="142">
      <c r="A142" s="89">
        <v>164.0</v>
      </c>
      <c r="B142" s="138"/>
      <c r="C142" s="139"/>
      <c r="D142" s="337">
        <v>1.0</v>
      </c>
      <c r="E142" s="141" t="s">
        <v>9</v>
      </c>
      <c r="F142" s="3"/>
      <c r="G142" s="4"/>
      <c r="H142" s="37">
        <f>SUM(H143:H152)</f>
        <v>3</v>
      </c>
      <c r="I142" s="262"/>
      <c r="J142" s="37"/>
      <c r="K142" s="37"/>
      <c r="L142" s="37">
        <f>SUM(L143,L150,L152)</f>
        <v>3</v>
      </c>
      <c r="M142" s="37">
        <f t="shared" si="35"/>
        <v>1</v>
      </c>
      <c r="N142" s="89"/>
      <c r="O142" s="262"/>
      <c r="P142" s="262"/>
      <c r="Q142" s="498"/>
      <c r="R142" s="89"/>
      <c r="S142" s="89"/>
      <c r="T142" s="89"/>
      <c r="U142" s="89"/>
      <c r="V142" s="89"/>
      <c r="W142" s="89"/>
      <c r="X142" s="89"/>
      <c r="Y142" s="89"/>
      <c r="Z142" s="89"/>
    </row>
    <row r="143">
      <c r="A143" s="89">
        <v>165.0</v>
      </c>
      <c r="B143" s="257"/>
      <c r="C143" s="241"/>
      <c r="D143" s="241"/>
      <c r="E143" s="241" t="s">
        <v>10</v>
      </c>
      <c r="F143" s="28" t="s">
        <v>74</v>
      </c>
      <c r="G143" s="4"/>
      <c r="H143" s="242">
        <v>1.5</v>
      </c>
      <c r="I143" s="243"/>
      <c r="J143" s="242"/>
      <c r="K143" s="242"/>
      <c r="L143" s="242">
        <f>AVERAGE(L144:L149)*H143</f>
        <v>1.5</v>
      </c>
      <c r="M143" s="242">
        <f t="shared" si="35"/>
        <v>1</v>
      </c>
      <c r="N143" s="89"/>
      <c r="O143" s="243"/>
      <c r="P143" s="243"/>
      <c r="Q143" s="498"/>
      <c r="R143" s="89"/>
      <c r="S143" s="89"/>
      <c r="T143" s="89"/>
      <c r="U143" s="89"/>
      <c r="V143" s="89"/>
      <c r="W143" s="89"/>
      <c r="X143" s="89"/>
      <c r="Y143" s="89"/>
      <c r="Z143" s="89"/>
    </row>
    <row r="144">
      <c r="A144" s="89">
        <v>166.0</v>
      </c>
      <c r="B144" s="113"/>
      <c r="C144" s="114"/>
      <c r="D144" s="114"/>
      <c r="E144" s="114"/>
      <c r="F144" s="246" t="s">
        <v>186</v>
      </c>
      <c r="G144" s="125" t="s">
        <v>859</v>
      </c>
      <c r="H144" s="117" t="s">
        <v>176</v>
      </c>
      <c r="I144" s="191" t="s">
        <v>860</v>
      </c>
      <c r="J144" s="117" t="s">
        <v>861</v>
      </c>
      <c r="K144" s="340">
        <f>IF(OR(K145="",K146=""),"Blm Diisi",IF(K145=0,0,IF(K146/K145&gt;1,1,K146/K145)))</f>
        <v>1</v>
      </c>
      <c r="L144" s="117">
        <f t="shared" ref="L144:L149" si="36">IF(J144="Ya/Tidak",IF(K144="Ya",1,IF(K144="Tidak",0,"Blm Diisi")),IF(J144="A/B/C",IF(K144="A",1,IF(K144="B",0.5,IF(K144="C",0,"Blm Diisi"))),IF(J144="A/B/C/D",IF(K144="A",1,IF(K144="B",0.67,IF(K144="C",0.33,IF(K144="D",0,"Blm Diisi")))),IF(J144="A/B/C/D/E",IF(K144="A",1,IF(K144="B",0.75,IF(K144="C",0.5,IF(K144="D",0.25,IF(K144="E",0,"Blm Diisi"))))),IF(J144="%",IF(K144="","Blm Diisi",K144),IF(J144="Jumlah",IF(K144="","Blm Diisi",""),IF(J144="Rupiah",IF(K144="","Blm Diisi",""),IF(J144="","","-"))))))))</f>
        <v>1</v>
      </c>
      <c r="M144" s="117"/>
      <c r="N144" s="89"/>
      <c r="O144" s="249" t="s">
        <v>1456</v>
      </c>
      <c r="P144" s="249" t="s">
        <v>1457</v>
      </c>
      <c r="Q144" s="491" t="s">
        <v>1610</v>
      </c>
      <c r="R144" s="89"/>
      <c r="S144" s="89"/>
      <c r="T144" s="89"/>
      <c r="U144" s="89"/>
      <c r="V144" s="89"/>
      <c r="W144" s="89"/>
      <c r="X144" s="89"/>
      <c r="Y144" s="89"/>
      <c r="Z144" s="89"/>
    </row>
    <row r="145">
      <c r="A145" s="89">
        <v>167.0</v>
      </c>
      <c r="B145" s="113"/>
      <c r="C145" s="114"/>
      <c r="D145" s="114"/>
      <c r="E145" s="114"/>
      <c r="F145" s="246" t="s">
        <v>176</v>
      </c>
      <c r="G145" s="341" t="s">
        <v>864</v>
      </c>
      <c r="H145" s="117" t="s">
        <v>176</v>
      </c>
      <c r="I145" s="191" t="s">
        <v>176</v>
      </c>
      <c r="J145" s="117" t="s">
        <v>865</v>
      </c>
      <c r="K145" s="296">
        <v>1.0</v>
      </c>
      <c r="L145" s="117" t="str">
        <f t="shared" si="36"/>
        <v/>
      </c>
      <c r="M145" s="117"/>
      <c r="N145" s="89"/>
      <c r="O145" s="121"/>
      <c r="P145" s="121"/>
      <c r="Q145" s="498"/>
      <c r="R145" s="89"/>
      <c r="S145" s="89"/>
      <c r="T145" s="89"/>
      <c r="U145" s="89"/>
      <c r="V145" s="89"/>
      <c r="W145" s="89"/>
      <c r="X145" s="89"/>
      <c r="Y145" s="89"/>
      <c r="Z145" s="89"/>
    </row>
    <row r="146">
      <c r="A146" s="89">
        <v>168.0</v>
      </c>
      <c r="B146" s="113"/>
      <c r="C146" s="114"/>
      <c r="D146" s="114"/>
      <c r="E146" s="114"/>
      <c r="F146" s="246" t="s">
        <v>176</v>
      </c>
      <c r="G146" s="341" t="s">
        <v>866</v>
      </c>
      <c r="H146" s="117" t="s">
        <v>176</v>
      </c>
      <c r="I146" s="191" t="s">
        <v>176</v>
      </c>
      <c r="J146" s="117" t="s">
        <v>865</v>
      </c>
      <c r="K146" s="296">
        <v>1.0</v>
      </c>
      <c r="L146" s="117" t="str">
        <f t="shared" si="36"/>
        <v/>
      </c>
      <c r="M146" s="117"/>
      <c r="N146" s="89"/>
      <c r="O146" s="121"/>
      <c r="P146" s="121"/>
      <c r="Q146" s="498"/>
      <c r="R146" s="89"/>
      <c r="S146" s="89"/>
      <c r="T146" s="89"/>
      <c r="U146" s="89"/>
      <c r="V146" s="89"/>
      <c r="W146" s="89"/>
      <c r="X146" s="89"/>
      <c r="Y146" s="89"/>
      <c r="Z146" s="89"/>
    </row>
    <row r="147">
      <c r="A147" s="89">
        <v>169.0</v>
      </c>
      <c r="B147" s="113"/>
      <c r="C147" s="114"/>
      <c r="D147" s="114"/>
      <c r="E147" s="114"/>
      <c r="F147" s="246" t="s">
        <v>193</v>
      </c>
      <c r="G147" s="125" t="s">
        <v>867</v>
      </c>
      <c r="H147" s="117"/>
      <c r="I147" s="191" t="s">
        <v>868</v>
      </c>
      <c r="J147" s="117" t="s">
        <v>861</v>
      </c>
      <c r="K147" s="340">
        <f>IF(OR(K148="",K149=""),"Blm Diisi",IF(K148=0,0,IF(K149/K148&gt;1,1,K149/K148)))</f>
        <v>1</v>
      </c>
      <c r="L147" s="117">
        <f t="shared" si="36"/>
        <v>1</v>
      </c>
      <c r="M147" s="117"/>
      <c r="N147" s="89"/>
      <c r="O147" s="249" t="s">
        <v>1611</v>
      </c>
      <c r="P147" s="249" t="s">
        <v>1612</v>
      </c>
      <c r="Q147" s="491" t="s">
        <v>1610</v>
      </c>
      <c r="R147" s="89"/>
      <c r="S147" s="89"/>
      <c r="T147" s="89"/>
      <c r="U147" s="89"/>
      <c r="V147" s="89"/>
      <c r="W147" s="89"/>
      <c r="X147" s="89"/>
      <c r="Y147" s="89"/>
      <c r="Z147" s="89"/>
    </row>
    <row r="148">
      <c r="A148" s="89">
        <v>170.0</v>
      </c>
      <c r="B148" s="113"/>
      <c r="C148" s="114"/>
      <c r="D148" s="114"/>
      <c r="E148" s="114"/>
      <c r="F148" s="246"/>
      <c r="G148" s="341" t="s">
        <v>866</v>
      </c>
      <c r="H148" s="117"/>
      <c r="I148" s="191"/>
      <c r="J148" s="117" t="s">
        <v>865</v>
      </c>
      <c r="K148" s="296">
        <v>1.0</v>
      </c>
      <c r="L148" s="117" t="str">
        <f t="shared" si="36"/>
        <v/>
      </c>
      <c r="M148" s="117"/>
      <c r="N148" s="89"/>
      <c r="O148" s="121"/>
      <c r="P148" s="467"/>
      <c r="Q148" s="498"/>
      <c r="R148" s="89"/>
      <c r="S148" s="89"/>
      <c r="T148" s="89"/>
      <c r="U148" s="89"/>
      <c r="V148" s="89"/>
      <c r="W148" s="89"/>
      <c r="X148" s="89"/>
      <c r="Y148" s="89"/>
      <c r="Z148" s="89"/>
    </row>
    <row r="149">
      <c r="A149" s="89">
        <v>171.0</v>
      </c>
      <c r="B149" s="113"/>
      <c r="C149" s="114"/>
      <c r="D149" s="114"/>
      <c r="E149" s="114"/>
      <c r="F149" s="246"/>
      <c r="G149" s="341" t="s">
        <v>871</v>
      </c>
      <c r="H149" s="117"/>
      <c r="I149" s="191"/>
      <c r="J149" s="117" t="s">
        <v>865</v>
      </c>
      <c r="K149" s="296">
        <v>1.0</v>
      </c>
      <c r="L149" s="117" t="str">
        <f t="shared" si="36"/>
        <v/>
      </c>
      <c r="M149" s="117"/>
      <c r="N149" s="89"/>
      <c r="O149" s="121"/>
      <c r="P149" s="121"/>
      <c r="Q149" s="498"/>
      <c r="R149" s="89"/>
      <c r="S149" s="89"/>
      <c r="T149" s="89"/>
      <c r="U149" s="89"/>
      <c r="V149" s="89"/>
      <c r="W149" s="89"/>
      <c r="X149" s="89"/>
      <c r="Y149" s="89"/>
      <c r="Z149" s="89"/>
    </row>
    <row r="150">
      <c r="A150" s="89">
        <v>175.0</v>
      </c>
      <c r="B150" s="257"/>
      <c r="C150" s="241"/>
      <c r="D150" s="241"/>
      <c r="E150" s="241" t="s">
        <v>12</v>
      </c>
      <c r="F150" s="28" t="s">
        <v>75</v>
      </c>
      <c r="G150" s="4"/>
      <c r="H150" s="242">
        <v>1.0</v>
      </c>
      <c r="I150" s="243"/>
      <c r="J150" s="242"/>
      <c r="K150" s="242"/>
      <c r="L150" s="242">
        <f>AVERAGE(L151)*H150</f>
        <v>1</v>
      </c>
      <c r="M150" s="242">
        <f>L150/H150</f>
        <v>1</v>
      </c>
      <c r="N150" s="89"/>
      <c r="O150" s="243"/>
      <c r="P150" s="243"/>
      <c r="Q150" s="498"/>
      <c r="R150" s="89"/>
      <c r="S150" s="89"/>
      <c r="T150" s="89"/>
      <c r="U150" s="89"/>
      <c r="V150" s="89"/>
      <c r="W150" s="89"/>
      <c r="X150" s="89"/>
      <c r="Y150" s="89"/>
      <c r="Z150" s="89"/>
    </row>
    <row r="151">
      <c r="A151" s="89">
        <v>176.0</v>
      </c>
      <c r="B151" s="113"/>
      <c r="C151" s="114"/>
      <c r="D151" s="114"/>
      <c r="E151" s="114"/>
      <c r="F151" s="361" t="s">
        <v>107</v>
      </c>
      <c r="G151" s="125" t="s">
        <v>1202</v>
      </c>
      <c r="H151" s="117"/>
      <c r="I151" s="191" t="s">
        <v>1385</v>
      </c>
      <c r="J151" s="117" t="s">
        <v>264</v>
      </c>
      <c r="K151" s="247" t="s">
        <v>190</v>
      </c>
      <c r="L151" s="117">
        <f>IF(J151="Ya/Tidak",IF(K151="Ya",1,IF(K151="Tidak",0,"Blm Diisi")),IF(J151="A/B/C",IF(K151="A",1,IF(K151="B",0.5,IF(K151="C",0,"Blm Diisi"))),IF(J151="A/B/C/D",IF(K151="A",1,IF(K151="B",0.67,IF(K151="C",0.33,IF(K151="D",0,"Blm Diisi")))),IF(J151="A/B/C/D/E",IF(K151="A",1,IF(K151="B",0.75,IF(K151="C",0.5,IF(K151="D",0.25,IF(K151="E",0,"Blm Diisi"))))),IF(J151="%",IF(K151="","Blm Diisi",K151),IF(J151="Jumlah",IF(K151="","Blm Diisi",""),IF(J151="Rupiah",IF(K151="","Blm Diisi",""),IF(J151="","","-"))))))))</f>
        <v>1</v>
      </c>
      <c r="M151" s="117"/>
      <c r="N151" s="89"/>
      <c r="O151" s="489" t="s">
        <v>1613</v>
      </c>
      <c r="P151" s="249" t="s">
        <v>1614</v>
      </c>
      <c r="Q151" s="491" t="s">
        <v>1615</v>
      </c>
      <c r="R151" s="89"/>
      <c r="S151" s="89"/>
      <c r="T151" s="89"/>
      <c r="U151" s="89"/>
      <c r="V151" s="89"/>
      <c r="W151" s="89"/>
      <c r="X151" s="89"/>
      <c r="Y151" s="89"/>
      <c r="Z151" s="89"/>
    </row>
    <row r="152">
      <c r="A152" s="89">
        <v>181.0</v>
      </c>
      <c r="B152" s="257"/>
      <c r="C152" s="241"/>
      <c r="D152" s="241"/>
      <c r="E152" s="241" t="s">
        <v>14</v>
      </c>
      <c r="F152" s="28" t="s">
        <v>76</v>
      </c>
      <c r="G152" s="4"/>
      <c r="H152" s="242">
        <v>0.5</v>
      </c>
      <c r="I152" s="243"/>
      <c r="J152" s="242"/>
      <c r="K152" s="242"/>
      <c r="L152" s="242">
        <f>AVERAGE(L153)*H152</f>
        <v>0.5</v>
      </c>
      <c r="M152" s="242">
        <f>L152/H152</f>
        <v>1</v>
      </c>
      <c r="N152" s="89"/>
      <c r="O152" s="243"/>
      <c r="P152" s="243"/>
      <c r="Q152" s="498"/>
      <c r="R152" s="89"/>
      <c r="S152" s="89"/>
      <c r="T152" s="89"/>
      <c r="U152" s="89"/>
      <c r="V152" s="89"/>
      <c r="W152" s="89"/>
      <c r="X152" s="89"/>
      <c r="Y152" s="89"/>
      <c r="Z152" s="89"/>
    </row>
    <row r="153">
      <c r="A153" s="89">
        <v>182.0</v>
      </c>
      <c r="B153" s="113"/>
      <c r="C153" s="114"/>
      <c r="D153" s="114"/>
      <c r="E153" s="246"/>
      <c r="F153" s="328" t="s">
        <v>107</v>
      </c>
      <c r="G153" s="266" t="s">
        <v>887</v>
      </c>
      <c r="H153" s="117"/>
      <c r="I153" s="191" t="s">
        <v>888</v>
      </c>
      <c r="J153" s="117" t="s">
        <v>196</v>
      </c>
      <c r="K153" s="247" t="s">
        <v>190</v>
      </c>
      <c r="L153" s="117">
        <f>IF(J153="Ya/Tidak",IF(K153="Ya",1,IF(K153="Tidak",0,"Blm Diisi")),IF(J153="A/B/C",IF(K153="A",1,IF(K153="B",0.5,IF(K153="C",0,"Blm Diisi"))),IF(J153="A/B/C/D",IF(K153="A",1,IF(K153="B",0.67,IF(K153="C",0.33,IF(K153="D",0,"Blm Diisi")))),IF(J153="A/B/C/D/E",IF(K153="A",1,IF(K153="B",0.75,IF(K153="C",0.5,IF(K153="D",0.25,IF(K153="E",0,"Blm Diisi"))))),IF(J153="%",IF(K153="","Blm Diisi",K153),IF(J153="Jumlah",IF(K153="","Blm Diisi",""),IF(J153="Rupiah",IF(K153="","Blm Diisi",""),IF(J153="","","-"))))))))</f>
        <v>1</v>
      </c>
      <c r="M153" s="117"/>
      <c r="N153" s="89"/>
      <c r="O153" s="489" t="s">
        <v>1616</v>
      </c>
      <c r="P153" s="249" t="s">
        <v>1617</v>
      </c>
      <c r="Q153" s="491" t="s">
        <v>1618</v>
      </c>
      <c r="R153" s="89"/>
      <c r="S153" s="89"/>
      <c r="T153" s="89"/>
      <c r="U153" s="89"/>
      <c r="V153" s="89"/>
      <c r="W153" s="89"/>
      <c r="X153" s="89"/>
      <c r="Y153" s="89"/>
      <c r="Z153" s="89"/>
    </row>
    <row r="154">
      <c r="A154" s="89">
        <v>183.0</v>
      </c>
      <c r="B154" s="138"/>
      <c r="C154" s="139"/>
      <c r="D154" s="139">
        <v>2.0</v>
      </c>
      <c r="E154" s="141" t="s">
        <v>18</v>
      </c>
      <c r="F154" s="3"/>
      <c r="G154" s="4"/>
      <c r="H154" s="37">
        <f>SUM(H155:H159)</f>
        <v>2</v>
      </c>
      <c r="I154" s="262"/>
      <c r="J154" s="37"/>
      <c r="K154" s="37"/>
      <c r="L154" s="37">
        <f>L155</f>
        <v>2</v>
      </c>
      <c r="M154" s="37">
        <f t="shared" ref="M154:M155" si="37">L154/H154</f>
        <v>1</v>
      </c>
      <c r="N154" s="89"/>
      <c r="O154" s="262"/>
      <c r="P154" s="262"/>
      <c r="Q154" s="498"/>
      <c r="R154" s="89"/>
      <c r="S154" s="89"/>
      <c r="T154" s="89"/>
      <c r="U154" s="89"/>
      <c r="V154" s="89"/>
      <c r="W154" s="89"/>
      <c r="X154" s="89"/>
      <c r="Y154" s="89"/>
      <c r="Z154" s="89"/>
    </row>
    <row r="155">
      <c r="A155" s="89">
        <v>184.0</v>
      </c>
      <c r="B155" s="257"/>
      <c r="C155" s="241"/>
      <c r="D155" s="241"/>
      <c r="E155" s="331" t="s">
        <v>107</v>
      </c>
      <c r="F155" s="28" t="s">
        <v>77</v>
      </c>
      <c r="G155" s="4"/>
      <c r="H155" s="242">
        <v>2.0</v>
      </c>
      <c r="I155" s="243"/>
      <c r="J155" s="242"/>
      <c r="K155" s="242"/>
      <c r="L155" s="242">
        <f>AVERAGE(L156:L157)*H155</f>
        <v>2</v>
      </c>
      <c r="M155" s="242">
        <f t="shared" si="37"/>
        <v>1</v>
      </c>
      <c r="N155" s="89"/>
      <c r="O155" s="243"/>
      <c r="P155" s="243"/>
      <c r="Q155" s="498"/>
      <c r="R155" s="89"/>
      <c r="S155" s="89"/>
      <c r="T155" s="89"/>
      <c r="U155" s="89"/>
      <c r="V155" s="89"/>
      <c r="W155" s="89"/>
      <c r="X155" s="89"/>
      <c r="Y155" s="89"/>
      <c r="Z155" s="89"/>
    </row>
    <row r="156">
      <c r="A156" s="89">
        <v>185.0</v>
      </c>
      <c r="B156" s="113"/>
      <c r="C156" s="114"/>
      <c r="D156" s="114"/>
      <c r="E156" s="114"/>
      <c r="F156" s="114" t="s">
        <v>186</v>
      </c>
      <c r="G156" s="266" t="s">
        <v>891</v>
      </c>
      <c r="H156" s="117"/>
      <c r="I156" s="191" t="s">
        <v>892</v>
      </c>
      <c r="J156" s="117" t="s">
        <v>189</v>
      </c>
      <c r="K156" s="247" t="s">
        <v>190</v>
      </c>
      <c r="L156" s="117">
        <f t="shared" ref="L156:L159" si="38">IF(J156="Ya/Tidak",IF(K156="Ya",1,IF(K156="Tidak",0,"Blm Diisi")),IF(J156="A/B/C",IF(K156="A",1,IF(K156="B",0.5,IF(K156="C",0,"Blm Diisi"))),IF(J156="A/B/C/D",IF(K156="A",1,IF(K156="B",0.67,IF(K156="C",0.33,IF(K156="D",0,"Blm Diisi")))),IF(J156="A/B/C/D/E",IF(K156="A",1,IF(K156="B",0.75,IF(K156="C",0.5,IF(K156="D",0.25,IF(K156="E",0,"Blm Diisi"))))),IF(J156="%",IF(K156="","Blm Diisi",K156),IF(J156="Jumlah",IF(K156="","Blm Diisi",""),IF(J156="Rupiah",IF(K156="","Blm Diisi",""),IF(J156="","","-"))))))))</f>
        <v>1</v>
      </c>
      <c r="M156" s="117"/>
      <c r="N156" s="89"/>
      <c r="O156" s="489" t="s">
        <v>1619</v>
      </c>
      <c r="P156" s="489" t="s">
        <v>1620</v>
      </c>
      <c r="Q156" s="491" t="s">
        <v>1621</v>
      </c>
      <c r="R156" s="89"/>
      <c r="S156" s="89"/>
      <c r="T156" s="89"/>
      <c r="U156" s="89"/>
      <c r="V156" s="89"/>
      <c r="W156" s="89"/>
      <c r="X156" s="89"/>
      <c r="Y156" s="89"/>
      <c r="Z156" s="89"/>
    </row>
    <row r="157">
      <c r="A157" s="89">
        <v>186.0</v>
      </c>
      <c r="B157" s="113"/>
      <c r="C157" s="114"/>
      <c r="D157" s="114"/>
      <c r="E157" s="114"/>
      <c r="F157" s="114" t="s">
        <v>193</v>
      </c>
      <c r="G157" s="266" t="s">
        <v>1203</v>
      </c>
      <c r="H157" s="117"/>
      <c r="I157" s="191" t="s">
        <v>894</v>
      </c>
      <c r="J157" s="117" t="s">
        <v>861</v>
      </c>
      <c r="K157" s="340">
        <f>IF(OR(K158="",K159=""),"Blm Diisi",IF(K158=0,0,IF(K159/K158&gt;1,1,K159/K158)))</f>
        <v>1</v>
      </c>
      <c r="L157" s="117">
        <f t="shared" si="38"/>
        <v>1</v>
      </c>
      <c r="M157" s="117"/>
      <c r="N157" s="89"/>
      <c r="O157" s="121"/>
      <c r="P157" s="121"/>
      <c r="Q157" s="498"/>
      <c r="R157" s="89"/>
      <c r="S157" s="89"/>
      <c r="T157" s="89"/>
      <c r="U157" s="89"/>
      <c r="V157" s="89"/>
      <c r="W157" s="89"/>
      <c r="X157" s="89"/>
      <c r="Y157" s="89"/>
      <c r="Z157" s="89"/>
    </row>
    <row r="158">
      <c r="A158" s="89">
        <v>187.0</v>
      </c>
      <c r="B158" s="113"/>
      <c r="C158" s="114"/>
      <c r="D158" s="114"/>
      <c r="E158" s="114"/>
      <c r="F158" s="114" t="s">
        <v>176</v>
      </c>
      <c r="G158" s="346" t="s">
        <v>895</v>
      </c>
      <c r="H158" s="117"/>
      <c r="I158" s="191"/>
      <c r="J158" s="117" t="s">
        <v>865</v>
      </c>
      <c r="K158" s="296">
        <v>1.0</v>
      </c>
      <c r="L158" s="117" t="str">
        <f t="shared" si="38"/>
        <v/>
      </c>
      <c r="M158" s="117"/>
      <c r="N158" s="89"/>
      <c r="O158" s="502"/>
      <c r="P158" s="489" t="s">
        <v>1620</v>
      </c>
      <c r="Q158" s="491" t="s">
        <v>1621</v>
      </c>
      <c r="R158" s="89"/>
      <c r="S158" s="89"/>
      <c r="T158" s="89"/>
      <c r="U158" s="89"/>
      <c r="V158" s="89"/>
      <c r="W158" s="89"/>
      <c r="X158" s="89"/>
      <c r="Y158" s="89"/>
      <c r="Z158" s="89"/>
    </row>
    <row r="159">
      <c r="A159" s="89">
        <v>188.0</v>
      </c>
      <c r="B159" s="113"/>
      <c r="C159" s="114"/>
      <c r="D159" s="114"/>
      <c r="E159" s="114"/>
      <c r="F159" s="114" t="s">
        <v>176</v>
      </c>
      <c r="G159" s="346" t="s">
        <v>898</v>
      </c>
      <c r="H159" s="117"/>
      <c r="I159" s="191"/>
      <c r="J159" s="117" t="s">
        <v>865</v>
      </c>
      <c r="K159" s="296">
        <v>1.0</v>
      </c>
      <c r="L159" s="117" t="str">
        <f t="shared" si="38"/>
        <v/>
      </c>
      <c r="M159" s="117"/>
      <c r="N159" s="89"/>
      <c r="O159" s="502"/>
      <c r="P159" s="489" t="s">
        <v>1620</v>
      </c>
      <c r="Q159" s="491" t="s">
        <v>1621</v>
      </c>
      <c r="R159" s="89"/>
      <c r="S159" s="89"/>
      <c r="T159" s="89"/>
      <c r="U159" s="89"/>
      <c r="V159" s="89"/>
      <c r="W159" s="89"/>
      <c r="X159" s="89"/>
      <c r="Y159" s="89"/>
      <c r="Z159" s="89"/>
    </row>
    <row r="160">
      <c r="A160" s="89">
        <v>189.0</v>
      </c>
      <c r="B160" s="138"/>
      <c r="C160" s="138"/>
      <c r="D160" s="337">
        <v>3.0</v>
      </c>
      <c r="E160" s="141" t="s">
        <v>21</v>
      </c>
      <c r="F160" s="3"/>
      <c r="G160" s="4"/>
      <c r="H160" s="37">
        <f>SUM(H161:H162)</f>
        <v>1.5</v>
      </c>
      <c r="I160" s="262"/>
      <c r="J160" s="37"/>
      <c r="K160" s="37"/>
      <c r="L160" s="37">
        <f>L161</f>
        <v>1.5</v>
      </c>
      <c r="M160" s="37">
        <f t="shared" ref="M160:M161" si="39">L160/H160</f>
        <v>1</v>
      </c>
      <c r="N160" s="89"/>
      <c r="O160" s="262"/>
      <c r="P160" s="262"/>
      <c r="Q160" s="498"/>
      <c r="R160" s="89"/>
      <c r="S160" s="89"/>
      <c r="T160" s="89"/>
      <c r="U160" s="89"/>
      <c r="V160" s="89"/>
      <c r="W160" s="89"/>
      <c r="X160" s="89"/>
      <c r="Y160" s="89"/>
      <c r="Z160" s="89"/>
    </row>
    <row r="161">
      <c r="A161" s="89">
        <v>190.0</v>
      </c>
      <c r="B161" s="257"/>
      <c r="C161" s="241"/>
      <c r="D161" s="241"/>
      <c r="E161" s="331" t="s">
        <v>107</v>
      </c>
      <c r="F161" s="28" t="s">
        <v>79</v>
      </c>
      <c r="G161" s="4"/>
      <c r="H161" s="242">
        <v>1.5</v>
      </c>
      <c r="I161" s="243"/>
      <c r="J161" s="242"/>
      <c r="K161" s="242"/>
      <c r="L161" s="242">
        <f>AVERAGE(L162)*H161</f>
        <v>1.5</v>
      </c>
      <c r="M161" s="242">
        <f t="shared" si="39"/>
        <v>1</v>
      </c>
      <c r="N161" s="89"/>
      <c r="O161" s="243"/>
      <c r="P161" s="243"/>
      <c r="Q161" s="498"/>
      <c r="R161" s="89"/>
      <c r="S161" s="89"/>
      <c r="T161" s="89"/>
      <c r="U161" s="89"/>
      <c r="V161" s="89"/>
      <c r="W161" s="89"/>
      <c r="X161" s="89"/>
      <c r="Y161" s="89"/>
      <c r="Z161" s="89"/>
    </row>
    <row r="162">
      <c r="A162" s="89">
        <v>191.0</v>
      </c>
      <c r="B162" s="113"/>
      <c r="C162" s="114"/>
      <c r="D162" s="114"/>
      <c r="E162" s="114"/>
      <c r="F162" s="328" t="s">
        <v>107</v>
      </c>
      <c r="G162" s="266" t="s">
        <v>920</v>
      </c>
      <c r="H162" s="117"/>
      <c r="I162" s="191" t="s">
        <v>1390</v>
      </c>
      <c r="J162" s="117" t="s">
        <v>189</v>
      </c>
      <c r="K162" s="247" t="s">
        <v>190</v>
      </c>
      <c r="L162" s="117">
        <f>IF(J162="Ya/Tidak",IF(K162="Ya",1,IF(K162="Tidak",0,"Blm Diisi")),IF(J162="A/B/C",IF(K162="A",1,IF(K162="B",0.5,IF(K162="C",0,"Blm Diisi"))),IF(J162="A/B/C/D",IF(K162="A",1,IF(K162="B",0.67,IF(K162="C",0.33,IF(K162="D",0,"Blm Diisi")))),IF(J162="A/B/C/D/E",IF(K162="A",1,IF(K162="B",0.75,IF(K162="C",0.5,IF(K162="D",0.25,IF(K162="E",0,"Blm Diisi"))))),IF(J162="%",IF(K162="","Blm Diisi",K162),IF(J162="Jumlah",IF(K162="","Blm Diisi",""),IF(J162="Rupiah",IF(K162="","Blm Diisi",""),IF(J162="","","-"))))))))</f>
        <v>1</v>
      </c>
      <c r="M162" s="117"/>
      <c r="N162" s="89"/>
      <c r="O162" s="277" t="s">
        <v>1622</v>
      </c>
      <c r="P162" s="489" t="s">
        <v>1623</v>
      </c>
      <c r="Q162" s="491" t="s">
        <v>1624</v>
      </c>
      <c r="R162" s="89"/>
      <c r="S162" s="89"/>
      <c r="T162" s="89"/>
      <c r="U162" s="89"/>
      <c r="V162" s="89"/>
      <c r="W162" s="89"/>
      <c r="X162" s="89"/>
      <c r="Y162" s="89"/>
      <c r="Z162" s="89"/>
    </row>
    <row r="163">
      <c r="A163" s="89">
        <v>192.0</v>
      </c>
      <c r="B163" s="138"/>
      <c r="C163" s="138"/>
      <c r="D163" s="139">
        <v>4.0</v>
      </c>
      <c r="E163" s="141" t="s">
        <v>25</v>
      </c>
      <c r="F163" s="3"/>
      <c r="G163" s="4"/>
      <c r="H163" s="37">
        <f>SUM(H164,H166,H169)</f>
        <v>3.75</v>
      </c>
      <c r="I163" s="262"/>
      <c r="J163" s="37"/>
      <c r="K163" s="37"/>
      <c r="L163" s="37">
        <f>SUM(L164,L166,L169)</f>
        <v>3.583333333</v>
      </c>
      <c r="M163" s="37">
        <f t="shared" ref="M163:M164" si="40">L163/H163</f>
        <v>0.9555555556</v>
      </c>
      <c r="N163" s="89"/>
      <c r="O163" s="262"/>
      <c r="P163" s="262"/>
      <c r="Q163" s="498"/>
      <c r="R163" s="89"/>
      <c r="S163" s="89"/>
      <c r="T163" s="89"/>
      <c r="U163" s="89"/>
      <c r="V163" s="89"/>
      <c r="W163" s="89"/>
      <c r="X163" s="89"/>
      <c r="Y163" s="89"/>
      <c r="Z163" s="89"/>
    </row>
    <row r="164">
      <c r="A164" s="89">
        <v>193.0</v>
      </c>
      <c r="B164" s="257"/>
      <c r="C164" s="241"/>
      <c r="D164" s="241"/>
      <c r="E164" s="241" t="s">
        <v>10</v>
      </c>
      <c r="F164" s="28" t="s">
        <v>82</v>
      </c>
      <c r="G164" s="4"/>
      <c r="H164" s="242">
        <v>0.5</v>
      </c>
      <c r="I164" s="243"/>
      <c r="J164" s="242"/>
      <c r="K164" s="242"/>
      <c r="L164" s="242">
        <f>AVERAGE(L165)*H164</f>
        <v>0.5</v>
      </c>
      <c r="M164" s="242">
        <f t="shared" si="40"/>
        <v>1</v>
      </c>
      <c r="N164" s="89"/>
      <c r="O164" s="243"/>
      <c r="P164" s="243"/>
      <c r="Q164" s="498"/>
      <c r="R164" s="89"/>
      <c r="S164" s="89"/>
      <c r="T164" s="89"/>
      <c r="U164" s="89"/>
      <c r="V164" s="89"/>
      <c r="W164" s="89"/>
      <c r="X164" s="89"/>
      <c r="Y164" s="89"/>
      <c r="Z164" s="89"/>
    </row>
    <row r="165">
      <c r="A165" s="89">
        <v>194.0</v>
      </c>
      <c r="B165" s="113"/>
      <c r="C165" s="114"/>
      <c r="D165" s="114"/>
      <c r="E165" s="114"/>
      <c r="F165" s="328" t="s">
        <v>107</v>
      </c>
      <c r="G165" s="266" t="s">
        <v>934</v>
      </c>
      <c r="H165" s="117"/>
      <c r="I165" s="191" t="s">
        <v>935</v>
      </c>
      <c r="J165" s="117" t="s">
        <v>196</v>
      </c>
      <c r="K165" s="247" t="s">
        <v>190</v>
      </c>
      <c r="L165" s="117">
        <f>IF(J165="Ya/Tidak",IF(K165="Ya",1,IF(K165="Tidak",0,"Blm Diisi")),IF(J165="A/B/C",IF(K165="A",1,IF(K165="B",0.5,IF(K165="C",0,"Blm Diisi"))),IF(J165="A/B/C/D",IF(K165="A",1,IF(K165="B",0.67,IF(K165="C",0.33,IF(K165="D",0,"Blm Diisi")))),IF(J165="A/B/C/D/E",IF(K165="A",1,IF(K165="B",0.75,IF(K165="C",0.5,IF(K165="D",0.25,IF(K165="E",0,"Blm Diisi"))))),IF(J165="%",IF(K165="","Blm Diisi",K165),IF(J165="Jumlah",IF(K165="","Blm Diisi",""),IF(J165="Rupiah",IF(K165="","Blm Diisi",""),IF(J165="","","-"))))))))</f>
        <v>1</v>
      </c>
      <c r="M165" s="117"/>
      <c r="N165" s="89"/>
      <c r="O165" s="277" t="s">
        <v>1625</v>
      </c>
      <c r="P165" s="489" t="s">
        <v>1626</v>
      </c>
      <c r="Q165" s="495" t="s">
        <v>1627</v>
      </c>
      <c r="R165" s="89"/>
      <c r="S165" s="89"/>
      <c r="T165" s="89"/>
      <c r="U165" s="89"/>
      <c r="V165" s="89"/>
      <c r="W165" s="89"/>
      <c r="X165" s="89"/>
      <c r="Y165" s="89"/>
      <c r="Z165" s="89"/>
    </row>
    <row r="166">
      <c r="A166" s="89">
        <v>195.0</v>
      </c>
      <c r="B166" s="257"/>
      <c r="C166" s="241"/>
      <c r="D166" s="241"/>
      <c r="E166" s="241" t="s">
        <v>12</v>
      </c>
      <c r="F166" s="28" t="s">
        <v>83</v>
      </c>
      <c r="G166" s="4"/>
      <c r="H166" s="242">
        <v>1.25</v>
      </c>
      <c r="I166" s="243"/>
      <c r="J166" s="242"/>
      <c r="K166" s="242"/>
      <c r="L166" s="242">
        <f>AVERAGE(L167:L168)*H166</f>
        <v>1.25</v>
      </c>
      <c r="M166" s="242">
        <f>L166/H166</f>
        <v>1</v>
      </c>
      <c r="N166" s="89"/>
      <c r="O166" s="243"/>
      <c r="P166" s="243"/>
      <c r="Q166" s="498"/>
      <c r="R166" s="89"/>
      <c r="S166" s="89"/>
      <c r="T166" s="89"/>
      <c r="U166" s="89"/>
      <c r="V166" s="89"/>
      <c r="W166" s="89"/>
      <c r="X166" s="89"/>
      <c r="Y166" s="89"/>
      <c r="Z166" s="89"/>
    </row>
    <row r="167">
      <c r="A167" s="89">
        <v>196.0</v>
      </c>
      <c r="B167" s="113"/>
      <c r="C167" s="114"/>
      <c r="D167" s="114"/>
      <c r="E167" s="114"/>
      <c r="F167" s="114" t="s">
        <v>186</v>
      </c>
      <c r="G167" s="266" t="s">
        <v>937</v>
      </c>
      <c r="H167" s="117"/>
      <c r="I167" s="191" t="s">
        <v>938</v>
      </c>
      <c r="J167" s="117" t="s">
        <v>189</v>
      </c>
      <c r="K167" s="247" t="s">
        <v>190</v>
      </c>
      <c r="L167" s="117">
        <f t="shared" ref="L167:L168" si="41">IF(J167="Ya/Tidak",IF(K167="Ya",1,IF(K167="Tidak",0,"Blm Diisi")),IF(J167="A/B/C",IF(K167="A",1,IF(K167="B",0.5,IF(K167="C",0,"Blm Diisi"))),IF(J167="A/B/C/D",IF(K167="A",1,IF(K167="B",0.67,IF(K167="C",0.33,IF(K167="D",0,"Blm Diisi")))),IF(J167="A/B/C/D/E",IF(K167="A",1,IF(K167="B",0.75,IF(K167="C",0.5,IF(K167="D",0.25,IF(K167="E",0,"Blm Diisi"))))),IF(J167="%",IF(K167="","Blm Diisi",K167),IF(J167="Jumlah",IF(K167="","Blm Diisi",""),IF(J167="Rupiah",IF(K167="","Blm Diisi",""),IF(J167="","","-"))))))))</f>
        <v>1</v>
      </c>
      <c r="M167" s="117"/>
      <c r="N167" s="89"/>
      <c r="O167" s="489" t="s">
        <v>1606</v>
      </c>
      <c r="P167" s="249" t="s">
        <v>1628</v>
      </c>
      <c r="Q167" s="491" t="s">
        <v>1629</v>
      </c>
      <c r="R167" s="89"/>
      <c r="S167" s="89"/>
      <c r="T167" s="89"/>
      <c r="U167" s="89"/>
      <c r="V167" s="89"/>
      <c r="W167" s="89"/>
      <c r="X167" s="89"/>
      <c r="Y167" s="89"/>
      <c r="Z167" s="89"/>
    </row>
    <row r="168">
      <c r="A168" s="89">
        <v>197.0</v>
      </c>
      <c r="B168" s="113"/>
      <c r="C168" s="114"/>
      <c r="D168" s="114"/>
      <c r="E168" s="114"/>
      <c r="F168" s="114" t="s">
        <v>193</v>
      </c>
      <c r="G168" s="266" t="s">
        <v>941</v>
      </c>
      <c r="H168" s="117"/>
      <c r="I168" s="191" t="s">
        <v>1395</v>
      </c>
      <c r="J168" s="117" t="s">
        <v>189</v>
      </c>
      <c r="K168" s="247" t="s">
        <v>190</v>
      </c>
      <c r="L168" s="117">
        <f t="shared" si="41"/>
        <v>1</v>
      </c>
      <c r="M168" s="117"/>
      <c r="N168" s="89"/>
      <c r="O168" s="489" t="s">
        <v>1606</v>
      </c>
      <c r="P168" s="249" t="s">
        <v>1628</v>
      </c>
      <c r="Q168" s="491" t="s">
        <v>1629</v>
      </c>
      <c r="R168" s="89"/>
      <c r="S168" s="89"/>
      <c r="T168" s="89"/>
      <c r="U168" s="89"/>
      <c r="V168" s="89"/>
      <c r="W168" s="89"/>
      <c r="X168" s="89"/>
      <c r="Y168" s="89"/>
      <c r="Z168" s="89"/>
    </row>
    <row r="169">
      <c r="A169" s="89">
        <v>198.0</v>
      </c>
      <c r="B169" s="257"/>
      <c r="C169" s="241"/>
      <c r="D169" s="241"/>
      <c r="E169" s="241" t="s">
        <v>14</v>
      </c>
      <c r="F169" s="28" t="s">
        <v>84</v>
      </c>
      <c r="G169" s="4"/>
      <c r="H169" s="242">
        <v>2.0</v>
      </c>
      <c r="I169" s="243"/>
      <c r="J169" s="242"/>
      <c r="K169" s="242"/>
      <c r="L169" s="242">
        <f>AVERAGE(L170:L172)*H169</f>
        <v>1.833333333</v>
      </c>
      <c r="M169" s="242">
        <f>L169/H169</f>
        <v>0.9166666667</v>
      </c>
      <c r="N169" s="89"/>
      <c r="O169" s="243"/>
      <c r="P169" s="243"/>
      <c r="Q169" s="498"/>
      <c r="R169" s="89"/>
      <c r="S169" s="89"/>
      <c r="T169" s="89"/>
      <c r="U169" s="89"/>
      <c r="V169" s="89"/>
      <c r="W169" s="89"/>
      <c r="X169" s="89"/>
      <c r="Y169" s="89"/>
      <c r="Z169" s="89"/>
    </row>
    <row r="170">
      <c r="A170" s="89">
        <v>199.0</v>
      </c>
      <c r="B170" s="113"/>
      <c r="C170" s="114"/>
      <c r="D170" s="347"/>
      <c r="E170" s="246"/>
      <c r="F170" s="114" t="s">
        <v>186</v>
      </c>
      <c r="G170" s="266" t="s">
        <v>1204</v>
      </c>
      <c r="H170" s="117"/>
      <c r="I170" s="191" t="s">
        <v>1396</v>
      </c>
      <c r="J170" s="117" t="s">
        <v>264</v>
      </c>
      <c r="K170" s="247" t="s">
        <v>227</v>
      </c>
      <c r="L170" s="117">
        <f t="shared" ref="L170:L172" si="42">IF(J170="Ya/Tidak",IF(K170="Ya",1,IF(K170="Tidak",0,"Blm Diisi")),IF(J170="A/B/C",IF(K170="A",1,IF(K170="B",0.5,IF(K170="C",0,"Blm Diisi"))),IF(J170="A/B/C/D",IF(K170="A",1,IF(K170="B",0.67,IF(K170="C",0.33,IF(K170="D",0,"Blm Diisi")))),IF(J170="A/B/C/D/E",IF(K170="A",1,IF(K170="B",0.75,IF(K170="C",0.5,IF(K170="D",0.25,IF(K170="E",0,"Blm Diisi"))))),IF(J170="%",IF(K170="","Blm Diisi",K170),IF(J170="Jumlah",IF(K170="","Blm Diisi",""),IF(J170="Rupiah",IF(K170="","Blm Diisi",""),IF(J170="","","-"))))))))</f>
        <v>0.75</v>
      </c>
      <c r="M170" s="117"/>
      <c r="N170" s="89"/>
      <c r="O170" s="489" t="s">
        <v>1630</v>
      </c>
      <c r="P170" s="467"/>
      <c r="Q170" s="498"/>
      <c r="R170" s="89"/>
      <c r="S170" s="89"/>
      <c r="T170" s="89"/>
      <c r="U170" s="89"/>
      <c r="V170" s="89"/>
      <c r="W170" s="89"/>
      <c r="X170" s="89"/>
      <c r="Y170" s="89"/>
      <c r="Z170" s="89"/>
    </row>
    <row r="171">
      <c r="A171" s="89">
        <v>200.0</v>
      </c>
      <c r="B171" s="113"/>
      <c r="C171" s="114"/>
      <c r="D171" s="347"/>
      <c r="E171" s="246"/>
      <c r="F171" s="114" t="s">
        <v>193</v>
      </c>
      <c r="G171" s="266" t="s">
        <v>1205</v>
      </c>
      <c r="H171" s="117"/>
      <c r="I171" s="191" t="s">
        <v>1398</v>
      </c>
      <c r="J171" s="117" t="s">
        <v>264</v>
      </c>
      <c r="K171" s="247" t="s">
        <v>190</v>
      </c>
      <c r="L171" s="117">
        <f t="shared" si="42"/>
        <v>1</v>
      </c>
      <c r="M171" s="117"/>
      <c r="N171" s="89"/>
      <c r="O171" s="489" t="s">
        <v>1631</v>
      </c>
      <c r="P171" s="467"/>
      <c r="Q171" s="498"/>
      <c r="R171" s="89"/>
      <c r="S171" s="89"/>
      <c r="T171" s="89"/>
      <c r="U171" s="89"/>
      <c r="V171" s="89"/>
      <c r="W171" s="89"/>
      <c r="X171" s="89"/>
      <c r="Y171" s="89"/>
      <c r="Z171" s="89"/>
    </row>
    <row r="172">
      <c r="A172" s="89">
        <v>201.0</v>
      </c>
      <c r="B172" s="113"/>
      <c r="C172" s="114"/>
      <c r="D172" s="347"/>
      <c r="E172" s="246"/>
      <c r="F172" s="114" t="s">
        <v>199</v>
      </c>
      <c r="G172" s="266" t="s">
        <v>1206</v>
      </c>
      <c r="H172" s="117"/>
      <c r="I172" s="191" t="s">
        <v>1399</v>
      </c>
      <c r="J172" s="117" t="s">
        <v>264</v>
      </c>
      <c r="K172" s="247" t="s">
        <v>190</v>
      </c>
      <c r="L172" s="117">
        <f t="shared" si="42"/>
        <v>1</v>
      </c>
      <c r="M172" s="117"/>
      <c r="N172" s="89"/>
      <c r="O172" s="489" t="s">
        <v>1632</v>
      </c>
      <c r="P172" s="467"/>
      <c r="Q172" s="498"/>
      <c r="R172" s="89"/>
      <c r="S172" s="89"/>
      <c r="T172" s="89"/>
      <c r="U172" s="89"/>
      <c r="V172" s="89"/>
      <c r="W172" s="89"/>
      <c r="X172" s="89"/>
      <c r="Y172" s="89"/>
      <c r="Z172" s="89"/>
    </row>
    <row r="173">
      <c r="A173" s="89">
        <v>202.0</v>
      </c>
      <c r="B173" s="138"/>
      <c r="C173" s="138"/>
      <c r="D173" s="337">
        <v>5.0</v>
      </c>
      <c r="E173" s="141" t="s">
        <v>29</v>
      </c>
      <c r="F173" s="3"/>
      <c r="G173" s="4"/>
      <c r="H173" s="37">
        <f>SUM(H174:H182)</f>
        <v>2</v>
      </c>
      <c r="I173" s="262"/>
      <c r="J173" s="37"/>
      <c r="K173" s="37"/>
      <c r="L173" s="37">
        <f>SUM(L174,L176,L178)</f>
        <v>2</v>
      </c>
      <c r="M173" s="37">
        <f t="shared" ref="M173:M174" si="43">L173/H173</f>
        <v>1</v>
      </c>
      <c r="N173" s="89"/>
      <c r="O173" s="262"/>
      <c r="P173" s="262"/>
      <c r="Q173" s="498"/>
      <c r="R173" s="89"/>
      <c r="S173" s="89"/>
      <c r="T173" s="89"/>
      <c r="U173" s="89"/>
      <c r="V173" s="89"/>
      <c r="W173" s="89"/>
      <c r="X173" s="89"/>
      <c r="Y173" s="89"/>
      <c r="Z173" s="89"/>
    </row>
    <row r="174">
      <c r="A174" s="89">
        <v>203.0</v>
      </c>
      <c r="B174" s="257"/>
      <c r="C174" s="241"/>
      <c r="D174" s="241"/>
      <c r="E174" s="241" t="s">
        <v>10</v>
      </c>
      <c r="F174" s="28" t="s">
        <v>85</v>
      </c>
      <c r="G174" s="4"/>
      <c r="H174" s="242">
        <v>1.0</v>
      </c>
      <c r="I174" s="243"/>
      <c r="J174" s="242"/>
      <c r="K174" s="242"/>
      <c r="L174" s="242">
        <f>AVERAGE(L175)*H174</f>
        <v>1</v>
      </c>
      <c r="M174" s="242">
        <f t="shared" si="43"/>
        <v>1</v>
      </c>
      <c r="N174" s="89"/>
      <c r="O174" s="243"/>
      <c r="P174" s="243"/>
      <c r="Q174" s="498"/>
      <c r="R174" s="89"/>
      <c r="S174" s="89"/>
      <c r="T174" s="89"/>
      <c r="U174" s="89"/>
      <c r="V174" s="89"/>
      <c r="W174" s="89"/>
      <c r="X174" s="89"/>
      <c r="Y174" s="89"/>
      <c r="Z174" s="89"/>
    </row>
    <row r="175">
      <c r="A175" s="89">
        <v>204.0</v>
      </c>
      <c r="B175" s="113"/>
      <c r="C175" s="114"/>
      <c r="D175" s="114"/>
      <c r="E175" s="114"/>
      <c r="F175" s="328" t="s">
        <v>107</v>
      </c>
      <c r="G175" s="266" t="s">
        <v>957</v>
      </c>
      <c r="H175" s="117"/>
      <c r="I175" s="191" t="s">
        <v>958</v>
      </c>
      <c r="J175" s="117" t="s">
        <v>189</v>
      </c>
      <c r="K175" s="247" t="s">
        <v>190</v>
      </c>
      <c r="L175" s="117">
        <f>IF(J175="Ya/Tidak",IF(K175="Ya",1,IF(K175="Tidak",0,"Blm Diisi")),IF(J175="A/B/C",IF(K175="A",1,IF(K175="B",0.5,IF(K175="C",0,"Blm Diisi"))),IF(J175="A/B/C/D",IF(K175="A",1,IF(K175="B",0.67,IF(K175="C",0.33,IF(K175="D",0,"Blm Diisi")))),IF(J175="A/B/C/D/E",IF(K175="A",1,IF(K175="B",0.75,IF(K175="C",0.5,IF(K175="D",0.25,IF(K175="E",0,"Blm Diisi"))))),IF(J175="%",IF(K175="","Blm Diisi",K175),IF(J175="Jumlah",IF(K175="","Blm Diisi",""),IF(J175="Rupiah",IF(K175="","Blm Diisi",""),IF(J175="","","-"))))))))</f>
        <v>1</v>
      </c>
      <c r="M175" s="117"/>
      <c r="N175" s="89"/>
      <c r="O175" s="489" t="s">
        <v>1633</v>
      </c>
      <c r="P175" s="277" t="s">
        <v>1634</v>
      </c>
      <c r="Q175" s="491" t="s">
        <v>1635</v>
      </c>
      <c r="R175" s="89"/>
      <c r="S175" s="89"/>
      <c r="T175" s="89"/>
      <c r="U175" s="89"/>
      <c r="V175" s="89"/>
      <c r="W175" s="89"/>
      <c r="X175" s="89"/>
      <c r="Y175" s="89"/>
      <c r="Z175" s="89"/>
    </row>
    <row r="176">
      <c r="A176" s="89">
        <v>205.0</v>
      </c>
      <c r="B176" s="257"/>
      <c r="C176" s="241"/>
      <c r="D176" s="241"/>
      <c r="E176" s="241" t="s">
        <v>12</v>
      </c>
      <c r="F176" s="28" t="s">
        <v>1636</v>
      </c>
      <c r="G176" s="4"/>
      <c r="H176" s="242">
        <v>0.5</v>
      </c>
      <c r="I176" s="243"/>
      <c r="J176" s="242"/>
      <c r="K176" s="242"/>
      <c r="L176" s="242">
        <f>AVERAGE(L177)*H176</f>
        <v>0.5</v>
      </c>
      <c r="M176" s="242">
        <f>L176/H176</f>
        <v>1</v>
      </c>
      <c r="N176" s="89"/>
      <c r="O176" s="243"/>
      <c r="P176" s="243"/>
      <c r="Q176" s="498"/>
      <c r="R176" s="89"/>
      <c r="S176" s="89"/>
      <c r="T176" s="89"/>
      <c r="U176" s="89"/>
      <c r="V176" s="89"/>
      <c r="W176" s="89"/>
      <c r="X176" s="89"/>
      <c r="Y176" s="89"/>
      <c r="Z176" s="89"/>
    </row>
    <row r="177">
      <c r="A177" s="89">
        <v>206.0</v>
      </c>
      <c r="B177" s="113"/>
      <c r="C177" s="114"/>
      <c r="D177" s="114"/>
      <c r="E177" s="114"/>
      <c r="F177" s="328" t="s">
        <v>107</v>
      </c>
      <c r="G177" s="266" t="s">
        <v>1637</v>
      </c>
      <c r="H177" s="117"/>
      <c r="I177" s="191" t="s">
        <v>1638</v>
      </c>
      <c r="J177" s="117" t="s">
        <v>189</v>
      </c>
      <c r="K177" s="247" t="s">
        <v>190</v>
      </c>
      <c r="L177" s="117">
        <f>IF(J177="Ya/Tidak",IF(K177="Ya",1,IF(K177="Tidak",0,"Blm Diisi")),IF(J177="A/B/C",IF(K177="A",1,IF(K177="B",0.5,IF(K177="C",0,"Blm Diisi"))),IF(J177="A/B/C/D",IF(K177="A",1,IF(K177="B",0.67,IF(K177="C",0.33,IF(K177="D",0,"Blm Diisi")))),IF(J177="A/B/C/D/E",IF(K177="A",1,IF(K177="B",0.75,IF(K177="C",0.5,IF(K177="D",0.25,IF(K177="E",0,"Blm Diisi"))))),IF(J177="%",IF(K177="","Blm Diisi",K177),IF(J177="Jumlah",IF(K177="","Blm Diisi",""),IF(J177="Rupiah",IF(K177="","Blm Diisi",""),IF(J177="","","-"))))))))</f>
        <v>1</v>
      </c>
      <c r="M177" s="117"/>
      <c r="N177" s="89"/>
      <c r="O177" s="489" t="s">
        <v>1639</v>
      </c>
      <c r="P177" s="277" t="s">
        <v>1405</v>
      </c>
      <c r="Q177" s="491" t="s">
        <v>1640</v>
      </c>
      <c r="R177" s="89"/>
      <c r="S177" s="89"/>
      <c r="T177" s="89"/>
      <c r="U177" s="89"/>
      <c r="V177" s="89"/>
      <c r="W177" s="89"/>
      <c r="X177" s="89"/>
      <c r="Y177" s="89"/>
      <c r="Z177" s="89"/>
    </row>
    <row r="178">
      <c r="A178" s="89">
        <v>207.0</v>
      </c>
      <c r="B178" s="257"/>
      <c r="C178" s="241"/>
      <c r="D178" s="241"/>
      <c r="E178" s="241" t="s">
        <v>14</v>
      </c>
      <c r="F178" s="28" t="s">
        <v>88</v>
      </c>
      <c r="G178" s="4"/>
      <c r="H178" s="242">
        <v>0.5</v>
      </c>
      <c r="I178" s="243"/>
      <c r="J178" s="242"/>
      <c r="K178" s="242"/>
      <c r="L178" s="242">
        <f>AVERAGE(L179)*H178</f>
        <v>0.5</v>
      </c>
      <c r="M178" s="242">
        <f>L178/H178</f>
        <v>1</v>
      </c>
      <c r="N178" s="89"/>
      <c r="O178" s="243"/>
      <c r="P178" s="243"/>
      <c r="Q178" s="498"/>
      <c r="R178" s="89"/>
      <c r="S178" s="89"/>
      <c r="T178" s="89"/>
      <c r="U178" s="89"/>
      <c r="V178" s="89"/>
      <c r="W178" s="89"/>
      <c r="X178" s="89"/>
      <c r="Y178" s="89"/>
      <c r="Z178" s="89"/>
    </row>
    <row r="179">
      <c r="A179" s="89">
        <v>208.0</v>
      </c>
      <c r="B179" s="113"/>
      <c r="C179" s="114"/>
      <c r="D179" s="114"/>
      <c r="E179" s="114"/>
      <c r="F179" s="328" t="s">
        <v>107</v>
      </c>
      <c r="G179" s="266" t="s">
        <v>979</v>
      </c>
      <c r="H179" s="117"/>
      <c r="I179" s="191" t="s">
        <v>980</v>
      </c>
      <c r="J179" s="117" t="s">
        <v>861</v>
      </c>
      <c r="K179" s="340">
        <f>IF(OR(K180="",K181="",K182=""),"Blm Diisi",IF(AND(K180=0,K181&gt;0),0,IF(AND(K180=0,K181=0,K182=0),1,IF((K180-K181)/K180&lt;=0,0,(K180-K181)/K180))))</f>
        <v>1</v>
      </c>
      <c r="L179" s="117">
        <f t="shared" ref="L179:L182" si="44">IF(J179="Ya/Tidak",IF(K179="Ya",1,IF(K179="Tidak",0,"Blm Diisi")),IF(J179="A/B/C",IF(K179="A",1,IF(K179="B",0.5,IF(K179="C",0,"Blm Diisi"))),IF(J179="A/B/C/D",IF(K179="A",1,IF(K179="B",0.67,IF(K179="C",0.33,IF(K179="D",0,"Blm Diisi")))),IF(J179="A/B/C/D/E",IF(K179="A",1,IF(K179="B",0.75,IF(K179="C",0.5,IF(K179="D",0.25,IF(K179="E",0,"Blm Diisi"))))),IF(J179="%",IF(K179="","Blm Diisi",K179),IF(J179="Jumlah",IF(K179="","Blm Diisi",""),IF(J179="Rupiah",IF(K179="","Blm Diisi",""),IF(J179="","","-"))))))))</f>
        <v>1</v>
      </c>
      <c r="M179" s="117"/>
      <c r="N179" s="89"/>
      <c r="O179" s="121"/>
      <c r="P179" s="121"/>
      <c r="Q179" s="498"/>
      <c r="R179" s="89"/>
      <c r="S179" s="89"/>
      <c r="T179" s="89"/>
      <c r="U179" s="89"/>
      <c r="V179" s="89"/>
      <c r="W179" s="89"/>
      <c r="X179" s="89"/>
      <c r="Y179" s="89"/>
      <c r="Z179" s="89"/>
    </row>
    <row r="180">
      <c r="A180" s="89">
        <v>209.0</v>
      </c>
      <c r="B180" s="113"/>
      <c r="C180" s="114"/>
      <c r="D180" s="114"/>
      <c r="E180" s="114"/>
      <c r="F180" s="114"/>
      <c r="G180" s="346" t="s">
        <v>983</v>
      </c>
      <c r="H180" s="117"/>
      <c r="I180" s="191"/>
      <c r="J180" s="117" t="s">
        <v>865</v>
      </c>
      <c r="K180" s="296">
        <v>1.0</v>
      </c>
      <c r="L180" s="117" t="str">
        <f t="shared" si="44"/>
        <v/>
      </c>
      <c r="M180" s="339"/>
      <c r="N180" s="89"/>
      <c r="O180" s="249" t="s">
        <v>1641</v>
      </c>
      <c r="P180" s="249" t="s">
        <v>1642</v>
      </c>
      <c r="Q180" s="491" t="s">
        <v>1643</v>
      </c>
      <c r="R180" s="89"/>
      <c r="S180" s="89"/>
      <c r="T180" s="89"/>
      <c r="U180" s="89"/>
      <c r="V180" s="89"/>
      <c r="W180" s="89"/>
      <c r="X180" s="89"/>
      <c r="Y180" s="89"/>
      <c r="Z180" s="89"/>
    </row>
    <row r="181">
      <c r="A181" s="89">
        <v>210.0</v>
      </c>
      <c r="B181" s="113"/>
      <c r="C181" s="114"/>
      <c r="D181" s="114"/>
      <c r="E181" s="114"/>
      <c r="F181" s="114"/>
      <c r="G181" s="346" t="s">
        <v>984</v>
      </c>
      <c r="H181" s="117"/>
      <c r="I181" s="191"/>
      <c r="J181" s="117" t="s">
        <v>865</v>
      </c>
      <c r="K181" s="296">
        <v>0.0</v>
      </c>
      <c r="L181" s="117" t="str">
        <f t="shared" si="44"/>
        <v/>
      </c>
      <c r="M181" s="117"/>
      <c r="N181" s="89"/>
      <c r="O181" s="249" t="s">
        <v>1644</v>
      </c>
      <c r="P181" s="498"/>
      <c r="Q181" s="501"/>
      <c r="R181" s="89"/>
      <c r="S181" s="89"/>
      <c r="T181" s="89"/>
      <c r="U181" s="89"/>
      <c r="V181" s="89"/>
      <c r="W181" s="89"/>
      <c r="X181" s="89"/>
      <c r="Y181" s="89"/>
      <c r="Z181" s="89"/>
    </row>
    <row r="182">
      <c r="A182" s="89">
        <v>211.0</v>
      </c>
      <c r="B182" s="113"/>
      <c r="C182" s="114"/>
      <c r="D182" s="114"/>
      <c r="E182" s="114"/>
      <c r="F182" s="114"/>
      <c r="G182" s="346" t="s">
        <v>985</v>
      </c>
      <c r="H182" s="117"/>
      <c r="I182" s="191"/>
      <c r="J182" s="117" t="s">
        <v>865</v>
      </c>
      <c r="K182" s="296">
        <v>1.0</v>
      </c>
      <c r="L182" s="117" t="str">
        <f t="shared" si="44"/>
        <v/>
      </c>
      <c r="M182" s="117"/>
      <c r="N182" s="89"/>
      <c r="O182" s="249" t="s">
        <v>1645</v>
      </c>
      <c r="P182" s="249" t="s">
        <v>1642</v>
      </c>
      <c r="Q182" s="491" t="s">
        <v>1643</v>
      </c>
      <c r="R182" s="89"/>
      <c r="S182" s="89"/>
      <c r="T182" s="89"/>
      <c r="U182" s="89"/>
      <c r="V182" s="89"/>
      <c r="W182" s="89"/>
      <c r="X182" s="89"/>
      <c r="Y182" s="89"/>
      <c r="Z182" s="89"/>
    </row>
    <row r="183">
      <c r="A183" s="89">
        <v>212.0</v>
      </c>
      <c r="B183" s="138"/>
      <c r="C183" s="138"/>
      <c r="D183" s="139">
        <v>6.0</v>
      </c>
      <c r="E183" s="141" t="s">
        <v>42</v>
      </c>
      <c r="F183" s="3"/>
      <c r="G183" s="4"/>
      <c r="H183" s="37">
        <f>SUM(H184:H202)</f>
        <v>3.75</v>
      </c>
      <c r="I183" s="262"/>
      <c r="J183" s="37"/>
      <c r="K183" s="37"/>
      <c r="L183" s="37">
        <f>SUM(L184,L198,L200,L202)</f>
        <v>2.963403147</v>
      </c>
      <c r="M183" s="37">
        <f t="shared" ref="M183:M184" si="45">L183/H183</f>
        <v>0.7902408391</v>
      </c>
      <c r="N183" s="89"/>
      <c r="O183" s="262"/>
      <c r="P183" s="262"/>
      <c r="Q183" s="498"/>
      <c r="R183" s="89"/>
      <c r="S183" s="89"/>
      <c r="T183" s="89"/>
      <c r="U183" s="89"/>
      <c r="V183" s="89"/>
      <c r="W183" s="89"/>
      <c r="X183" s="89"/>
      <c r="Y183" s="89"/>
      <c r="Z183" s="89"/>
    </row>
    <row r="184">
      <c r="A184" s="89">
        <v>213.0</v>
      </c>
      <c r="B184" s="257"/>
      <c r="C184" s="241"/>
      <c r="D184" s="241"/>
      <c r="E184" s="241" t="s">
        <v>10</v>
      </c>
      <c r="F184" s="28" t="s">
        <v>92</v>
      </c>
      <c r="G184" s="4"/>
      <c r="H184" s="242">
        <v>1.0</v>
      </c>
      <c r="I184" s="243"/>
      <c r="J184" s="242"/>
      <c r="K184" s="242"/>
      <c r="L184" s="242">
        <f>AVERAGE(L185:L197)*H184</f>
        <v>0.2134031466</v>
      </c>
      <c r="M184" s="242">
        <f t="shared" si="45"/>
        <v>0.2134031466</v>
      </c>
      <c r="N184" s="89"/>
      <c r="O184" s="243"/>
      <c r="P184" s="243"/>
      <c r="Q184" s="498"/>
      <c r="R184" s="89"/>
      <c r="S184" s="89"/>
      <c r="T184" s="89"/>
      <c r="U184" s="89"/>
      <c r="V184" s="89"/>
      <c r="W184" s="89"/>
      <c r="X184" s="89"/>
      <c r="Y184" s="89"/>
      <c r="Z184" s="89"/>
    </row>
    <row r="185">
      <c r="A185" s="89">
        <v>214.0</v>
      </c>
      <c r="B185" s="113"/>
      <c r="C185" s="114"/>
      <c r="D185" s="114"/>
      <c r="E185" s="114"/>
      <c r="F185" s="361" t="s">
        <v>107</v>
      </c>
      <c r="G185" s="125" t="s">
        <v>1009</v>
      </c>
      <c r="H185" s="117"/>
      <c r="I185" s="191"/>
      <c r="J185" s="117"/>
      <c r="K185" s="340"/>
      <c r="L185" s="117" t="str">
        <f t="shared" ref="L185:L194" si="46">IF(J185="Ya/Tidak",IF(K185="Ya",1,IF(K185="Tidak",0,"Blm Diisi")),IF(J185="A/B/C",IF(K185="A",1,IF(K185="B",0.5,IF(K185="C",0,"Blm Diisi"))),IF(J185="A/B/C/D",IF(K185="A",1,IF(K185="B",0.67,IF(K185="C",0.33,IF(K185="D",0,"Blm Diisi")))),IF(J185="A/B/C/D/E",IF(K185="A",1,IF(K185="B",0.75,IF(K185="C",0.5,IF(K185="D",0.25,IF(K185="E",0,"Blm Diisi"))))),IF(J185="%",IF(K185="","Blm Diisi",K185),IF(J185="Jumlah",IF(K185="","Blm Diisi",""),IF(J185="Rupiah",IF(K185="","Blm Diisi",""),IF(J185="","","-"))))))))</f>
        <v/>
      </c>
      <c r="M185" s="117"/>
      <c r="N185" s="89"/>
      <c r="O185" s="503"/>
      <c r="P185" s="467"/>
      <c r="Q185" s="498"/>
      <c r="R185" s="89"/>
      <c r="S185" s="89"/>
      <c r="T185" s="89"/>
      <c r="U185" s="89"/>
      <c r="V185" s="89"/>
      <c r="W185" s="89"/>
      <c r="X185" s="89"/>
      <c r="Y185" s="89"/>
      <c r="Z185" s="89"/>
    </row>
    <row r="186">
      <c r="A186" s="89">
        <v>215.0</v>
      </c>
      <c r="B186" s="113"/>
      <c r="C186" s="114"/>
      <c r="D186" s="114"/>
      <c r="E186" s="114"/>
      <c r="F186" s="362" t="s">
        <v>107</v>
      </c>
      <c r="G186" s="504" t="s">
        <v>1010</v>
      </c>
      <c r="H186" s="117"/>
      <c r="I186" s="191"/>
      <c r="J186" s="117"/>
      <c r="K186" s="117"/>
      <c r="L186" s="117" t="str">
        <f t="shared" si="46"/>
        <v/>
      </c>
      <c r="M186" s="117"/>
      <c r="N186" s="89"/>
      <c r="O186" s="121"/>
      <c r="P186" s="121"/>
      <c r="Q186" s="498"/>
      <c r="R186" s="89"/>
      <c r="S186" s="89"/>
      <c r="T186" s="89"/>
      <c r="U186" s="89"/>
      <c r="V186" s="89"/>
      <c r="W186" s="89"/>
      <c r="X186" s="89"/>
      <c r="Y186" s="89"/>
      <c r="Z186" s="89"/>
    </row>
    <row r="187">
      <c r="A187" s="89">
        <v>216.0</v>
      </c>
      <c r="B187" s="113"/>
      <c r="C187" s="114"/>
      <c r="D187" s="114"/>
      <c r="E187" s="114"/>
      <c r="F187" s="246"/>
      <c r="G187" s="341" t="s">
        <v>1011</v>
      </c>
      <c r="H187" s="117"/>
      <c r="I187" s="191"/>
      <c r="J187" s="117" t="s">
        <v>865</v>
      </c>
      <c r="K187" s="296">
        <v>4.0</v>
      </c>
      <c r="L187" s="117" t="str">
        <f t="shared" si="46"/>
        <v/>
      </c>
      <c r="M187" s="117"/>
      <c r="N187" s="89"/>
      <c r="O187" s="121"/>
      <c r="P187" s="249" t="s">
        <v>1646</v>
      </c>
      <c r="Q187" s="505" t="s">
        <v>1647</v>
      </c>
      <c r="R187" s="89"/>
      <c r="S187" s="89"/>
      <c r="T187" s="89"/>
      <c r="U187" s="89"/>
      <c r="V187" s="89"/>
      <c r="W187" s="89"/>
      <c r="X187" s="89"/>
      <c r="Y187" s="89"/>
      <c r="Z187" s="89"/>
    </row>
    <row r="188">
      <c r="A188" s="89">
        <v>217.0</v>
      </c>
      <c r="B188" s="113"/>
      <c r="C188" s="114"/>
      <c r="D188" s="114"/>
      <c r="E188" s="114"/>
      <c r="F188" s="246"/>
      <c r="G188" s="341" t="s">
        <v>1014</v>
      </c>
      <c r="H188" s="117"/>
      <c r="I188" s="191"/>
      <c r="J188" s="117" t="s">
        <v>865</v>
      </c>
      <c r="K188" s="296">
        <v>13.0</v>
      </c>
      <c r="L188" s="117" t="str">
        <f t="shared" si="46"/>
        <v/>
      </c>
      <c r="M188" s="117"/>
      <c r="N188" s="89"/>
      <c r="O188" s="121"/>
      <c r="P188" s="249" t="s">
        <v>1646</v>
      </c>
      <c r="Q188" s="505" t="s">
        <v>1647</v>
      </c>
      <c r="R188" s="89"/>
      <c r="S188" s="89"/>
      <c r="T188" s="89"/>
      <c r="U188" s="89"/>
      <c r="V188" s="89"/>
      <c r="W188" s="89"/>
      <c r="X188" s="89"/>
      <c r="Y188" s="89"/>
      <c r="Z188" s="89"/>
    </row>
    <row r="189">
      <c r="A189" s="89">
        <v>218.0</v>
      </c>
      <c r="B189" s="113"/>
      <c r="C189" s="114"/>
      <c r="D189" s="114"/>
      <c r="E189" s="114"/>
      <c r="F189" s="362" t="s">
        <v>107</v>
      </c>
      <c r="G189" s="504" t="s">
        <v>1017</v>
      </c>
      <c r="H189" s="117"/>
      <c r="I189" s="191" t="s">
        <v>1018</v>
      </c>
      <c r="J189" s="117"/>
      <c r="K189" s="367"/>
      <c r="L189" s="117" t="str">
        <f t="shared" si="46"/>
        <v/>
      </c>
      <c r="M189" s="117"/>
      <c r="N189" s="89"/>
      <c r="O189" s="121"/>
      <c r="P189" s="121"/>
      <c r="Q189" s="498"/>
      <c r="R189" s="89"/>
      <c r="S189" s="89"/>
      <c r="T189" s="89"/>
      <c r="U189" s="89"/>
      <c r="V189" s="89"/>
      <c r="W189" s="89"/>
      <c r="X189" s="89"/>
      <c r="Y189" s="89"/>
      <c r="Z189" s="89"/>
    </row>
    <row r="190">
      <c r="A190" s="89">
        <v>219.0</v>
      </c>
      <c r="B190" s="113"/>
      <c r="C190" s="114"/>
      <c r="D190" s="114"/>
      <c r="E190" s="114"/>
      <c r="F190" s="246"/>
      <c r="G190" s="341" t="s">
        <v>1011</v>
      </c>
      <c r="H190" s="117"/>
      <c r="I190" s="191"/>
      <c r="J190" s="117" t="s">
        <v>865</v>
      </c>
      <c r="K190" s="296">
        <v>3.0</v>
      </c>
      <c r="L190" s="117" t="str">
        <f t="shared" si="46"/>
        <v/>
      </c>
      <c r="M190" s="117"/>
      <c r="N190" s="89"/>
      <c r="O190" s="121"/>
      <c r="P190" s="249" t="s">
        <v>1646</v>
      </c>
      <c r="Q190" s="505" t="s">
        <v>1647</v>
      </c>
      <c r="R190" s="89"/>
      <c r="S190" s="89"/>
      <c r="T190" s="89"/>
      <c r="U190" s="89"/>
      <c r="V190" s="89"/>
      <c r="W190" s="89"/>
      <c r="X190" s="89"/>
      <c r="Y190" s="89"/>
      <c r="Z190" s="89"/>
    </row>
    <row r="191">
      <c r="A191" s="89">
        <v>220.0</v>
      </c>
      <c r="B191" s="113"/>
      <c r="C191" s="114"/>
      <c r="D191" s="114"/>
      <c r="E191" s="114"/>
      <c r="F191" s="246"/>
      <c r="G191" s="341" t="s">
        <v>1014</v>
      </c>
      <c r="H191" s="117"/>
      <c r="I191" s="191"/>
      <c r="J191" s="117" t="s">
        <v>865</v>
      </c>
      <c r="K191" s="296">
        <v>9.0</v>
      </c>
      <c r="L191" s="117" t="str">
        <f t="shared" si="46"/>
        <v/>
      </c>
      <c r="M191" s="117"/>
      <c r="N191" s="89"/>
      <c r="O191" s="121"/>
      <c r="P191" s="249" t="s">
        <v>1646</v>
      </c>
      <c r="Q191" s="505" t="s">
        <v>1647</v>
      </c>
      <c r="R191" s="89"/>
      <c r="S191" s="89"/>
      <c r="T191" s="89"/>
      <c r="U191" s="89"/>
      <c r="V191" s="89"/>
      <c r="W191" s="89"/>
      <c r="X191" s="89"/>
      <c r="Y191" s="89"/>
      <c r="Z191" s="89"/>
    </row>
    <row r="192">
      <c r="A192" s="89">
        <v>221.0</v>
      </c>
      <c r="B192" s="113"/>
      <c r="C192" s="114"/>
      <c r="D192" s="114"/>
      <c r="E192" s="114"/>
      <c r="F192" s="362" t="s">
        <v>107</v>
      </c>
      <c r="G192" s="504" t="s">
        <v>1023</v>
      </c>
      <c r="H192" s="117"/>
      <c r="I192" s="191" t="s">
        <v>1024</v>
      </c>
      <c r="J192" s="117" t="s">
        <v>861</v>
      </c>
      <c r="K192" s="193">
        <f>IF(OR(K193="",K194=""),"Blm Diisi",IF(K193=0,0,IF(K194/K193&gt;1,1,K194/K193)))</f>
        <v>0.4</v>
      </c>
      <c r="L192" s="117">
        <f t="shared" si="46"/>
        <v>0.4</v>
      </c>
      <c r="M192" s="117"/>
      <c r="N192" s="89"/>
      <c r="O192" s="121"/>
      <c r="P192" s="121"/>
      <c r="Q192" s="498"/>
      <c r="R192" s="89"/>
      <c r="S192" s="89"/>
      <c r="T192" s="89"/>
      <c r="U192" s="89"/>
      <c r="V192" s="89"/>
      <c r="W192" s="89"/>
      <c r="X192" s="89"/>
      <c r="Y192" s="89"/>
      <c r="Z192" s="89"/>
    </row>
    <row r="193">
      <c r="A193" s="89">
        <v>222.0</v>
      </c>
      <c r="B193" s="113"/>
      <c r="C193" s="114"/>
      <c r="D193" s="114"/>
      <c r="E193" s="114"/>
      <c r="F193" s="246"/>
      <c r="G193" s="341" t="s">
        <v>1025</v>
      </c>
      <c r="H193" s="117"/>
      <c r="I193" s="191"/>
      <c r="J193" s="117" t="s">
        <v>865</v>
      </c>
      <c r="K193" s="296">
        <v>5.0</v>
      </c>
      <c r="L193" s="117" t="str">
        <f t="shared" si="46"/>
        <v/>
      </c>
      <c r="M193" s="117"/>
      <c r="N193" s="89"/>
      <c r="O193" s="121"/>
      <c r="P193" s="249" t="s">
        <v>1648</v>
      </c>
      <c r="Q193" s="505" t="s">
        <v>1647</v>
      </c>
      <c r="R193" s="89"/>
      <c r="S193" s="89"/>
      <c r="T193" s="89"/>
      <c r="U193" s="89"/>
      <c r="V193" s="89"/>
      <c r="W193" s="89"/>
      <c r="X193" s="89"/>
      <c r="Y193" s="89"/>
      <c r="Z193" s="89"/>
    </row>
    <row r="194">
      <c r="A194" s="89">
        <v>223.0</v>
      </c>
      <c r="B194" s="113"/>
      <c r="C194" s="114"/>
      <c r="D194" s="114"/>
      <c r="E194" s="114"/>
      <c r="F194" s="246"/>
      <c r="G194" s="341" t="s">
        <v>1028</v>
      </c>
      <c r="H194" s="117"/>
      <c r="I194" s="191"/>
      <c r="J194" s="117" t="s">
        <v>865</v>
      </c>
      <c r="K194" s="296">
        <v>2.0</v>
      </c>
      <c r="L194" s="117" t="str">
        <f t="shared" si="46"/>
        <v/>
      </c>
      <c r="M194" s="117"/>
      <c r="N194" s="89"/>
      <c r="O194" s="121"/>
      <c r="P194" s="249" t="s">
        <v>1649</v>
      </c>
      <c r="Q194" s="505" t="s">
        <v>1647</v>
      </c>
      <c r="R194" s="89"/>
      <c r="S194" s="89"/>
      <c r="T194" s="89"/>
      <c r="U194" s="89"/>
      <c r="V194" s="89"/>
      <c r="W194" s="89"/>
      <c r="X194" s="89"/>
      <c r="Y194" s="89"/>
      <c r="Z194" s="89"/>
    </row>
    <row r="195">
      <c r="A195" s="89">
        <v>224.0</v>
      </c>
      <c r="B195" s="113"/>
      <c r="C195" s="114"/>
      <c r="D195" s="114"/>
      <c r="E195" s="114"/>
      <c r="F195" s="362" t="s">
        <v>107</v>
      </c>
      <c r="G195" s="504" t="s">
        <v>1209</v>
      </c>
      <c r="H195" s="117"/>
      <c r="I195" s="191" t="s">
        <v>1032</v>
      </c>
      <c r="J195" s="117" t="s">
        <v>861</v>
      </c>
      <c r="K195" s="506">
        <f>IF(OR(K196="",K197=""),"Blm Diisi",IF(K196=0,0,IF(K197/K196&gt;1,1,K197/K196)))</f>
        <v>0.02680629328</v>
      </c>
      <c r="L195" s="507">
        <f>IF(J195="Ya/Tidak",IF(K195="Ya",1,IF(K195="Tidak",0,"Blm Diisi")),IF(J195="A/B/C",IF(K195="A",1,IF(K195="B",0,5,IF(K195="C",0,"Blm Diisi"))),IF(J195="A/B/C/D",IF(K195="A",1,IF(K195="B",0,67,IF(K195="C",0,33,IF(K195="D",0,"Blm Diisi")))),IF(J195="A/B/C/D/E",IF(K195="A",1,IF(K195="B",0,75,IF(K195="C",0,5,IF(K195="D",0,25,IF(K195="E",0,"Blm Diisi"))))),IF(J195="%",IF(K195="","Blm Diisi",K195),IF(J195="Jumlah",IF(K195="","Blm Diisi",""),IF(J195="Rupiah",IF(K195="","Blm Diisi",""),IF(J195="","","-"))))))))</f>
        <v>0.02680629328</v>
      </c>
      <c r="M195" s="117"/>
      <c r="N195" s="89"/>
      <c r="O195" s="121"/>
      <c r="P195" s="249"/>
      <c r="Q195" s="508"/>
      <c r="R195" s="89"/>
      <c r="S195" s="89"/>
      <c r="T195" s="89"/>
      <c r="U195" s="89"/>
      <c r="V195" s="89"/>
      <c r="W195" s="89"/>
      <c r="X195" s="89"/>
      <c r="Y195" s="89"/>
      <c r="Z195" s="89"/>
    </row>
    <row r="196">
      <c r="A196" s="89">
        <v>225.0</v>
      </c>
      <c r="B196" s="113"/>
      <c r="C196" s="114"/>
      <c r="D196" s="114"/>
      <c r="E196" s="114"/>
      <c r="F196" s="246"/>
      <c r="G196" s="341" t="s">
        <v>1033</v>
      </c>
      <c r="H196" s="117"/>
      <c r="I196" s="191"/>
      <c r="J196" s="117" t="s">
        <v>1034</v>
      </c>
      <c r="K196" s="363">
        <v>1.3259479641E10</v>
      </c>
      <c r="L196" s="117" t="str">
        <f t="shared" ref="L196:L197" si="47">IF(J196="Ya/Tidak",IF(K196="Ya",1,IF(K196="Tidak",0,"Blm Diisi")),IF(J196="A/B/C",IF(K196="A",1,IF(K196="B",0.5,IF(K196="C",0,"Blm Diisi"))),IF(J196="A/B/C/D",IF(K196="A",1,IF(K196="B",0.67,IF(K196="C",0.33,IF(K196="D",0,"Blm Diisi")))),IF(J196="A/B/C/D/E",IF(K196="A",1,IF(K196="B",0.75,IF(K196="C",0.5,IF(K196="D",0.25,IF(K196="E",0,"Blm Diisi"))))),IF(J196="%",IF(K196="","Blm Diisi",K196),IF(J196="Jumlah",IF(K196="","Blm Diisi",""),IF(J196="Rupiah",IF(K196="","Blm Diisi",""),IF(J196="","","-"))))))))</f>
        <v/>
      </c>
      <c r="M196" s="117"/>
      <c r="N196" s="89"/>
      <c r="O196" s="121"/>
      <c r="P196" s="249" t="s">
        <v>1650</v>
      </c>
      <c r="Q196" s="508" t="s">
        <v>1647</v>
      </c>
      <c r="R196" s="89"/>
      <c r="S196" s="89"/>
      <c r="T196" s="89"/>
      <c r="U196" s="89"/>
      <c r="V196" s="89"/>
      <c r="W196" s="89"/>
      <c r="X196" s="89"/>
      <c r="Y196" s="89"/>
      <c r="Z196" s="89"/>
    </row>
    <row r="197">
      <c r="A197" s="89">
        <v>226.0</v>
      </c>
      <c r="B197" s="113"/>
      <c r="C197" s="114"/>
      <c r="D197" s="114"/>
      <c r="E197" s="114"/>
      <c r="F197" s="246"/>
      <c r="G197" s="341" t="s">
        <v>1210</v>
      </c>
      <c r="H197" s="117"/>
      <c r="I197" s="191"/>
      <c r="J197" s="117" t="s">
        <v>1034</v>
      </c>
      <c r="K197" s="363">
        <v>3.554375E8</v>
      </c>
      <c r="L197" s="117" t="str">
        <f t="shared" si="47"/>
        <v/>
      </c>
      <c r="M197" s="117"/>
      <c r="N197" s="89"/>
      <c r="O197" s="249" t="s">
        <v>1651</v>
      </c>
      <c r="P197" s="249" t="s">
        <v>1652</v>
      </c>
      <c r="Q197" s="491" t="s">
        <v>1647</v>
      </c>
      <c r="R197" s="89"/>
      <c r="S197" s="89"/>
      <c r="T197" s="89"/>
      <c r="U197" s="89"/>
      <c r="V197" s="89"/>
      <c r="W197" s="89"/>
      <c r="X197" s="89"/>
      <c r="Y197" s="89"/>
      <c r="Z197" s="89"/>
    </row>
    <row r="198">
      <c r="A198" s="89">
        <v>227.0</v>
      </c>
      <c r="B198" s="257"/>
      <c r="C198" s="241"/>
      <c r="D198" s="241"/>
      <c r="E198" s="241" t="s">
        <v>12</v>
      </c>
      <c r="F198" s="28" t="s">
        <v>1040</v>
      </c>
      <c r="G198" s="4"/>
      <c r="H198" s="242">
        <v>1.0</v>
      </c>
      <c r="I198" s="243"/>
      <c r="J198" s="242"/>
      <c r="K198" s="242"/>
      <c r="L198" s="242">
        <f>AVERAGE(L199)*H198</f>
        <v>1</v>
      </c>
      <c r="M198" s="242">
        <f>L198/H198</f>
        <v>1</v>
      </c>
      <c r="N198" s="89"/>
      <c r="O198" s="243"/>
      <c r="P198" s="243"/>
      <c r="Q198" s="498"/>
      <c r="R198" s="89"/>
      <c r="S198" s="89"/>
      <c r="T198" s="89"/>
      <c r="U198" s="89"/>
      <c r="V198" s="89"/>
      <c r="W198" s="89"/>
      <c r="X198" s="89"/>
      <c r="Y198" s="89"/>
      <c r="Z198" s="89"/>
    </row>
    <row r="199">
      <c r="A199" s="89">
        <v>228.0</v>
      </c>
      <c r="B199" s="113"/>
      <c r="C199" s="114"/>
      <c r="D199" s="114"/>
      <c r="E199" s="114"/>
      <c r="F199" s="361" t="s">
        <v>107</v>
      </c>
      <c r="G199" s="341" t="s">
        <v>1041</v>
      </c>
      <c r="H199" s="117"/>
      <c r="I199" s="191" t="s">
        <v>1413</v>
      </c>
      <c r="J199" s="117" t="s">
        <v>196</v>
      </c>
      <c r="K199" s="247" t="s">
        <v>190</v>
      </c>
      <c r="L199" s="117">
        <f>IF(J199="Ya/Tidak",IF(K199="Ya",1,IF(K199="Tidak",0,"Blm Diisi")),IF(J199="A/B/C",IF(K199="A",1,IF(K199="B",0.5,IF(K199="C",0,"Blm Diisi"))),IF(J199="A/B/C/D",IF(K199="A",1,IF(K199="B",0.67,IF(K199="C",0.33,IF(K199="D",0,"Blm Diisi")))),IF(J199="A/B/C/D/E",IF(K199="A",1,IF(K199="B",0.75,IF(K199="C",0.5,IF(K199="D",0.25,IF(K199="E",0,"Blm Diisi"))))),IF(J199="%",IF(K199="","Blm Diisi",K199),IF(J199="Jumlah",IF(K199="","Blm Diisi",""),IF(J199="Rupiah",IF(K199="","Blm Diisi",""),IF(J199="","","-"))))))))</f>
        <v>1</v>
      </c>
      <c r="M199" s="117"/>
      <c r="N199" s="89"/>
      <c r="O199" s="277" t="s">
        <v>1653</v>
      </c>
      <c r="P199" s="492" t="s">
        <v>1654</v>
      </c>
      <c r="Q199" s="491" t="s">
        <v>1655</v>
      </c>
      <c r="R199" s="89"/>
      <c r="S199" s="89"/>
      <c r="T199" s="89"/>
      <c r="U199" s="89"/>
      <c r="V199" s="89"/>
      <c r="W199" s="89"/>
      <c r="X199" s="89"/>
      <c r="Y199" s="89"/>
      <c r="Z199" s="89"/>
    </row>
    <row r="200">
      <c r="A200" s="89">
        <v>229.0</v>
      </c>
      <c r="B200" s="257"/>
      <c r="C200" s="241"/>
      <c r="D200" s="241"/>
      <c r="E200" s="241" t="s">
        <v>14</v>
      </c>
      <c r="F200" s="28" t="s">
        <v>1656</v>
      </c>
      <c r="G200" s="4"/>
      <c r="H200" s="242">
        <v>1.0</v>
      </c>
      <c r="I200" s="243"/>
      <c r="J200" s="242"/>
      <c r="K200" s="242"/>
      <c r="L200" s="242">
        <f>AVERAGE(L201)*H200</f>
        <v>1</v>
      </c>
      <c r="M200" s="242">
        <f>L200/H200</f>
        <v>1</v>
      </c>
      <c r="N200" s="89"/>
      <c r="O200" s="243"/>
      <c r="P200" s="243"/>
      <c r="Q200" s="498"/>
      <c r="R200" s="89"/>
      <c r="S200" s="89"/>
      <c r="T200" s="89"/>
      <c r="U200" s="89"/>
      <c r="V200" s="89"/>
      <c r="W200" s="89"/>
      <c r="X200" s="89"/>
      <c r="Y200" s="89"/>
      <c r="Z200" s="89"/>
    </row>
    <row r="201">
      <c r="A201" s="89">
        <v>230.0</v>
      </c>
      <c r="B201" s="113"/>
      <c r="C201" s="114"/>
      <c r="D201" s="114"/>
      <c r="E201" s="114"/>
      <c r="F201" s="361" t="s">
        <v>107</v>
      </c>
      <c r="G201" s="125" t="s">
        <v>1657</v>
      </c>
      <c r="H201" s="117"/>
      <c r="I201" s="191" t="s">
        <v>1658</v>
      </c>
      <c r="J201" s="117" t="s">
        <v>196</v>
      </c>
      <c r="K201" s="247" t="s">
        <v>190</v>
      </c>
      <c r="L201" s="117">
        <f>IF(J201="Ya/Tidak",IF(K201="Ya",1,IF(K201="Tidak",0,"Blm Diisi")),IF(J201="A/B/C",IF(K201="A",1,IF(K201="B",0.5,IF(K201="C",0,"Blm Diisi"))),IF(J201="A/B/C/D",IF(K201="A",1,IF(K201="B",0.67,IF(K201="C",0.33,IF(K201="D",0,"Blm Diisi")))),IF(J201="A/B/C/D/E",IF(K201="A",1,IF(K201="B",0.75,IF(K201="C",0.5,IF(K201="D",0.25,IF(K201="E",0,"Blm Diisi"))))),IF(J201="%",IF(K201="","Blm Diisi",K201),IF(J201="Jumlah",IF(K201="","Blm Diisi",""),IF(J201="Rupiah",IF(K201="","Blm Diisi",""),IF(J201="","","-"))))))))</f>
        <v>1</v>
      </c>
      <c r="M201" s="117"/>
      <c r="N201" s="89"/>
      <c r="O201" s="277" t="s">
        <v>1659</v>
      </c>
      <c r="P201" s="489" t="s">
        <v>1660</v>
      </c>
      <c r="Q201" s="495" t="s">
        <v>1661</v>
      </c>
      <c r="R201" s="89"/>
      <c r="S201" s="89"/>
      <c r="T201" s="89"/>
      <c r="U201" s="89"/>
      <c r="V201" s="89"/>
      <c r="W201" s="89"/>
      <c r="X201" s="89"/>
      <c r="Y201" s="89"/>
      <c r="Z201" s="89"/>
    </row>
    <row r="202">
      <c r="A202" s="89">
        <v>231.0</v>
      </c>
      <c r="B202" s="257"/>
      <c r="C202" s="241"/>
      <c r="D202" s="241"/>
      <c r="E202" s="241" t="s">
        <v>16</v>
      </c>
      <c r="F202" s="28" t="s">
        <v>95</v>
      </c>
      <c r="G202" s="4"/>
      <c r="H202" s="242">
        <v>0.75</v>
      </c>
      <c r="I202" s="243"/>
      <c r="J202" s="242"/>
      <c r="K202" s="242"/>
      <c r="L202" s="242">
        <f>AVERAGE(L203)*H202</f>
        <v>0.75</v>
      </c>
      <c r="M202" s="242">
        <f>L202/H202</f>
        <v>1</v>
      </c>
      <c r="N202" s="89"/>
      <c r="O202" s="243"/>
      <c r="P202" s="243"/>
      <c r="Q202" s="498"/>
      <c r="R202" s="89"/>
      <c r="S202" s="89"/>
      <c r="T202" s="89"/>
      <c r="U202" s="89"/>
      <c r="V202" s="89"/>
      <c r="W202" s="89"/>
      <c r="X202" s="89"/>
      <c r="Y202" s="89"/>
      <c r="Z202" s="89"/>
    </row>
    <row r="203">
      <c r="A203" s="89">
        <v>232.0</v>
      </c>
      <c r="B203" s="113"/>
      <c r="C203" s="114"/>
      <c r="D203" s="114"/>
      <c r="E203" s="114"/>
      <c r="F203" s="361" t="s">
        <v>107</v>
      </c>
      <c r="G203" s="341" t="s">
        <v>1213</v>
      </c>
      <c r="H203" s="117"/>
      <c r="I203" s="191" t="s">
        <v>1051</v>
      </c>
      <c r="J203" s="117" t="s">
        <v>196</v>
      </c>
      <c r="K203" s="247" t="s">
        <v>190</v>
      </c>
      <c r="L203" s="117">
        <f>IF(J203="Ya/Tidak",IF(K203="Ya",1,IF(K203="Tidak",0,"Blm Diisi")),IF(J203="A/B/C",IF(K203="A",1,IF(K203="B",0.5,IF(K203="C",0,"Blm Diisi"))),IF(J203="A/B/C/D",IF(K203="A",1,IF(K203="B",0.67,IF(K203="C",0.33,IF(K203="D",0,"Blm Diisi")))),IF(J203="A/B/C/D/E",IF(K203="A",1,IF(K203="B",0.75,IF(K203="C",0.5,IF(K203="D",0.25,IF(K203="E",0,"Blm Diisi"))))),IF(J203="%",IF(K203="","Blm Diisi",K203),IF(J203="Jumlah",IF(K203="","Blm Diisi",""),IF(J203="Rupiah",IF(K203="","Blm Diisi",""),IF(J203="","","-"))))))))</f>
        <v>1</v>
      </c>
      <c r="M203" s="117"/>
      <c r="N203" s="89"/>
      <c r="O203" s="277" t="s">
        <v>1662</v>
      </c>
      <c r="P203" s="492" t="s">
        <v>1663</v>
      </c>
      <c r="Q203" s="495" t="s">
        <v>1664</v>
      </c>
      <c r="R203" s="89"/>
      <c r="S203" s="89"/>
      <c r="T203" s="89"/>
      <c r="U203" s="89"/>
      <c r="V203" s="89"/>
      <c r="W203" s="89"/>
      <c r="X203" s="89"/>
      <c r="Y203" s="89"/>
      <c r="Z203" s="89"/>
    </row>
    <row r="204">
      <c r="A204" s="89">
        <v>233.0</v>
      </c>
      <c r="B204" s="320"/>
      <c r="C204" s="320"/>
      <c r="D204" s="337">
        <v>7.0</v>
      </c>
      <c r="E204" s="141" t="s">
        <v>45</v>
      </c>
      <c r="F204" s="3"/>
      <c r="G204" s="4"/>
      <c r="H204" s="37">
        <f>SUM(H205,H211,H218)</f>
        <v>1.95</v>
      </c>
      <c r="I204" s="262"/>
      <c r="J204" s="37"/>
      <c r="K204" s="37"/>
      <c r="L204" s="37">
        <f>SUM(L205,L211,L218)</f>
        <v>1.95</v>
      </c>
      <c r="M204" s="37">
        <f t="shared" ref="M204:M205" si="48">L204/H204</f>
        <v>1</v>
      </c>
      <c r="N204" s="89"/>
      <c r="O204" s="262"/>
      <c r="P204" s="262"/>
      <c r="Q204" s="498"/>
      <c r="R204" s="89"/>
      <c r="S204" s="89"/>
      <c r="T204" s="89"/>
      <c r="U204" s="89"/>
      <c r="V204" s="89"/>
      <c r="W204" s="89"/>
      <c r="X204" s="89"/>
      <c r="Y204" s="89"/>
      <c r="Z204" s="89"/>
    </row>
    <row r="205">
      <c r="A205" s="89">
        <v>234.0</v>
      </c>
      <c r="B205" s="257"/>
      <c r="C205" s="241"/>
      <c r="D205" s="241"/>
      <c r="E205" s="241" t="s">
        <v>10</v>
      </c>
      <c r="F205" s="28" t="s">
        <v>96</v>
      </c>
      <c r="G205" s="4"/>
      <c r="H205" s="242">
        <v>0.75</v>
      </c>
      <c r="I205" s="243"/>
      <c r="J205" s="242"/>
      <c r="K205" s="242"/>
      <c r="L205" s="242">
        <f>AVERAGE(L206)*H205</f>
        <v>0.75</v>
      </c>
      <c r="M205" s="242">
        <f t="shared" si="48"/>
        <v>1</v>
      </c>
      <c r="N205" s="89"/>
      <c r="O205" s="243"/>
      <c r="P205" s="243"/>
      <c r="Q205" s="498"/>
      <c r="R205" s="89"/>
      <c r="S205" s="89"/>
      <c r="T205" s="89"/>
      <c r="U205" s="89"/>
      <c r="V205" s="89"/>
      <c r="W205" s="89"/>
      <c r="X205" s="89"/>
      <c r="Y205" s="89"/>
      <c r="Z205" s="89"/>
    </row>
    <row r="206">
      <c r="A206" s="89">
        <v>235.0</v>
      </c>
      <c r="B206" s="113"/>
      <c r="C206" s="114"/>
      <c r="D206" s="114"/>
      <c r="E206" s="114"/>
      <c r="F206" s="328" t="s">
        <v>107</v>
      </c>
      <c r="G206" s="266" t="s">
        <v>1054</v>
      </c>
      <c r="H206" s="117"/>
      <c r="I206" s="191" t="s">
        <v>1055</v>
      </c>
      <c r="J206" s="117" t="s">
        <v>861</v>
      </c>
      <c r="K206" s="509">
        <f>IF(OR(K214="",K217=""),"Blm Diisi",IF(AND(K213=0,K217=0),0,IF(K217/K213&gt;1,1,K217/K213)))</f>
        <v>1</v>
      </c>
      <c r="L206" s="50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06" s="117"/>
      <c r="N206" s="89"/>
      <c r="O206" s="277" t="s">
        <v>1665</v>
      </c>
      <c r="P206" s="277" t="s">
        <v>1666</v>
      </c>
      <c r="Q206" s="491" t="s">
        <v>1667</v>
      </c>
      <c r="R206" s="89"/>
      <c r="S206" s="89"/>
      <c r="T206" s="89"/>
      <c r="U206" s="89"/>
      <c r="V206" s="89"/>
      <c r="W206" s="89"/>
      <c r="X206" s="89"/>
      <c r="Y206" s="89"/>
      <c r="Z206" s="89"/>
    </row>
    <row r="207">
      <c r="A207" s="89">
        <v>236.0</v>
      </c>
      <c r="B207" s="113"/>
      <c r="C207" s="114"/>
      <c r="D207" s="114"/>
      <c r="E207" s="114"/>
      <c r="F207" s="348" t="s">
        <v>107</v>
      </c>
      <c r="G207" s="266" t="s">
        <v>1058</v>
      </c>
      <c r="H207" s="117"/>
      <c r="I207" s="191"/>
      <c r="J207" s="117" t="s">
        <v>865</v>
      </c>
      <c r="K207" s="509">
        <v>20.0</v>
      </c>
      <c r="L207"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07" s="117"/>
      <c r="N207" s="89"/>
      <c r="O207" s="121"/>
      <c r="P207" s="121"/>
      <c r="Q207" s="498"/>
      <c r="R207" s="89"/>
      <c r="S207" s="89"/>
      <c r="T207" s="89"/>
      <c r="U207" s="89"/>
      <c r="V207" s="89"/>
      <c r="W207" s="89"/>
      <c r="X207" s="89"/>
      <c r="Y207" s="89"/>
      <c r="Z207" s="89"/>
    </row>
    <row r="208">
      <c r="A208" s="89">
        <v>237.0</v>
      </c>
      <c r="B208" s="113"/>
      <c r="C208" s="114"/>
      <c r="D208" s="114"/>
      <c r="E208" s="114"/>
      <c r="F208" s="114"/>
      <c r="G208" s="346" t="s">
        <v>1060</v>
      </c>
      <c r="H208" s="117"/>
      <c r="I208" s="191"/>
      <c r="J208" s="117" t="s">
        <v>865</v>
      </c>
      <c r="K208" s="296">
        <v>1.0</v>
      </c>
      <c r="L208" s="396" t="str">
        <f>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08" s="117"/>
      <c r="N208" s="89"/>
      <c r="O208" s="121"/>
      <c r="P208" s="121"/>
      <c r="Q208" s="498"/>
      <c r="R208" s="89"/>
      <c r="S208" s="89"/>
      <c r="T208" s="89"/>
      <c r="U208" s="89"/>
      <c r="V208" s="89"/>
      <c r="W208" s="89"/>
      <c r="X208" s="89"/>
      <c r="Y208" s="89"/>
      <c r="Z208" s="89"/>
    </row>
    <row r="209">
      <c r="A209" s="89">
        <v>238.0</v>
      </c>
      <c r="B209" s="113"/>
      <c r="C209" s="114"/>
      <c r="D209" s="114"/>
      <c r="E209" s="114"/>
      <c r="F209" s="348"/>
      <c r="G209" s="346" t="s">
        <v>1061</v>
      </c>
      <c r="H209" s="117"/>
      <c r="I209" s="191"/>
      <c r="J209" s="117" t="s">
        <v>865</v>
      </c>
      <c r="K209" s="296">
        <v>19.0</v>
      </c>
      <c r="L209" s="117" t="str">
        <f t="shared" ref="L209:L210" si="49">IF(J209="Ya/Tidak",IF(K209="Ya",1,IF(K209="Tidak",0,"Blm Diisi")),IF(J209="A/B/C",IF(K209="A",1,IF(K209="B",0.5,IF(K209="C",0,"Blm Diisi"))),IF(J209="A/B/C/D",IF(K209="A",1,IF(K209="B",0.67,IF(K209="C",0.33,IF(K209="D",0,"Blm Diisi")))),IF(J209="A/B/C/D/E",IF(K209="A",1,IF(K209="B",0.75,IF(K209="C",0.5,IF(K209="D",0.25,IF(K209="E",0,"Blm Diisi"))))),IF(J209="%",IF(K209="","Blm Diisi",K209),IF(J209="Jumlah",IF(K209="","Blm Diisi",""),IF(J209="Rupiah",IF(K209="","Blm Diisi",""),IF(J209="","","-"))))))))</f>
        <v/>
      </c>
      <c r="M209" s="117"/>
      <c r="N209" s="89"/>
      <c r="O209" s="121"/>
      <c r="P209" s="121"/>
      <c r="Q209" s="498"/>
      <c r="R209" s="89"/>
      <c r="S209" s="89"/>
      <c r="T209" s="89"/>
      <c r="U209" s="89"/>
      <c r="V209" s="89"/>
      <c r="W209" s="89"/>
      <c r="X209" s="89"/>
      <c r="Y209" s="89"/>
      <c r="Z209" s="89"/>
    </row>
    <row r="210">
      <c r="A210" s="89">
        <v>239.0</v>
      </c>
      <c r="B210" s="113"/>
      <c r="C210" s="114"/>
      <c r="D210" s="114"/>
      <c r="E210" s="114"/>
      <c r="F210" s="365" t="s">
        <v>107</v>
      </c>
      <c r="G210" s="266" t="s">
        <v>1062</v>
      </c>
      <c r="H210" s="117"/>
      <c r="I210" s="191"/>
      <c r="J210" s="117" t="s">
        <v>865</v>
      </c>
      <c r="K210" s="296">
        <v>20.0</v>
      </c>
      <c r="L210" s="117" t="str">
        <f t="shared" si="49"/>
        <v/>
      </c>
      <c r="M210" s="117"/>
      <c r="N210" s="89"/>
      <c r="O210" s="121"/>
      <c r="P210" s="121"/>
      <c r="Q210" s="498"/>
      <c r="R210" s="89"/>
      <c r="S210" s="89"/>
      <c r="T210" s="89"/>
      <c r="U210" s="89"/>
      <c r="V210" s="89"/>
      <c r="W210" s="89"/>
      <c r="X210" s="89"/>
      <c r="Y210" s="89"/>
      <c r="Z210" s="89"/>
    </row>
    <row r="211">
      <c r="A211" s="89">
        <v>240.0</v>
      </c>
      <c r="B211" s="257"/>
      <c r="C211" s="241"/>
      <c r="D211" s="241"/>
      <c r="E211" s="241" t="s">
        <v>12</v>
      </c>
      <c r="F211" s="28" t="s">
        <v>97</v>
      </c>
      <c r="G211" s="4"/>
      <c r="H211" s="242">
        <v>0.6</v>
      </c>
      <c r="I211" s="243"/>
      <c r="J211" s="242"/>
      <c r="K211" s="242"/>
      <c r="L211" s="242">
        <f>AVERAGE(L212)*H211</f>
        <v>0.6</v>
      </c>
      <c r="M211" s="242">
        <f>L211/H211</f>
        <v>1</v>
      </c>
      <c r="N211" s="89"/>
      <c r="O211" s="243"/>
      <c r="P211" s="243"/>
      <c r="Q211" s="498"/>
      <c r="R211" s="89"/>
      <c r="S211" s="89"/>
      <c r="T211" s="89"/>
      <c r="U211" s="89"/>
      <c r="V211" s="89"/>
      <c r="W211" s="89"/>
      <c r="X211" s="89"/>
      <c r="Y211" s="89"/>
      <c r="Z211" s="89"/>
    </row>
    <row r="212">
      <c r="A212" s="89">
        <v>241.0</v>
      </c>
      <c r="B212" s="113"/>
      <c r="C212" s="114"/>
      <c r="D212" s="114"/>
      <c r="E212" s="114"/>
      <c r="F212" s="328" t="s">
        <v>107</v>
      </c>
      <c r="G212" s="266" t="s">
        <v>1063</v>
      </c>
      <c r="H212" s="117"/>
      <c r="I212" s="191" t="s">
        <v>1064</v>
      </c>
      <c r="J212" s="117" t="s">
        <v>861</v>
      </c>
      <c r="K212" s="193">
        <f>IF(OR(K214="",K217=""),"Blm Diisi",IF(AND(K213=0,K217=0),0,IF(K217/K213&gt;1,1,K217/K213)))</f>
        <v>1</v>
      </c>
      <c r="L212" s="117">
        <f>IF(J212="Ya/Tidak",IF(K212="Ya",1,IF(K212="Tidak",0,"Blm Diisi")),IF(J212="A/B/C",IF(K212="A",1,IF(K212="B",0.5,IF(K212="C",0,"Blm Diisi"))),IF(J212="A/B/C/D",IF(K212="A",1,IF(K212="B",0.67,IF(K212="C",0.33,IF(K212="D",0,"Blm Diisi")))),IF(J212="A/B/C/D/E",IF(K212="A",1,IF(K212="B",0.75,IF(K212="C",0.5,IF(K212="D",0.25,IF(K212="E",0,"Blm Diisi"))))),IF(J212="%",IF(K212="","Blm Diisi",K212),IF(J212="Jumlah",IF(K212="","Blm Diisi",""),IF(J212="Rupiah",IF(K212="","Blm Diisi",""),IF(J212="","","-"))))))))</f>
        <v>1</v>
      </c>
      <c r="M212" s="117"/>
      <c r="N212" s="89"/>
      <c r="O212" s="277" t="s">
        <v>1668</v>
      </c>
      <c r="P212" s="497" t="s">
        <v>1669</v>
      </c>
      <c r="Q212" s="491" t="s">
        <v>1670</v>
      </c>
      <c r="R212" s="89"/>
      <c r="S212" s="89"/>
      <c r="T212" s="89"/>
      <c r="U212" s="89"/>
      <c r="V212" s="89"/>
      <c r="W212" s="89"/>
      <c r="X212" s="89"/>
      <c r="Y212" s="89"/>
      <c r="Z212" s="89"/>
    </row>
    <row r="213">
      <c r="A213" s="89">
        <v>242.0</v>
      </c>
      <c r="B213" s="113"/>
      <c r="C213" s="114"/>
      <c r="D213" s="114"/>
      <c r="E213" s="114"/>
      <c r="F213" s="348" t="s">
        <v>107</v>
      </c>
      <c r="G213" s="266" t="s">
        <v>1067</v>
      </c>
      <c r="H213" s="117"/>
      <c r="I213" s="191"/>
      <c r="J213" s="117" t="s">
        <v>865</v>
      </c>
      <c r="K213" s="117">
        <f>IF(OR(K214="",K215="",K216=""),"Blm Diisi",K214+K215+K216)</f>
        <v>14</v>
      </c>
      <c r="L213" s="117" t="str">
        <f>IF(J213="Ya/Tidak",IF(K214="Ya",1,IF(K214="Tidak",0,"Blm Diisi")),IF(J213="A/B/C",IF(K214="A",1,IF(K214="B",0.5,IF(K214="C",0,"Blm Diisi"))),IF(J213="A/B/C/D",IF(K214="A",1,IF(K214="B",0.67,IF(K214="C",0.33,IF(K214="D",0,"Blm Diisi")))),IF(J213="A/B/C/D/E",IF(K214="A",1,IF(K214="B",0.75,IF(K214="C",0.5,IF(K214="D",0.25,IF(K214="E",0,"Blm Diisi"))))),IF(J213="%",IF(K214="","Blm Diisi",K214),IF(J213="Jumlah",IF(K214="","Blm Diisi",""),IF(J213="Rupiah",IF(K214="","Blm Diisi",""),IF(J213="","","-"))))))))</f>
        <v/>
      </c>
      <c r="M213" s="117"/>
      <c r="N213" s="89"/>
      <c r="O213" s="121"/>
      <c r="P213" s="121"/>
      <c r="Q213" s="498"/>
      <c r="R213" s="89"/>
      <c r="S213" s="89"/>
      <c r="T213" s="89"/>
      <c r="U213" s="89"/>
      <c r="V213" s="89"/>
      <c r="W213" s="89"/>
      <c r="X213" s="89"/>
      <c r="Y213" s="89"/>
      <c r="Z213" s="89"/>
    </row>
    <row r="214">
      <c r="A214" s="89">
        <v>243.0</v>
      </c>
      <c r="B214" s="113"/>
      <c r="C214" s="114"/>
      <c r="D214" s="114"/>
      <c r="E214" s="114"/>
      <c r="F214" s="114"/>
      <c r="G214" s="346" t="s">
        <v>1068</v>
      </c>
      <c r="H214" s="117"/>
      <c r="I214" s="191"/>
      <c r="J214" s="117" t="s">
        <v>865</v>
      </c>
      <c r="K214" s="296">
        <v>0.0</v>
      </c>
      <c r="L214" s="117" t="str">
        <f t="shared" ref="L214:L217" si="50">IF(J214="Ya/Tidak",IF(K214="Ya",1,IF(K214="Tidak",0,"Blm Diisi")),IF(J214="A/B/C",IF(K214="A",1,IF(K214="B",0.5,IF(K214="C",0,"Blm Diisi"))),IF(J214="A/B/C/D",IF(K214="A",1,IF(K214="B",0.67,IF(K214="C",0.33,IF(K214="D",0,"Blm Diisi")))),IF(J214="A/B/C/D/E",IF(K214="A",1,IF(K214="B",0.75,IF(K214="C",0.5,IF(K214="D",0.25,IF(K214="E",0,"Blm Diisi"))))),IF(J214="%",IF(K214="","Blm Diisi",K214),IF(J214="Jumlah",IF(K214="","Blm Diisi",""),IF(J214="Rupiah",IF(K214="","Blm Diisi",""),IF(J214="","","-"))))))))</f>
        <v/>
      </c>
      <c r="M214" s="117"/>
      <c r="N214" s="89"/>
      <c r="O214" s="121"/>
      <c r="P214" s="121"/>
      <c r="Q214" s="498"/>
      <c r="R214" s="89"/>
      <c r="S214" s="89"/>
      <c r="T214" s="89"/>
      <c r="U214" s="89"/>
      <c r="V214" s="89"/>
      <c r="W214" s="89"/>
      <c r="X214" s="89"/>
      <c r="Y214" s="89"/>
      <c r="Z214" s="89"/>
    </row>
    <row r="215">
      <c r="A215" s="89">
        <v>244.0</v>
      </c>
      <c r="B215" s="113"/>
      <c r="C215" s="114"/>
      <c r="D215" s="114"/>
      <c r="E215" s="114"/>
      <c r="F215" s="114"/>
      <c r="G215" s="346" t="s">
        <v>1069</v>
      </c>
      <c r="H215" s="117"/>
      <c r="I215" s="191"/>
      <c r="J215" s="117" t="s">
        <v>865</v>
      </c>
      <c r="K215" s="296">
        <v>0.0</v>
      </c>
      <c r="L215" s="117" t="str">
        <f t="shared" si="50"/>
        <v/>
      </c>
      <c r="M215" s="117"/>
      <c r="N215" s="89"/>
      <c r="O215" s="121"/>
      <c r="P215" s="121"/>
      <c r="Q215" s="498"/>
      <c r="R215" s="89"/>
      <c r="S215" s="89"/>
      <c r="T215" s="89"/>
      <c r="U215" s="89"/>
      <c r="V215" s="89"/>
      <c r="W215" s="89"/>
      <c r="X215" s="89"/>
      <c r="Y215" s="89"/>
      <c r="Z215" s="89"/>
    </row>
    <row r="216">
      <c r="A216" s="89">
        <v>245.0</v>
      </c>
      <c r="B216" s="113"/>
      <c r="C216" s="114"/>
      <c r="D216" s="114"/>
      <c r="E216" s="114"/>
      <c r="F216" s="348"/>
      <c r="G216" s="346" t="s">
        <v>1070</v>
      </c>
      <c r="H216" s="117"/>
      <c r="I216" s="191"/>
      <c r="J216" s="117" t="s">
        <v>865</v>
      </c>
      <c r="K216" s="296">
        <v>14.0</v>
      </c>
      <c r="L216" s="117" t="str">
        <f t="shared" si="50"/>
        <v/>
      </c>
      <c r="M216" s="117"/>
      <c r="N216" s="89"/>
      <c r="O216" s="121"/>
      <c r="P216" s="121"/>
      <c r="Q216" s="498"/>
      <c r="R216" s="89"/>
      <c r="S216" s="89"/>
      <c r="T216" s="89"/>
      <c r="U216" s="89"/>
      <c r="V216" s="89"/>
      <c r="W216" s="89"/>
      <c r="X216" s="89"/>
      <c r="Y216" s="89"/>
      <c r="Z216" s="89"/>
    </row>
    <row r="217">
      <c r="A217" s="89">
        <v>246.0</v>
      </c>
      <c r="B217" s="113"/>
      <c r="C217" s="114"/>
      <c r="D217" s="114"/>
      <c r="E217" s="114"/>
      <c r="F217" s="365" t="s">
        <v>107</v>
      </c>
      <c r="G217" s="266" t="s">
        <v>1062</v>
      </c>
      <c r="H217" s="117"/>
      <c r="I217" s="191"/>
      <c r="J217" s="117" t="s">
        <v>865</v>
      </c>
      <c r="K217" s="510">
        <v>14.0</v>
      </c>
      <c r="L217" s="117" t="str">
        <f t="shared" si="50"/>
        <v/>
      </c>
      <c r="M217" s="117"/>
      <c r="N217" s="89"/>
      <c r="O217" s="121"/>
      <c r="P217" s="121"/>
      <c r="Q217" s="498"/>
      <c r="R217" s="89"/>
      <c r="S217" s="89"/>
      <c r="T217" s="89"/>
      <c r="U217" s="89"/>
      <c r="V217" s="89"/>
      <c r="W217" s="89"/>
      <c r="X217" s="89"/>
      <c r="Y217" s="89"/>
      <c r="Z217" s="89"/>
    </row>
    <row r="218">
      <c r="A218" s="89">
        <v>247.0</v>
      </c>
      <c r="B218" s="257"/>
      <c r="C218" s="241"/>
      <c r="D218" s="241"/>
      <c r="E218" s="241" t="s">
        <v>14</v>
      </c>
      <c r="F218" s="28" t="s">
        <v>98</v>
      </c>
      <c r="G218" s="4"/>
      <c r="H218" s="242">
        <v>0.6</v>
      </c>
      <c r="I218" s="243"/>
      <c r="J218" s="242"/>
      <c r="K218" s="242"/>
      <c r="L218" s="242">
        <f>AVERAGE(L219)*H218</f>
        <v>0.6</v>
      </c>
      <c r="M218" s="242">
        <f>L218/H218</f>
        <v>1</v>
      </c>
      <c r="N218" s="89"/>
      <c r="O218" s="243"/>
      <c r="P218" s="243"/>
      <c r="Q218" s="498"/>
      <c r="R218" s="89"/>
      <c r="S218" s="89"/>
      <c r="T218" s="89"/>
      <c r="U218" s="89"/>
      <c r="V218" s="89"/>
      <c r="W218" s="89"/>
      <c r="X218" s="89"/>
      <c r="Y218" s="89"/>
      <c r="Z218" s="89"/>
    </row>
    <row r="219">
      <c r="A219" s="89">
        <v>248.0</v>
      </c>
      <c r="B219" s="113"/>
      <c r="C219" s="114"/>
      <c r="D219" s="114"/>
      <c r="E219" s="114"/>
      <c r="F219" s="361" t="s">
        <v>107</v>
      </c>
      <c r="G219" s="125" t="s">
        <v>1074</v>
      </c>
      <c r="H219" s="117"/>
      <c r="I219" s="191" t="s">
        <v>1075</v>
      </c>
      <c r="J219" s="117" t="s">
        <v>861</v>
      </c>
      <c r="K219" s="511">
        <f>IF(OR(K220="",K221="",K222=""),"Blm Diisi",IF(AND(K220=0,K222=0),1,IF(K222/K220&gt;1,1,K222/K220)))</f>
        <v>1</v>
      </c>
      <c r="L219" s="117">
        <f t="shared" ref="L219:L222" si="51">IF(J219="Ya/Tidak",IF(K219="Ya",1,IF(K219="Tidak",0,"Blm Diisi")),IF(J219="A/B/C",IF(K219="A",1,IF(K219="B",0.5,IF(K219="C",0,"Blm Diisi"))),IF(J219="A/B/C/D",IF(K219="A",1,IF(K219="B",0.67,IF(K219="C",0.33,IF(K219="D",0,"Blm Diisi")))),IF(J219="A/B/C/D/E",IF(K219="A",1,IF(K219="B",0.75,IF(K219="C",0.5,IF(K219="D",0.25,IF(K219="E",0,"Blm Diisi"))))),IF(J219="%",IF(K219="","Blm Diisi",K219),IF(J219="Jumlah",IF(K219="","Blm Diisi",""),IF(J219="Rupiah",IF(K219="","Blm Diisi",""),IF(J219="","","-"))))))))</f>
        <v>1</v>
      </c>
      <c r="M219" s="117"/>
      <c r="N219" s="89"/>
      <c r="O219" s="121"/>
      <c r="P219" s="467"/>
      <c r="Q219" s="498"/>
      <c r="R219" s="89"/>
      <c r="S219" s="89"/>
      <c r="T219" s="89"/>
      <c r="U219" s="89"/>
      <c r="V219" s="89"/>
      <c r="W219" s="89"/>
      <c r="X219" s="89"/>
      <c r="Y219" s="89"/>
      <c r="Z219" s="89"/>
    </row>
    <row r="220">
      <c r="A220" s="89">
        <v>249.0</v>
      </c>
      <c r="B220" s="113"/>
      <c r="C220" s="114"/>
      <c r="D220" s="114"/>
      <c r="E220" s="114"/>
      <c r="F220" s="246"/>
      <c r="G220" s="341" t="s">
        <v>1078</v>
      </c>
      <c r="H220" s="117" t="s">
        <v>176</v>
      </c>
      <c r="I220" s="191" t="s">
        <v>176</v>
      </c>
      <c r="J220" s="117" t="s">
        <v>865</v>
      </c>
      <c r="K220" s="510">
        <v>0.0</v>
      </c>
      <c r="L220" s="117" t="str">
        <f t="shared" si="51"/>
        <v/>
      </c>
      <c r="M220" s="117"/>
      <c r="N220" s="89"/>
      <c r="O220" s="249" t="s">
        <v>1671</v>
      </c>
      <c r="P220" s="249" t="s">
        <v>1672</v>
      </c>
      <c r="Q220" s="491" t="s">
        <v>1673</v>
      </c>
      <c r="R220" s="89"/>
      <c r="S220" s="89"/>
      <c r="T220" s="89"/>
      <c r="U220" s="89"/>
      <c r="V220" s="89"/>
      <c r="W220" s="89"/>
      <c r="X220" s="89"/>
      <c r="Y220" s="89"/>
      <c r="Z220" s="89"/>
    </row>
    <row r="221">
      <c r="A221" s="89">
        <v>250.0</v>
      </c>
      <c r="B221" s="113"/>
      <c r="C221" s="114"/>
      <c r="D221" s="114"/>
      <c r="E221" s="114"/>
      <c r="F221" s="246"/>
      <c r="G221" s="341" t="s">
        <v>1081</v>
      </c>
      <c r="H221" s="117" t="s">
        <v>176</v>
      </c>
      <c r="I221" s="191" t="s">
        <v>176</v>
      </c>
      <c r="J221" s="117" t="s">
        <v>865</v>
      </c>
      <c r="K221" s="510">
        <v>0.0</v>
      </c>
      <c r="L221" s="117" t="str">
        <f t="shared" si="51"/>
        <v/>
      </c>
      <c r="M221" s="117"/>
      <c r="N221" s="89"/>
      <c r="O221" s="249" t="s">
        <v>1671</v>
      </c>
      <c r="P221" s="249" t="s">
        <v>1672</v>
      </c>
      <c r="Q221" s="491" t="s">
        <v>1673</v>
      </c>
      <c r="R221" s="89"/>
      <c r="S221" s="89"/>
      <c r="T221" s="89"/>
      <c r="U221" s="89"/>
      <c r="V221" s="89"/>
      <c r="W221" s="89"/>
      <c r="X221" s="89"/>
      <c r="Y221" s="89"/>
      <c r="Z221" s="89"/>
    </row>
    <row r="222">
      <c r="A222" s="89">
        <v>251.0</v>
      </c>
      <c r="B222" s="113"/>
      <c r="C222" s="114"/>
      <c r="D222" s="114"/>
      <c r="E222" s="114"/>
      <c r="F222" s="246"/>
      <c r="G222" s="341" t="s">
        <v>1083</v>
      </c>
      <c r="H222" s="117" t="s">
        <v>176</v>
      </c>
      <c r="I222" s="191" t="s">
        <v>176</v>
      </c>
      <c r="J222" s="117" t="s">
        <v>865</v>
      </c>
      <c r="K222" s="296">
        <v>0.0</v>
      </c>
      <c r="L222" s="117" t="str">
        <f t="shared" si="51"/>
        <v/>
      </c>
      <c r="M222" s="117"/>
      <c r="N222" s="89"/>
      <c r="O222" s="249" t="s">
        <v>1671</v>
      </c>
      <c r="P222" s="249" t="s">
        <v>1672</v>
      </c>
      <c r="Q222" s="491" t="s">
        <v>1673</v>
      </c>
      <c r="R222" s="89"/>
      <c r="S222" s="89"/>
      <c r="T222" s="89"/>
      <c r="U222" s="89"/>
      <c r="V222" s="89"/>
      <c r="W222" s="89"/>
      <c r="X222" s="89"/>
      <c r="Y222" s="89"/>
      <c r="Z222" s="89"/>
    </row>
    <row r="223">
      <c r="A223" s="89">
        <v>252.0</v>
      </c>
      <c r="B223" s="320"/>
      <c r="C223" s="320"/>
      <c r="D223" s="337">
        <v>8.0</v>
      </c>
      <c r="E223" s="141" t="s">
        <v>53</v>
      </c>
      <c r="F223" s="3"/>
      <c r="G223" s="4"/>
      <c r="H223" s="37">
        <f>SUM(H224,H229)</f>
        <v>3.75</v>
      </c>
      <c r="I223" s="262"/>
      <c r="J223" s="37"/>
      <c r="K223" s="37"/>
      <c r="L223" s="37">
        <f>SUM(L224,L229)</f>
        <v>3.75</v>
      </c>
      <c r="M223" s="37">
        <f t="shared" ref="M223:M224" si="52">L223/H223</f>
        <v>1</v>
      </c>
      <c r="N223" s="89"/>
      <c r="O223" s="262"/>
      <c r="P223" s="262"/>
      <c r="Q223" s="498"/>
      <c r="R223" s="89"/>
      <c r="S223" s="89"/>
      <c r="T223" s="89"/>
      <c r="U223" s="89"/>
      <c r="V223" s="89"/>
      <c r="W223" s="89"/>
      <c r="X223" s="89"/>
      <c r="Y223" s="89"/>
      <c r="Z223" s="89"/>
    </row>
    <row r="224">
      <c r="A224" s="89">
        <v>253.0</v>
      </c>
      <c r="B224" s="257"/>
      <c r="C224" s="241"/>
      <c r="D224" s="241"/>
      <c r="E224" s="241" t="s">
        <v>10</v>
      </c>
      <c r="F224" s="28" t="s">
        <v>1117</v>
      </c>
      <c r="G224" s="4"/>
      <c r="H224" s="242">
        <v>2.5</v>
      </c>
      <c r="I224" s="243"/>
      <c r="J224" s="242"/>
      <c r="K224" s="242"/>
      <c r="L224" s="242">
        <f>AVERAGE(L225:L226)*H224</f>
        <v>2.5</v>
      </c>
      <c r="M224" s="242">
        <f t="shared" si="52"/>
        <v>1</v>
      </c>
      <c r="N224" s="89"/>
      <c r="O224" s="243"/>
      <c r="P224" s="243"/>
      <c r="Q224" s="498"/>
      <c r="R224" s="89"/>
      <c r="S224" s="89"/>
      <c r="T224" s="89"/>
      <c r="U224" s="89"/>
      <c r="V224" s="89"/>
      <c r="W224" s="89"/>
      <c r="X224" s="89"/>
      <c r="Y224" s="89"/>
      <c r="Z224" s="89"/>
    </row>
    <row r="225">
      <c r="A225" s="89">
        <v>254.0</v>
      </c>
      <c r="B225" s="113"/>
      <c r="C225" s="114"/>
      <c r="D225" s="114"/>
      <c r="E225" s="114"/>
      <c r="F225" s="114" t="s">
        <v>186</v>
      </c>
      <c r="G225" s="266" t="s">
        <v>1118</v>
      </c>
      <c r="H225" s="117"/>
      <c r="I225" s="191" t="s">
        <v>1422</v>
      </c>
      <c r="J225" s="117" t="s">
        <v>196</v>
      </c>
      <c r="K225" s="247" t="s">
        <v>190</v>
      </c>
      <c r="L225" s="117">
        <f t="shared" ref="L225:L228" si="53">IF(J225="Ya/Tidak",IF(K225="Ya",1,IF(K225="Tidak",0,"Blm Diisi")),IF(J225="A/B/C",IF(K225="A",1,IF(K225="B",0.5,IF(K225="C",0,"Blm Diisi"))),IF(J225="A/B/C/D",IF(K225="A",1,IF(K225="B",0.67,IF(K225="C",0.33,IF(K225="D",0,"Blm Diisi")))),IF(J225="A/B/C/D/E",IF(K225="A",1,IF(K225="B",0.75,IF(K225="C",0.5,IF(K225="D",0.25,IF(K225="E",0,"Blm Diisi"))))),IF(J225="%",IF(K225="","Blm Diisi",K225),IF(J225="Jumlah",IF(K225="","Blm Diisi",""),IF(J225="Rupiah",IF(K225="","Blm Diisi",""),IF(J225="","","-"))))))))</f>
        <v>1</v>
      </c>
      <c r="M225" s="117"/>
      <c r="N225" s="89"/>
      <c r="O225" s="277" t="s">
        <v>1674</v>
      </c>
      <c r="P225" s="249" t="s">
        <v>1675</v>
      </c>
      <c r="Q225" s="495" t="s">
        <v>1676</v>
      </c>
      <c r="R225" s="89"/>
      <c r="S225" s="89"/>
      <c r="T225" s="89"/>
      <c r="U225" s="89"/>
      <c r="V225" s="89"/>
      <c r="W225" s="89"/>
      <c r="X225" s="89"/>
      <c r="Y225" s="89"/>
      <c r="Z225" s="89"/>
    </row>
    <row r="226">
      <c r="A226" s="89">
        <v>255.0</v>
      </c>
      <c r="B226" s="113"/>
      <c r="C226" s="114"/>
      <c r="D226" s="114"/>
      <c r="E226" s="114"/>
      <c r="F226" s="114" t="s">
        <v>193</v>
      </c>
      <c r="G226" s="266" t="s">
        <v>1126</v>
      </c>
      <c r="H226" s="117"/>
      <c r="I226" s="191" t="s">
        <v>1127</v>
      </c>
      <c r="J226" s="117" t="s">
        <v>861</v>
      </c>
      <c r="K226" s="340">
        <f>IF(OR(K227="",K228=""),"Blm Diisi",IF(K227=0,0,IF(K228/K227&gt;1,1,K228/K227)))</f>
        <v>1</v>
      </c>
      <c r="L226" s="117">
        <f t="shared" si="53"/>
        <v>1</v>
      </c>
      <c r="M226" s="117"/>
      <c r="N226" s="89"/>
      <c r="O226" s="502"/>
      <c r="P226" s="467"/>
      <c r="Q226" s="498"/>
      <c r="R226" s="89"/>
      <c r="S226" s="89"/>
      <c r="T226" s="89"/>
      <c r="U226" s="89"/>
      <c r="V226" s="89"/>
      <c r="W226" s="89"/>
      <c r="X226" s="89"/>
      <c r="Y226" s="89"/>
      <c r="Z226" s="89"/>
    </row>
    <row r="227">
      <c r="A227" s="89">
        <v>256.0</v>
      </c>
      <c r="B227" s="113"/>
      <c r="C227" s="114"/>
      <c r="D227" s="114"/>
      <c r="E227" s="114"/>
      <c r="F227" s="114"/>
      <c r="G227" s="346" t="s">
        <v>1130</v>
      </c>
      <c r="H227" s="117"/>
      <c r="I227" s="191"/>
      <c r="J227" s="117" t="s">
        <v>865</v>
      </c>
      <c r="K227" s="510">
        <v>1.0</v>
      </c>
      <c r="L227" s="117" t="str">
        <f t="shared" si="53"/>
        <v/>
      </c>
      <c r="M227" s="117"/>
      <c r="N227" s="89"/>
      <c r="O227" s="249" t="s">
        <v>1677</v>
      </c>
      <c r="P227" s="492" t="s">
        <v>1678</v>
      </c>
      <c r="Q227" s="505" t="s">
        <v>1679</v>
      </c>
      <c r="R227" s="89"/>
      <c r="S227" s="89"/>
      <c r="T227" s="89"/>
      <c r="U227" s="89"/>
      <c r="V227" s="89"/>
      <c r="W227" s="89"/>
      <c r="X227" s="89"/>
      <c r="Y227" s="89"/>
      <c r="Z227" s="89"/>
    </row>
    <row r="228">
      <c r="A228" s="89">
        <v>257.0</v>
      </c>
      <c r="B228" s="113"/>
      <c r="C228" s="114"/>
      <c r="D228" s="114"/>
      <c r="E228" s="114"/>
      <c r="F228" s="114"/>
      <c r="G228" s="346" t="s">
        <v>1131</v>
      </c>
      <c r="H228" s="117"/>
      <c r="I228" s="191"/>
      <c r="J228" s="117" t="s">
        <v>865</v>
      </c>
      <c r="K228" s="510">
        <v>1.0</v>
      </c>
      <c r="L228" s="117" t="str">
        <f t="shared" si="53"/>
        <v/>
      </c>
      <c r="M228" s="117"/>
      <c r="N228" s="89"/>
      <c r="O228" s="249" t="s">
        <v>1677</v>
      </c>
      <c r="P228" s="492" t="s">
        <v>1678</v>
      </c>
      <c r="Q228" s="499" t="s">
        <v>1679</v>
      </c>
      <c r="R228" s="89"/>
      <c r="S228" s="89"/>
      <c r="T228" s="89"/>
      <c r="U228" s="89"/>
      <c r="V228" s="89"/>
      <c r="W228" s="89"/>
      <c r="X228" s="89"/>
      <c r="Y228" s="89"/>
      <c r="Z228" s="89"/>
    </row>
    <row r="229">
      <c r="A229" s="89">
        <v>258.0</v>
      </c>
      <c r="B229" s="257"/>
      <c r="C229" s="241"/>
      <c r="D229" s="241"/>
      <c r="E229" s="241" t="s">
        <v>12</v>
      </c>
      <c r="F229" s="28" t="s">
        <v>100</v>
      </c>
      <c r="G229" s="4"/>
      <c r="H229" s="242">
        <v>1.25</v>
      </c>
      <c r="I229" s="243"/>
      <c r="J229" s="242"/>
      <c r="K229" s="242"/>
      <c r="L229" s="242">
        <f>AVERAGE(L230)*H229</f>
        <v>1.25</v>
      </c>
      <c r="M229" s="242">
        <f>L229/H229</f>
        <v>1</v>
      </c>
      <c r="N229" s="89"/>
      <c r="O229" s="243"/>
      <c r="P229" s="243"/>
      <c r="Q229" s="498"/>
      <c r="R229" s="89"/>
      <c r="S229" s="89"/>
      <c r="T229" s="89"/>
      <c r="U229" s="89"/>
      <c r="V229" s="89"/>
      <c r="W229" s="89"/>
      <c r="X229" s="89"/>
      <c r="Y229" s="89"/>
      <c r="Z229" s="89"/>
    </row>
    <row r="230">
      <c r="A230" s="89">
        <v>259.0</v>
      </c>
      <c r="B230" s="113"/>
      <c r="C230" s="114"/>
      <c r="D230" s="114"/>
      <c r="E230" s="114"/>
      <c r="F230" s="328" t="s">
        <v>107</v>
      </c>
      <c r="G230" s="266" t="s">
        <v>1132</v>
      </c>
      <c r="H230" s="117"/>
      <c r="I230" s="191" t="s">
        <v>1425</v>
      </c>
      <c r="J230" s="117" t="s">
        <v>196</v>
      </c>
      <c r="K230" s="247" t="s">
        <v>190</v>
      </c>
      <c r="L230" s="117">
        <f>IF(J230="Ya/Tidak",IF(K230="Ya",1,IF(K230="Tidak",0,"Blm Diisi")),IF(J230="A/B/C",IF(K230="A",1,IF(K230="B",0.5,IF(K230="C",0,"Blm Diisi"))),IF(J230="A/B/C/D",IF(K230="A",1,IF(K230="B",0.67,IF(K230="C",0.33,IF(K230="D",0,"Blm Diisi")))),IF(J230="A/B/C/D/E",IF(K230="A",1,IF(K230="B",0.75,IF(K230="C",0.5,IF(K230="D",0.25,IF(K230="E",0,"Blm Diisi"))))),IF(J230="%",IF(K230="","Blm Diisi",K230),IF(J230="Jumlah",IF(K230="","Blm Diisi",""),IF(J230="Rupiah",IF(K230="","Blm Diisi",""),IF(J230="","","-"))))))))</f>
        <v>1</v>
      </c>
      <c r="M230" s="117"/>
      <c r="N230" s="89"/>
      <c r="O230" s="489" t="s">
        <v>1680</v>
      </c>
      <c r="P230" s="249" t="s">
        <v>1681</v>
      </c>
      <c r="Q230" s="313" t="s">
        <v>1682</v>
      </c>
      <c r="R230" s="89"/>
      <c r="S230" s="89"/>
      <c r="T230" s="89"/>
      <c r="U230" s="89"/>
      <c r="V230" s="89"/>
      <c r="W230" s="89"/>
      <c r="X230" s="89"/>
      <c r="Y230" s="89"/>
      <c r="Z230" s="89"/>
    </row>
    <row r="231">
      <c r="A231" s="89"/>
      <c r="B231" s="89"/>
      <c r="C231" s="89"/>
      <c r="D231" s="89"/>
      <c r="E231" s="89"/>
      <c r="F231" s="89"/>
      <c r="G231" s="89"/>
      <c r="H231" s="118"/>
      <c r="I231" s="391"/>
      <c r="J231" s="118"/>
      <c r="K231" s="118"/>
      <c r="L231" s="118"/>
      <c r="M231" s="118"/>
      <c r="N231" s="89"/>
      <c r="O231" s="391"/>
      <c r="P231" s="391"/>
      <c r="Q231" s="89"/>
      <c r="R231" s="89"/>
      <c r="S231" s="89"/>
      <c r="T231" s="89"/>
      <c r="U231" s="89"/>
      <c r="V231" s="89"/>
      <c r="W231" s="89"/>
      <c r="X231" s="89"/>
      <c r="Y231" s="89"/>
      <c r="Z231" s="89"/>
    </row>
    <row r="232">
      <c r="A232" s="89"/>
      <c r="B232" s="89"/>
      <c r="C232" s="89"/>
      <c r="D232" s="89"/>
      <c r="E232" s="89"/>
      <c r="F232" s="89"/>
      <c r="G232" s="89"/>
      <c r="H232" s="118"/>
      <c r="I232" s="391"/>
      <c r="J232" s="118"/>
      <c r="K232" s="118"/>
      <c r="L232" s="118"/>
      <c r="M232" s="118"/>
      <c r="N232" s="89"/>
      <c r="O232" s="391"/>
      <c r="P232" s="391"/>
      <c r="Q232" s="89"/>
      <c r="R232" s="89"/>
      <c r="S232" s="89"/>
      <c r="T232" s="89"/>
      <c r="U232" s="89"/>
      <c r="V232" s="89"/>
      <c r="W232" s="89"/>
      <c r="X232" s="89"/>
      <c r="Y232" s="89"/>
      <c r="Z232" s="89"/>
    </row>
    <row r="233">
      <c r="A233" s="89"/>
      <c r="B233" s="89"/>
      <c r="C233" s="89"/>
      <c r="D233" s="89"/>
      <c r="E233" s="89"/>
      <c r="F233" s="89"/>
      <c r="G233" s="89"/>
      <c r="H233" s="118"/>
      <c r="I233" s="391"/>
      <c r="J233" s="118"/>
      <c r="K233" s="118"/>
      <c r="L233" s="118"/>
      <c r="M233" s="118"/>
      <c r="N233" s="89"/>
      <c r="O233" s="391"/>
      <c r="P233" s="391"/>
      <c r="Q233" s="89"/>
      <c r="R233" s="89"/>
      <c r="S233" s="89"/>
      <c r="T233" s="89"/>
      <c r="U233" s="89"/>
      <c r="V233" s="89"/>
      <c r="W233" s="89"/>
      <c r="X233" s="89"/>
      <c r="Y233" s="89"/>
      <c r="Z233" s="89"/>
    </row>
    <row r="234">
      <c r="A234" s="89"/>
      <c r="B234" s="89"/>
      <c r="C234" s="89"/>
      <c r="D234" s="89"/>
      <c r="E234" s="89"/>
      <c r="F234" s="89"/>
      <c r="G234" s="89"/>
      <c r="H234" s="118"/>
      <c r="I234" s="391"/>
      <c r="J234" s="118"/>
      <c r="K234" s="118"/>
      <c r="L234" s="118"/>
      <c r="M234" s="118"/>
      <c r="N234" s="89"/>
      <c r="O234" s="391"/>
      <c r="P234" s="391"/>
      <c r="Q234" s="89"/>
      <c r="R234" s="89"/>
      <c r="S234" s="89"/>
      <c r="T234" s="89"/>
      <c r="U234" s="89"/>
      <c r="V234" s="89"/>
      <c r="W234" s="89"/>
      <c r="X234" s="89"/>
      <c r="Y234" s="89"/>
      <c r="Z234" s="89"/>
    </row>
    <row r="235">
      <c r="A235" s="89"/>
      <c r="B235" s="89"/>
      <c r="C235" s="89"/>
      <c r="D235" s="89"/>
      <c r="E235" s="89"/>
      <c r="F235" s="89"/>
      <c r="G235" s="89"/>
      <c r="H235" s="118"/>
      <c r="I235" s="391"/>
      <c r="J235" s="118"/>
      <c r="K235" s="118"/>
      <c r="L235" s="118"/>
      <c r="M235" s="118"/>
      <c r="N235" s="89"/>
      <c r="O235" s="391"/>
      <c r="P235" s="391"/>
      <c r="Q235" s="424">
        <f>COUNTA(Q7:Q230)/128</f>
        <v>0.9921875</v>
      </c>
      <c r="R235" s="89"/>
      <c r="S235" s="89"/>
      <c r="T235" s="89"/>
      <c r="U235" s="89"/>
      <c r="V235" s="89"/>
      <c r="W235" s="89"/>
      <c r="X235" s="89"/>
      <c r="Y235" s="89"/>
      <c r="Z235" s="89"/>
    </row>
    <row r="236">
      <c r="A236" s="89"/>
      <c r="B236" s="89"/>
      <c r="C236" s="89"/>
      <c r="D236" s="89"/>
      <c r="E236" s="89"/>
      <c r="F236" s="89"/>
      <c r="G236" s="89"/>
      <c r="H236" s="118"/>
      <c r="I236" s="391"/>
      <c r="J236" s="118"/>
      <c r="K236" s="118"/>
      <c r="L236" s="118"/>
      <c r="M236" s="118"/>
      <c r="N236" s="89"/>
      <c r="O236" s="391"/>
      <c r="P236" s="391"/>
      <c r="Q236" s="89"/>
      <c r="R236" s="89"/>
      <c r="S236" s="89"/>
      <c r="T236" s="89"/>
      <c r="U236" s="89"/>
      <c r="V236" s="89"/>
      <c r="W236" s="89"/>
      <c r="X236" s="89"/>
      <c r="Y236" s="89"/>
      <c r="Z236" s="89"/>
    </row>
    <row r="237">
      <c r="A237" s="89"/>
      <c r="B237" s="89"/>
      <c r="C237" s="89"/>
      <c r="D237" s="89"/>
      <c r="E237" s="89"/>
      <c r="F237" s="89"/>
      <c r="G237" s="89"/>
      <c r="H237" s="118"/>
      <c r="I237" s="391"/>
      <c r="J237" s="118"/>
      <c r="K237" s="118"/>
      <c r="L237" s="118"/>
      <c r="M237" s="118"/>
      <c r="N237" s="89"/>
      <c r="O237" s="391"/>
      <c r="P237" s="391"/>
      <c r="Q237" s="89"/>
      <c r="R237" s="89"/>
      <c r="S237" s="89"/>
      <c r="T237" s="89"/>
      <c r="U237" s="89"/>
      <c r="V237" s="89"/>
      <c r="W237" s="89"/>
      <c r="X237" s="89"/>
      <c r="Y237" s="89"/>
      <c r="Z237" s="89"/>
    </row>
    <row r="238">
      <c r="A238" s="89"/>
      <c r="B238" s="89"/>
      <c r="C238" s="89"/>
      <c r="D238" s="89"/>
      <c r="E238" s="89"/>
      <c r="F238" s="89"/>
      <c r="G238" s="89"/>
      <c r="H238" s="118"/>
      <c r="I238" s="391"/>
      <c r="J238" s="118"/>
      <c r="K238" s="118"/>
      <c r="L238" s="118"/>
      <c r="M238" s="118"/>
      <c r="N238" s="89"/>
      <c r="O238" s="391"/>
      <c r="P238" s="391"/>
      <c r="Q238" s="89"/>
      <c r="R238" s="89"/>
      <c r="S238" s="89"/>
      <c r="T238" s="89"/>
      <c r="U238" s="89"/>
      <c r="V238" s="89"/>
      <c r="W238" s="89"/>
      <c r="X238" s="89"/>
      <c r="Y238" s="89"/>
      <c r="Z238" s="89"/>
    </row>
    <row r="239">
      <c r="A239" s="89"/>
      <c r="B239" s="89"/>
      <c r="C239" s="89"/>
      <c r="D239" s="89"/>
      <c r="E239" s="89"/>
      <c r="F239" s="89"/>
      <c r="G239" s="89"/>
      <c r="H239" s="118"/>
      <c r="I239" s="391"/>
      <c r="J239" s="118"/>
      <c r="K239" s="118"/>
      <c r="L239" s="118"/>
      <c r="M239" s="118"/>
      <c r="N239" s="89"/>
      <c r="O239" s="391"/>
      <c r="P239" s="391"/>
      <c r="Q239" s="89"/>
      <c r="R239" s="89"/>
      <c r="S239" s="89"/>
      <c r="T239" s="89"/>
      <c r="U239" s="89"/>
      <c r="V239" s="89"/>
      <c r="W239" s="89"/>
      <c r="X239" s="89"/>
      <c r="Y239" s="89"/>
      <c r="Z239" s="89"/>
    </row>
    <row r="240">
      <c r="A240" s="89"/>
      <c r="B240" s="89"/>
      <c r="C240" s="89"/>
      <c r="D240" s="89"/>
      <c r="E240" s="89"/>
      <c r="F240" s="89"/>
      <c r="G240" s="89"/>
      <c r="H240" s="118"/>
      <c r="I240" s="391"/>
      <c r="J240" s="118"/>
      <c r="K240" s="118"/>
      <c r="L240" s="118"/>
      <c r="M240" s="118"/>
      <c r="N240" s="89"/>
      <c r="O240" s="391"/>
      <c r="P240" s="391"/>
      <c r="Q240" s="89"/>
      <c r="R240" s="89"/>
      <c r="S240" s="89"/>
      <c r="T240" s="89"/>
      <c r="U240" s="89"/>
      <c r="V240" s="89"/>
      <c r="W240" s="89"/>
      <c r="X240" s="89"/>
      <c r="Y240" s="89"/>
      <c r="Z240" s="89"/>
    </row>
    <row r="241">
      <c r="A241" s="89"/>
      <c r="B241" s="89"/>
      <c r="C241" s="89"/>
      <c r="D241" s="89"/>
      <c r="E241" s="89"/>
      <c r="F241" s="89"/>
      <c r="G241" s="89"/>
      <c r="H241" s="118"/>
      <c r="I241" s="391"/>
      <c r="J241" s="118"/>
      <c r="K241" s="118"/>
      <c r="L241" s="118"/>
      <c r="M241" s="118"/>
      <c r="N241" s="89"/>
      <c r="O241" s="391"/>
      <c r="P241" s="391"/>
      <c r="Q241" s="89"/>
      <c r="R241" s="89"/>
      <c r="S241" s="89"/>
      <c r="T241" s="89"/>
      <c r="U241" s="89"/>
      <c r="V241" s="89"/>
      <c r="W241" s="89"/>
      <c r="X241" s="89"/>
      <c r="Y241" s="89"/>
      <c r="Z241" s="89"/>
    </row>
    <row r="242">
      <c r="A242" s="89"/>
      <c r="B242" s="89"/>
      <c r="C242" s="89"/>
      <c r="D242" s="89"/>
      <c r="E242" s="89"/>
      <c r="F242" s="89"/>
      <c r="G242" s="89"/>
      <c r="H242" s="118"/>
      <c r="I242" s="391"/>
      <c r="J242" s="118"/>
      <c r="K242" s="118"/>
      <c r="L242" s="118"/>
      <c r="M242" s="118"/>
      <c r="N242" s="89"/>
      <c r="O242" s="391"/>
      <c r="P242" s="391"/>
      <c r="Q242" s="89"/>
      <c r="R242" s="89"/>
      <c r="S242" s="89"/>
      <c r="T242" s="89"/>
      <c r="U242" s="89"/>
      <c r="V242" s="89"/>
      <c r="W242" s="89"/>
      <c r="X242" s="89"/>
      <c r="Y242" s="89"/>
      <c r="Z242" s="89"/>
    </row>
    <row r="243">
      <c r="A243" s="89"/>
      <c r="B243" s="89"/>
      <c r="C243" s="89"/>
      <c r="D243" s="89"/>
      <c r="E243" s="89"/>
      <c r="F243" s="89"/>
      <c r="G243" s="89"/>
      <c r="H243" s="118"/>
      <c r="I243" s="391"/>
      <c r="J243" s="118"/>
      <c r="K243" s="118"/>
      <c r="L243" s="118"/>
      <c r="M243" s="118"/>
      <c r="N243" s="89"/>
      <c r="O243" s="391"/>
      <c r="P243" s="391"/>
      <c r="Q243" s="89"/>
      <c r="R243" s="89"/>
      <c r="S243" s="89"/>
      <c r="T243" s="89"/>
      <c r="U243" s="89"/>
      <c r="V243" s="89"/>
      <c r="W243" s="89"/>
      <c r="X243" s="89"/>
      <c r="Y243" s="89"/>
      <c r="Z243" s="89"/>
    </row>
    <row r="244">
      <c r="A244" s="89"/>
      <c r="B244" s="89"/>
      <c r="C244" s="89"/>
      <c r="D244" s="89"/>
      <c r="E244" s="89"/>
      <c r="F244" s="89"/>
      <c r="G244" s="89"/>
      <c r="H244" s="118"/>
      <c r="I244" s="391"/>
      <c r="J244" s="118"/>
      <c r="K244" s="118"/>
      <c r="L244" s="118"/>
      <c r="M244" s="118"/>
      <c r="N244" s="89"/>
      <c r="O244" s="391"/>
      <c r="P244" s="391"/>
      <c r="Q244" s="89"/>
      <c r="R244" s="89"/>
      <c r="S244" s="89"/>
      <c r="T244" s="89"/>
      <c r="U244" s="89"/>
      <c r="V244" s="89"/>
      <c r="W244" s="89"/>
      <c r="X244" s="89"/>
      <c r="Y244" s="89"/>
      <c r="Z244" s="89"/>
    </row>
    <row r="245">
      <c r="A245" s="89"/>
      <c r="B245" s="89"/>
      <c r="C245" s="89"/>
      <c r="D245" s="89"/>
      <c r="E245" s="89"/>
      <c r="F245" s="89"/>
      <c r="G245" s="89"/>
      <c r="H245" s="118"/>
      <c r="I245" s="391"/>
      <c r="J245" s="118"/>
      <c r="K245" s="118"/>
      <c r="L245" s="118"/>
      <c r="M245" s="118"/>
      <c r="N245" s="89"/>
      <c r="O245" s="391"/>
      <c r="P245" s="391"/>
      <c r="Q245" s="89"/>
      <c r="R245" s="89"/>
      <c r="S245" s="89"/>
      <c r="T245" s="89"/>
      <c r="U245" s="89"/>
      <c r="V245" s="89"/>
      <c r="W245" s="89"/>
      <c r="X245" s="89"/>
      <c r="Y245" s="89"/>
      <c r="Z245" s="89"/>
    </row>
    <row r="246">
      <c r="A246" s="89"/>
      <c r="B246" s="89"/>
      <c r="C246" s="89"/>
      <c r="D246" s="89"/>
      <c r="E246" s="89"/>
      <c r="F246" s="89"/>
      <c r="G246" s="89"/>
      <c r="H246" s="118"/>
      <c r="I246" s="391"/>
      <c r="J246" s="118"/>
      <c r="K246" s="118"/>
      <c r="L246" s="118"/>
      <c r="M246" s="118"/>
      <c r="N246" s="89"/>
      <c r="O246" s="391"/>
      <c r="P246" s="391"/>
      <c r="Q246" s="89"/>
      <c r="R246" s="89"/>
      <c r="S246" s="89"/>
      <c r="T246" s="89"/>
      <c r="U246" s="89"/>
      <c r="V246" s="89"/>
      <c r="W246" s="89"/>
      <c r="X246" s="89"/>
      <c r="Y246" s="89"/>
      <c r="Z246" s="89"/>
    </row>
    <row r="247">
      <c r="A247" s="89"/>
      <c r="B247" s="89"/>
      <c r="C247" s="89"/>
      <c r="D247" s="89"/>
      <c r="E247" s="89"/>
      <c r="F247" s="89"/>
      <c r="G247" s="89"/>
      <c r="H247" s="118"/>
      <c r="I247" s="391"/>
      <c r="J247" s="118"/>
      <c r="K247" s="118"/>
      <c r="L247" s="118"/>
      <c r="M247" s="118"/>
      <c r="N247" s="89"/>
      <c r="O247" s="391"/>
      <c r="P247" s="391"/>
      <c r="Q247" s="89"/>
      <c r="R247" s="89"/>
      <c r="S247" s="89"/>
      <c r="T247" s="89"/>
      <c r="U247" s="89"/>
      <c r="V247" s="89"/>
      <c r="W247" s="89"/>
      <c r="X247" s="89"/>
      <c r="Y247" s="89"/>
      <c r="Z247" s="89"/>
    </row>
    <row r="248">
      <c r="A248" s="89"/>
      <c r="B248" s="89"/>
      <c r="C248" s="89"/>
      <c r="D248" s="89"/>
      <c r="E248" s="89"/>
      <c r="F248" s="89"/>
      <c r="G248" s="89"/>
      <c r="H248" s="118"/>
      <c r="I248" s="391"/>
      <c r="J248" s="118"/>
      <c r="K248" s="118"/>
      <c r="L248" s="118"/>
      <c r="M248" s="118"/>
      <c r="N248" s="89"/>
      <c r="O248" s="391"/>
      <c r="P248" s="391"/>
      <c r="Q248" s="89"/>
      <c r="R248" s="89"/>
      <c r="S248" s="89"/>
      <c r="T248" s="89"/>
      <c r="U248" s="89"/>
      <c r="V248" s="89"/>
      <c r="W248" s="89"/>
      <c r="X248" s="89"/>
      <c r="Y248" s="89"/>
      <c r="Z248" s="89"/>
    </row>
    <row r="249">
      <c r="A249" s="89"/>
      <c r="B249" s="89"/>
      <c r="C249" s="89"/>
      <c r="D249" s="89"/>
      <c r="E249" s="89"/>
      <c r="F249" s="89"/>
      <c r="G249" s="89"/>
      <c r="H249" s="118"/>
      <c r="I249" s="391"/>
      <c r="J249" s="118"/>
      <c r="K249" s="118"/>
      <c r="L249" s="118"/>
      <c r="M249" s="118"/>
      <c r="N249" s="89"/>
      <c r="O249" s="391"/>
      <c r="P249" s="391"/>
      <c r="Q249" s="89"/>
      <c r="R249" s="89"/>
      <c r="S249" s="89"/>
      <c r="T249" s="89"/>
      <c r="U249" s="89"/>
      <c r="V249" s="89"/>
      <c r="W249" s="89"/>
      <c r="X249" s="89"/>
      <c r="Y249" s="89"/>
      <c r="Z249" s="89"/>
    </row>
    <row r="250">
      <c r="A250" s="89"/>
      <c r="B250" s="89"/>
      <c r="C250" s="89"/>
      <c r="D250" s="89"/>
      <c r="E250" s="89"/>
      <c r="F250" s="89"/>
      <c r="G250" s="89"/>
      <c r="H250" s="118"/>
      <c r="I250" s="391"/>
      <c r="J250" s="118"/>
      <c r="K250" s="118"/>
      <c r="L250" s="118"/>
      <c r="M250" s="118"/>
      <c r="N250" s="89"/>
      <c r="O250" s="391"/>
      <c r="P250" s="391"/>
      <c r="Q250" s="89"/>
      <c r="R250" s="89"/>
      <c r="S250" s="89"/>
      <c r="T250" s="89"/>
      <c r="U250" s="89"/>
      <c r="V250" s="89"/>
      <c r="W250" s="89"/>
      <c r="X250" s="89"/>
      <c r="Y250" s="89"/>
      <c r="Z250" s="89"/>
    </row>
    <row r="251">
      <c r="A251" s="89"/>
      <c r="B251" s="89"/>
      <c r="C251" s="89"/>
      <c r="D251" s="89"/>
      <c r="E251" s="89"/>
      <c r="F251" s="89"/>
      <c r="G251" s="89"/>
      <c r="H251" s="118"/>
      <c r="I251" s="391"/>
      <c r="J251" s="118"/>
      <c r="K251" s="118"/>
      <c r="L251" s="118"/>
      <c r="M251" s="118"/>
      <c r="N251" s="89"/>
      <c r="O251" s="391"/>
      <c r="P251" s="391"/>
      <c r="Q251" s="89"/>
      <c r="R251" s="89"/>
      <c r="S251" s="89"/>
      <c r="T251" s="89"/>
      <c r="U251" s="89"/>
      <c r="V251" s="89"/>
      <c r="W251" s="89"/>
      <c r="X251" s="89"/>
      <c r="Y251" s="89"/>
      <c r="Z251" s="89"/>
    </row>
    <row r="252">
      <c r="A252" s="89"/>
      <c r="B252" s="89"/>
      <c r="C252" s="89"/>
      <c r="D252" s="89"/>
      <c r="E252" s="89"/>
      <c r="F252" s="89"/>
      <c r="G252" s="89"/>
      <c r="H252" s="118"/>
      <c r="I252" s="391"/>
      <c r="J252" s="118"/>
      <c r="K252" s="118"/>
      <c r="L252" s="118"/>
      <c r="M252" s="118"/>
      <c r="N252" s="89"/>
      <c r="O252" s="391"/>
      <c r="P252" s="391"/>
      <c r="Q252" s="89"/>
      <c r="R252" s="89"/>
      <c r="S252" s="89"/>
      <c r="T252" s="89"/>
      <c r="U252" s="89"/>
      <c r="V252" s="89"/>
      <c r="W252" s="89"/>
      <c r="X252" s="89"/>
      <c r="Y252" s="89"/>
      <c r="Z252" s="89"/>
    </row>
    <row r="253">
      <c r="A253" s="89"/>
      <c r="B253" s="89"/>
      <c r="C253" s="89"/>
      <c r="D253" s="89"/>
      <c r="E253" s="89"/>
      <c r="F253" s="89"/>
      <c r="G253" s="89"/>
      <c r="H253" s="118"/>
      <c r="I253" s="391"/>
      <c r="J253" s="118"/>
      <c r="K253" s="118"/>
      <c r="L253" s="118"/>
      <c r="M253" s="118"/>
      <c r="N253" s="89"/>
      <c r="O253" s="391"/>
      <c r="P253" s="391"/>
      <c r="Q253" s="89"/>
      <c r="R253" s="89"/>
      <c r="S253" s="89"/>
      <c r="T253" s="89"/>
      <c r="U253" s="89"/>
      <c r="V253" s="89"/>
      <c r="W253" s="89"/>
      <c r="X253" s="89"/>
      <c r="Y253" s="89"/>
      <c r="Z253" s="89"/>
    </row>
    <row r="254">
      <c r="A254" s="89"/>
      <c r="B254" s="89"/>
      <c r="C254" s="89"/>
      <c r="D254" s="89"/>
      <c r="E254" s="89"/>
      <c r="F254" s="89"/>
      <c r="G254" s="89"/>
      <c r="H254" s="118"/>
      <c r="I254" s="391"/>
      <c r="J254" s="118"/>
      <c r="K254" s="118"/>
      <c r="L254" s="118"/>
      <c r="M254" s="118"/>
      <c r="N254" s="89"/>
      <c r="O254" s="391"/>
      <c r="P254" s="391"/>
      <c r="Q254" s="89"/>
      <c r="R254" s="89"/>
      <c r="S254" s="89"/>
      <c r="T254" s="89"/>
      <c r="U254" s="89"/>
      <c r="V254" s="89"/>
      <c r="W254" s="89"/>
      <c r="X254" s="89"/>
      <c r="Y254" s="89"/>
      <c r="Z254" s="89"/>
    </row>
    <row r="255">
      <c r="A255" s="89"/>
      <c r="B255" s="89"/>
      <c r="C255" s="89"/>
      <c r="D255" s="89"/>
      <c r="E255" s="89"/>
      <c r="F255" s="89"/>
      <c r="G255" s="89"/>
      <c r="H255" s="118"/>
      <c r="I255" s="391"/>
      <c r="J255" s="118"/>
      <c r="K255" s="118"/>
      <c r="L255" s="118"/>
      <c r="M255" s="118"/>
      <c r="N255" s="89"/>
      <c r="O255" s="391"/>
      <c r="P255" s="391"/>
      <c r="Q255" s="89"/>
      <c r="R255" s="89"/>
      <c r="S255" s="89"/>
      <c r="T255" s="89"/>
      <c r="U255" s="89"/>
      <c r="V255" s="89"/>
      <c r="W255" s="89"/>
      <c r="X255" s="89"/>
      <c r="Y255" s="89"/>
      <c r="Z255" s="89"/>
    </row>
    <row r="256">
      <c r="A256" s="89"/>
      <c r="B256" s="89"/>
      <c r="C256" s="89"/>
      <c r="D256" s="89"/>
      <c r="E256" s="89"/>
      <c r="F256" s="89"/>
      <c r="G256" s="89"/>
      <c r="H256" s="118"/>
      <c r="I256" s="391"/>
      <c r="J256" s="118"/>
      <c r="K256" s="118"/>
      <c r="L256" s="118"/>
      <c r="M256" s="118"/>
      <c r="N256" s="89"/>
      <c r="O256" s="391"/>
      <c r="P256" s="391"/>
      <c r="Q256" s="89"/>
      <c r="R256" s="89"/>
      <c r="S256" s="89"/>
      <c r="T256" s="89"/>
      <c r="U256" s="89"/>
      <c r="V256" s="89"/>
      <c r="W256" s="89"/>
      <c r="X256" s="89"/>
      <c r="Y256" s="89"/>
      <c r="Z256" s="89"/>
    </row>
    <row r="257">
      <c r="A257" s="89"/>
      <c r="B257" s="89"/>
      <c r="C257" s="89"/>
      <c r="D257" s="89"/>
      <c r="E257" s="89"/>
      <c r="F257" s="89"/>
      <c r="G257" s="89"/>
      <c r="H257" s="118"/>
      <c r="I257" s="391"/>
      <c r="J257" s="118"/>
      <c r="K257" s="118"/>
      <c r="L257" s="118"/>
      <c r="M257" s="118"/>
      <c r="N257" s="89"/>
      <c r="O257" s="391"/>
      <c r="P257" s="391"/>
      <c r="Q257" s="89"/>
      <c r="R257" s="89"/>
      <c r="S257" s="89"/>
      <c r="T257" s="89"/>
      <c r="U257" s="89"/>
      <c r="V257" s="89"/>
      <c r="W257" s="89"/>
      <c r="X257" s="89"/>
      <c r="Y257" s="89"/>
      <c r="Z257" s="89"/>
    </row>
    <row r="258">
      <c r="A258" s="89"/>
      <c r="B258" s="89"/>
      <c r="C258" s="89"/>
      <c r="D258" s="89"/>
      <c r="E258" s="89"/>
      <c r="F258" s="89"/>
      <c r="G258" s="89"/>
      <c r="H258" s="118"/>
      <c r="I258" s="391"/>
      <c r="J258" s="118"/>
      <c r="K258" s="118"/>
      <c r="L258" s="118"/>
      <c r="M258" s="118"/>
      <c r="N258" s="89"/>
      <c r="O258" s="391"/>
      <c r="P258" s="391"/>
      <c r="Q258" s="89"/>
      <c r="R258" s="89"/>
      <c r="S258" s="89"/>
      <c r="T258" s="89"/>
      <c r="U258" s="89"/>
      <c r="V258" s="89"/>
      <c r="W258" s="89"/>
      <c r="X258" s="89"/>
      <c r="Y258" s="89"/>
      <c r="Z258" s="89"/>
    </row>
    <row r="259">
      <c r="A259" s="89"/>
      <c r="B259" s="89"/>
      <c r="C259" s="89"/>
      <c r="D259" s="89"/>
      <c r="E259" s="89"/>
      <c r="F259" s="89"/>
      <c r="G259" s="89"/>
      <c r="H259" s="118"/>
      <c r="I259" s="391"/>
      <c r="J259" s="118"/>
      <c r="K259" s="118"/>
      <c r="L259" s="118"/>
      <c r="M259" s="118"/>
      <c r="N259" s="89"/>
      <c r="O259" s="391"/>
      <c r="P259" s="391"/>
      <c r="Q259" s="89"/>
      <c r="R259" s="89"/>
      <c r="S259" s="89"/>
      <c r="T259" s="89"/>
      <c r="U259" s="89"/>
      <c r="V259" s="89"/>
      <c r="W259" s="89"/>
      <c r="X259" s="89"/>
      <c r="Y259" s="89"/>
      <c r="Z259" s="89"/>
    </row>
    <row r="260">
      <c r="A260" s="89"/>
      <c r="B260" s="89"/>
      <c r="C260" s="89"/>
      <c r="D260" s="89"/>
      <c r="E260" s="89"/>
      <c r="F260" s="89"/>
      <c r="G260" s="89"/>
      <c r="H260" s="118"/>
      <c r="I260" s="391"/>
      <c r="J260" s="118"/>
      <c r="K260" s="118"/>
      <c r="L260" s="118"/>
      <c r="M260" s="118"/>
      <c r="N260" s="89"/>
      <c r="O260" s="391"/>
      <c r="P260" s="391"/>
      <c r="Q260" s="89"/>
      <c r="R260" s="89"/>
      <c r="S260" s="89"/>
      <c r="T260" s="89"/>
      <c r="U260" s="89"/>
      <c r="V260" s="89"/>
      <c r="W260" s="89"/>
      <c r="X260" s="89"/>
      <c r="Y260" s="89"/>
      <c r="Z260" s="89"/>
    </row>
    <row r="261">
      <c r="A261" s="89"/>
      <c r="B261" s="89"/>
      <c r="C261" s="89"/>
      <c r="D261" s="89"/>
      <c r="E261" s="89"/>
      <c r="F261" s="89"/>
      <c r="G261" s="89"/>
      <c r="H261" s="118"/>
      <c r="I261" s="391"/>
      <c r="J261" s="118"/>
      <c r="K261" s="118"/>
      <c r="L261" s="118"/>
      <c r="M261" s="118"/>
      <c r="N261" s="89"/>
      <c r="O261" s="391"/>
      <c r="P261" s="391"/>
      <c r="Q261" s="89"/>
      <c r="R261" s="89"/>
      <c r="S261" s="89"/>
      <c r="T261" s="89"/>
      <c r="U261" s="89"/>
      <c r="V261" s="89"/>
      <c r="W261" s="89"/>
      <c r="X261" s="89"/>
      <c r="Y261" s="89"/>
      <c r="Z261" s="89"/>
    </row>
    <row r="262">
      <c r="A262" s="89"/>
      <c r="B262" s="89"/>
      <c r="C262" s="89"/>
      <c r="D262" s="89"/>
      <c r="E262" s="89"/>
      <c r="F262" s="89"/>
      <c r="G262" s="89"/>
      <c r="H262" s="118"/>
      <c r="I262" s="391"/>
      <c r="J262" s="118"/>
      <c r="K262" s="118"/>
      <c r="L262" s="118"/>
      <c r="M262" s="118"/>
      <c r="N262" s="89"/>
      <c r="O262" s="391"/>
      <c r="P262" s="391"/>
      <c r="Q262" s="89"/>
      <c r="R262" s="89"/>
      <c r="S262" s="89"/>
      <c r="T262" s="89"/>
      <c r="U262" s="89"/>
      <c r="V262" s="89"/>
      <c r="W262" s="89"/>
      <c r="X262" s="89"/>
      <c r="Y262" s="89"/>
      <c r="Z262" s="89"/>
    </row>
    <row r="263">
      <c r="A263" s="89"/>
      <c r="B263" s="89"/>
      <c r="C263" s="89"/>
      <c r="D263" s="89"/>
      <c r="E263" s="89"/>
      <c r="F263" s="89"/>
      <c r="G263" s="89"/>
      <c r="H263" s="118"/>
      <c r="I263" s="391"/>
      <c r="J263" s="118"/>
      <c r="K263" s="118"/>
      <c r="L263" s="118"/>
      <c r="M263" s="118"/>
      <c r="N263" s="89"/>
      <c r="O263" s="391"/>
      <c r="P263" s="391"/>
      <c r="Q263" s="89"/>
      <c r="R263" s="89"/>
      <c r="S263" s="89"/>
      <c r="T263" s="89"/>
      <c r="U263" s="89"/>
      <c r="V263" s="89"/>
      <c r="W263" s="89"/>
      <c r="X263" s="89"/>
      <c r="Y263" s="89"/>
      <c r="Z263" s="89"/>
    </row>
    <row r="264">
      <c r="A264" s="89"/>
      <c r="B264" s="89"/>
      <c r="C264" s="89"/>
      <c r="D264" s="89"/>
      <c r="E264" s="89"/>
      <c r="F264" s="89"/>
      <c r="G264" s="89"/>
      <c r="H264" s="118"/>
      <c r="I264" s="391"/>
      <c r="J264" s="118"/>
      <c r="K264" s="118"/>
      <c r="L264" s="118"/>
      <c r="M264" s="118"/>
      <c r="N264" s="89"/>
      <c r="O264" s="391"/>
      <c r="P264" s="391"/>
      <c r="Q264" s="89"/>
      <c r="R264" s="89"/>
      <c r="S264" s="89"/>
      <c r="T264" s="89"/>
      <c r="U264" s="89"/>
      <c r="V264" s="89"/>
      <c r="W264" s="89"/>
      <c r="X264" s="89"/>
      <c r="Y264" s="89"/>
      <c r="Z264" s="89"/>
    </row>
    <row r="265">
      <c r="A265" s="89"/>
      <c r="B265" s="89"/>
      <c r="C265" s="89"/>
      <c r="D265" s="89"/>
      <c r="E265" s="89"/>
      <c r="F265" s="89"/>
      <c r="G265" s="89"/>
      <c r="H265" s="118"/>
      <c r="I265" s="391"/>
      <c r="J265" s="118"/>
      <c r="K265" s="118"/>
      <c r="L265" s="118"/>
      <c r="M265" s="118"/>
      <c r="N265" s="89"/>
      <c r="O265" s="391"/>
      <c r="P265" s="391"/>
      <c r="Q265" s="89"/>
      <c r="R265" s="89"/>
      <c r="S265" s="89"/>
      <c r="T265" s="89"/>
      <c r="U265" s="89"/>
      <c r="V265" s="89"/>
      <c r="W265" s="89"/>
      <c r="X265" s="89"/>
      <c r="Y265" s="89"/>
      <c r="Z265" s="89"/>
    </row>
    <row r="266">
      <c r="A266" s="89"/>
      <c r="B266" s="89"/>
      <c r="C266" s="89"/>
      <c r="D266" s="89"/>
      <c r="E266" s="89"/>
      <c r="F266" s="89"/>
      <c r="G266" s="89"/>
      <c r="H266" s="118"/>
      <c r="I266" s="391"/>
      <c r="J266" s="118"/>
      <c r="K266" s="118"/>
      <c r="L266" s="118"/>
      <c r="M266" s="118"/>
      <c r="N266" s="89"/>
      <c r="O266" s="391"/>
      <c r="P266" s="391"/>
      <c r="Q266" s="89"/>
      <c r="R266" s="89"/>
      <c r="S266" s="89"/>
      <c r="T266" s="89"/>
      <c r="U266" s="89"/>
      <c r="V266" s="89"/>
      <c r="W266" s="89"/>
      <c r="X266" s="89"/>
      <c r="Y266" s="89"/>
      <c r="Z266" s="89"/>
    </row>
    <row r="267">
      <c r="A267" s="89"/>
      <c r="B267" s="89"/>
      <c r="C267" s="89"/>
      <c r="D267" s="89"/>
      <c r="E267" s="89"/>
      <c r="F267" s="89"/>
      <c r="G267" s="89"/>
      <c r="H267" s="118"/>
      <c r="I267" s="391"/>
      <c r="J267" s="118"/>
      <c r="K267" s="118"/>
      <c r="L267" s="118"/>
      <c r="M267" s="118"/>
      <c r="N267" s="89"/>
      <c r="O267" s="391"/>
      <c r="P267" s="391"/>
      <c r="Q267" s="89"/>
      <c r="R267" s="89"/>
      <c r="S267" s="89"/>
      <c r="T267" s="89"/>
      <c r="U267" s="89"/>
      <c r="V267" s="89"/>
      <c r="W267" s="89"/>
      <c r="X267" s="89"/>
      <c r="Y267" s="89"/>
      <c r="Z267" s="89"/>
    </row>
    <row r="268">
      <c r="A268" s="89"/>
      <c r="B268" s="89"/>
      <c r="C268" s="89"/>
      <c r="D268" s="89"/>
      <c r="E268" s="89"/>
      <c r="F268" s="89"/>
      <c r="G268" s="89"/>
      <c r="H268" s="118"/>
      <c r="I268" s="391"/>
      <c r="J268" s="118"/>
      <c r="K268" s="118"/>
      <c r="L268" s="118"/>
      <c r="M268" s="118"/>
      <c r="N268" s="89"/>
      <c r="O268" s="391"/>
      <c r="P268" s="391"/>
      <c r="Q268" s="89"/>
      <c r="R268" s="89"/>
      <c r="S268" s="89"/>
      <c r="T268" s="89"/>
      <c r="U268" s="89"/>
      <c r="V268" s="89"/>
      <c r="W268" s="89"/>
      <c r="X268" s="89"/>
      <c r="Y268" s="89"/>
      <c r="Z268" s="89"/>
    </row>
    <row r="269">
      <c r="A269" s="89"/>
      <c r="B269" s="89"/>
      <c r="C269" s="89"/>
      <c r="D269" s="89"/>
      <c r="E269" s="89"/>
      <c r="F269" s="89"/>
      <c r="G269" s="89"/>
      <c r="H269" s="118"/>
      <c r="I269" s="391"/>
      <c r="J269" s="118"/>
      <c r="K269" s="118"/>
      <c r="L269" s="118"/>
      <c r="M269" s="118"/>
      <c r="N269" s="89"/>
      <c r="O269" s="391"/>
      <c r="P269" s="391"/>
      <c r="Q269" s="89"/>
      <c r="R269" s="89"/>
      <c r="S269" s="89"/>
      <c r="T269" s="89"/>
      <c r="U269" s="89"/>
      <c r="V269" s="89"/>
      <c r="W269" s="89"/>
      <c r="X269" s="89"/>
      <c r="Y269" s="89"/>
      <c r="Z269" s="89"/>
    </row>
    <row r="270">
      <c r="A270" s="89"/>
      <c r="B270" s="89"/>
      <c r="C270" s="89"/>
      <c r="D270" s="89"/>
      <c r="E270" s="89"/>
      <c r="F270" s="89"/>
      <c r="G270" s="89"/>
      <c r="H270" s="118"/>
      <c r="I270" s="391"/>
      <c r="J270" s="118"/>
      <c r="K270" s="118"/>
      <c r="L270" s="118"/>
      <c r="M270" s="118"/>
      <c r="N270" s="89"/>
      <c r="O270" s="391"/>
      <c r="P270" s="391"/>
      <c r="Q270" s="89"/>
      <c r="R270" s="89"/>
      <c r="S270" s="89"/>
      <c r="T270" s="89"/>
      <c r="U270" s="89"/>
      <c r="V270" s="89"/>
      <c r="W270" s="89"/>
      <c r="X270" s="89"/>
      <c r="Y270" s="89"/>
      <c r="Z270" s="89"/>
    </row>
    <row r="271">
      <c r="A271" s="89"/>
      <c r="B271" s="89"/>
      <c r="C271" s="89"/>
      <c r="D271" s="89"/>
      <c r="E271" s="89"/>
      <c r="F271" s="89"/>
      <c r="G271" s="89"/>
      <c r="H271" s="118"/>
      <c r="I271" s="391"/>
      <c r="J271" s="118"/>
      <c r="K271" s="118"/>
      <c r="L271" s="118"/>
      <c r="M271" s="118"/>
      <c r="N271" s="89"/>
      <c r="O271" s="391"/>
      <c r="P271" s="391"/>
      <c r="Q271" s="89"/>
      <c r="R271" s="89"/>
      <c r="S271" s="89"/>
      <c r="T271" s="89"/>
      <c r="U271" s="89"/>
      <c r="V271" s="89"/>
      <c r="W271" s="89"/>
      <c r="X271" s="89"/>
      <c r="Y271" s="89"/>
      <c r="Z271" s="89"/>
    </row>
    <row r="272">
      <c r="A272" s="89"/>
      <c r="B272" s="89"/>
      <c r="C272" s="89"/>
      <c r="D272" s="89"/>
      <c r="E272" s="89"/>
      <c r="F272" s="89"/>
      <c r="G272" s="89"/>
      <c r="H272" s="118"/>
      <c r="I272" s="391"/>
      <c r="J272" s="118"/>
      <c r="K272" s="118"/>
      <c r="L272" s="118"/>
      <c r="M272" s="118"/>
      <c r="N272" s="89"/>
      <c r="O272" s="391"/>
      <c r="P272" s="391"/>
      <c r="Q272" s="89"/>
      <c r="R272" s="89"/>
      <c r="S272" s="89"/>
      <c r="T272" s="89"/>
      <c r="U272" s="89"/>
      <c r="V272" s="89"/>
      <c r="W272" s="89"/>
      <c r="X272" s="89"/>
      <c r="Y272" s="89"/>
      <c r="Z272" s="89"/>
    </row>
    <row r="273">
      <c r="A273" s="89"/>
      <c r="B273" s="89"/>
      <c r="C273" s="89"/>
      <c r="D273" s="89"/>
      <c r="E273" s="89"/>
      <c r="F273" s="89"/>
      <c r="G273" s="89"/>
      <c r="H273" s="118"/>
      <c r="I273" s="391"/>
      <c r="J273" s="118"/>
      <c r="K273" s="118"/>
      <c r="L273" s="118"/>
      <c r="M273" s="118"/>
      <c r="N273" s="89"/>
      <c r="O273" s="391"/>
      <c r="P273" s="391"/>
      <c r="Q273" s="89"/>
      <c r="R273" s="89"/>
      <c r="S273" s="89"/>
      <c r="T273" s="89"/>
      <c r="U273" s="89"/>
      <c r="V273" s="89"/>
      <c r="W273" s="89"/>
      <c r="X273" s="89"/>
      <c r="Y273" s="89"/>
      <c r="Z273" s="89"/>
    </row>
    <row r="274">
      <c r="A274" s="89"/>
      <c r="B274" s="89"/>
      <c r="C274" s="89"/>
      <c r="D274" s="89"/>
      <c r="E274" s="89"/>
      <c r="F274" s="89"/>
      <c r="G274" s="89"/>
      <c r="H274" s="118"/>
      <c r="I274" s="391"/>
      <c r="J274" s="118"/>
      <c r="K274" s="118"/>
      <c r="L274" s="118"/>
      <c r="M274" s="118"/>
      <c r="N274" s="89"/>
      <c r="O274" s="391"/>
      <c r="P274" s="391"/>
      <c r="Q274" s="89"/>
      <c r="R274" s="89"/>
      <c r="S274" s="89"/>
      <c r="T274" s="89"/>
      <c r="U274" s="89"/>
      <c r="V274" s="89"/>
      <c r="W274" s="89"/>
      <c r="X274" s="89"/>
      <c r="Y274" s="89"/>
      <c r="Z274" s="89"/>
    </row>
    <row r="275">
      <c r="A275" s="89"/>
      <c r="B275" s="89"/>
      <c r="C275" s="89"/>
      <c r="D275" s="89"/>
      <c r="E275" s="89"/>
      <c r="F275" s="89"/>
      <c r="G275" s="89"/>
      <c r="H275" s="118"/>
      <c r="I275" s="391"/>
      <c r="J275" s="118"/>
      <c r="K275" s="118"/>
      <c r="L275" s="118"/>
      <c r="M275" s="118"/>
      <c r="N275" s="89"/>
      <c r="O275" s="391"/>
      <c r="P275" s="391"/>
      <c r="Q275" s="89"/>
      <c r="R275" s="89"/>
      <c r="S275" s="89"/>
      <c r="T275" s="89"/>
      <c r="U275" s="89"/>
      <c r="V275" s="89"/>
      <c r="W275" s="89"/>
      <c r="X275" s="89"/>
      <c r="Y275" s="89"/>
      <c r="Z275" s="89"/>
    </row>
    <row r="276">
      <c r="A276" s="89"/>
      <c r="B276" s="89"/>
      <c r="C276" s="89"/>
      <c r="D276" s="89"/>
      <c r="E276" s="89"/>
      <c r="F276" s="89"/>
      <c r="G276" s="89"/>
      <c r="H276" s="118"/>
      <c r="I276" s="391"/>
      <c r="J276" s="118"/>
      <c r="K276" s="118"/>
      <c r="L276" s="118"/>
      <c r="M276" s="118"/>
      <c r="N276" s="89"/>
      <c r="O276" s="391"/>
      <c r="P276" s="391"/>
      <c r="Q276" s="89"/>
      <c r="R276" s="89"/>
      <c r="S276" s="89"/>
      <c r="T276" s="89"/>
      <c r="U276" s="89"/>
      <c r="V276" s="89"/>
      <c r="W276" s="89"/>
      <c r="X276" s="89"/>
      <c r="Y276" s="89"/>
      <c r="Z276" s="89"/>
    </row>
    <row r="277">
      <c r="A277" s="89"/>
      <c r="B277" s="89"/>
      <c r="C277" s="89"/>
      <c r="D277" s="89"/>
      <c r="E277" s="89"/>
      <c r="F277" s="89"/>
      <c r="G277" s="89"/>
      <c r="H277" s="118"/>
      <c r="I277" s="391"/>
      <c r="J277" s="118"/>
      <c r="K277" s="118"/>
      <c r="L277" s="118"/>
      <c r="M277" s="118"/>
      <c r="N277" s="89"/>
      <c r="O277" s="391"/>
      <c r="P277" s="391"/>
      <c r="Q277" s="89"/>
      <c r="R277" s="89"/>
      <c r="S277" s="89"/>
      <c r="T277" s="89"/>
      <c r="U277" s="89"/>
      <c r="V277" s="89"/>
      <c r="W277" s="89"/>
      <c r="X277" s="89"/>
      <c r="Y277" s="89"/>
      <c r="Z277" s="89"/>
    </row>
    <row r="278">
      <c r="A278" s="89"/>
      <c r="B278" s="89"/>
      <c r="C278" s="89"/>
      <c r="D278" s="89"/>
      <c r="E278" s="89"/>
      <c r="F278" s="89"/>
      <c r="G278" s="89"/>
      <c r="H278" s="118"/>
      <c r="I278" s="391"/>
      <c r="J278" s="118"/>
      <c r="K278" s="118"/>
      <c r="L278" s="118"/>
      <c r="M278" s="118"/>
      <c r="N278" s="89"/>
      <c r="O278" s="391"/>
      <c r="P278" s="391"/>
      <c r="Q278" s="89"/>
      <c r="R278" s="89"/>
      <c r="S278" s="89"/>
      <c r="T278" s="89"/>
      <c r="U278" s="89"/>
      <c r="V278" s="89"/>
      <c r="W278" s="89"/>
      <c r="X278" s="89"/>
      <c r="Y278" s="89"/>
      <c r="Z278" s="89"/>
    </row>
    <row r="279">
      <c r="A279" s="89"/>
      <c r="B279" s="89"/>
      <c r="C279" s="89"/>
      <c r="D279" s="89"/>
      <c r="E279" s="89"/>
      <c r="F279" s="89"/>
      <c r="G279" s="89"/>
      <c r="H279" s="118"/>
      <c r="I279" s="391"/>
      <c r="J279" s="118"/>
      <c r="K279" s="118"/>
      <c r="L279" s="118"/>
      <c r="M279" s="118"/>
      <c r="N279" s="89"/>
      <c r="O279" s="391"/>
      <c r="P279" s="391"/>
      <c r="Q279" s="89"/>
      <c r="R279" s="89"/>
      <c r="S279" s="89"/>
      <c r="T279" s="89"/>
      <c r="U279" s="89"/>
      <c r="V279" s="89"/>
      <c r="W279" s="89"/>
      <c r="X279" s="89"/>
      <c r="Y279" s="89"/>
      <c r="Z279" s="89"/>
    </row>
    <row r="280">
      <c r="A280" s="89"/>
      <c r="B280" s="89"/>
      <c r="C280" s="89"/>
      <c r="D280" s="89"/>
      <c r="E280" s="89"/>
      <c r="F280" s="89"/>
      <c r="G280" s="89"/>
      <c r="H280" s="118"/>
      <c r="I280" s="391"/>
      <c r="J280" s="118"/>
      <c r="K280" s="118"/>
      <c r="L280" s="118"/>
      <c r="M280" s="118"/>
      <c r="N280" s="89"/>
      <c r="O280" s="391"/>
      <c r="P280" s="391"/>
      <c r="Q280" s="89"/>
      <c r="R280" s="89"/>
      <c r="S280" s="89"/>
      <c r="T280" s="89"/>
      <c r="U280" s="89"/>
      <c r="V280" s="89"/>
      <c r="W280" s="89"/>
      <c r="X280" s="89"/>
      <c r="Y280" s="89"/>
      <c r="Z280" s="89"/>
    </row>
    <row r="281">
      <c r="A281" s="89"/>
      <c r="B281" s="89"/>
      <c r="C281" s="89"/>
      <c r="D281" s="89"/>
      <c r="E281" s="89"/>
      <c r="F281" s="89"/>
      <c r="G281" s="89"/>
      <c r="H281" s="118"/>
      <c r="I281" s="391"/>
      <c r="J281" s="118"/>
      <c r="K281" s="118"/>
      <c r="L281" s="118"/>
      <c r="M281" s="118"/>
      <c r="N281" s="89"/>
      <c r="O281" s="391"/>
      <c r="P281" s="391"/>
      <c r="Q281" s="89"/>
      <c r="R281" s="89"/>
      <c r="S281" s="89"/>
      <c r="T281" s="89"/>
      <c r="U281" s="89"/>
      <c r="V281" s="89"/>
      <c r="W281" s="89"/>
      <c r="X281" s="89"/>
      <c r="Y281" s="89"/>
      <c r="Z281" s="89"/>
    </row>
    <row r="282">
      <c r="A282" s="89"/>
      <c r="B282" s="89"/>
      <c r="C282" s="89"/>
      <c r="D282" s="89"/>
      <c r="E282" s="89"/>
      <c r="F282" s="89"/>
      <c r="G282" s="89"/>
      <c r="H282" s="118"/>
      <c r="I282" s="391"/>
      <c r="J282" s="118"/>
      <c r="K282" s="118"/>
      <c r="L282" s="118"/>
      <c r="M282" s="118"/>
      <c r="N282" s="89"/>
      <c r="O282" s="391"/>
      <c r="P282" s="391"/>
      <c r="Q282" s="89"/>
      <c r="R282" s="89"/>
      <c r="S282" s="89"/>
      <c r="T282" s="89"/>
      <c r="U282" s="89"/>
      <c r="V282" s="89"/>
      <c r="W282" s="89"/>
      <c r="X282" s="89"/>
      <c r="Y282" s="89"/>
      <c r="Z282" s="89"/>
    </row>
    <row r="283">
      <c r="A283" s="89"/>
      <c r="B283" s="89"/>
      <c r="C283" s="89"/>
      <c r="D283" s="89"/>
      <c r="E283" s="89"/>
      <c r="F283" s="89"/>
      <c r="G283" s="89"/>
      <c r="H283" s="118"/>
      <c r="I283" s="391"/>
      <c r="J283" s="118"/>
      <c r="K283" s="118"/>
      <c r="L283" s="118"/>
      <c r="M283" s="118"/>
      <c r="N283" s="89"/>
      <c r="O283" s="391"/>
      <c r="P283" s="391"/>
      <c r="Q283" s="89"/>
      <c r="R283" s="89"/>
      <c r="S283" s="89"/>
      <c r="T283" s="89"/>
      <c r="U283" s="89"/>
      <c r="V283" s="89"/>
      <c r="W283" s="89"/>
      <c r="X283" s="89"/>
      <c r="Y283" s="89"/>
      <c r="Z283" s="89"/>
    </row>
    <row r="284">
      <c r="A284" s="89"/>
      <c r="B284" s="89"/>
      <c r="C284" s="89"/>
      <c r="D284" s="89"/>
      <c r="E284" s="89"/>
      <c r="F284" s="89"/>
      <c r="G284" s="89"/>
      <c r="H284" s="118"/>
      <c r="I284" s="391"/>
      <c r="J284" s="118"/>
      <c r="K284" s="118"/>
      <c r="L284" s="118"/>
      <c r="M284" s="118"/>
      <c r="N284" s="89"/>
      <c r="O284" s="391"/>
      <c r="P284" s="391"/>
      <c r="Q284" s="89"/>
      <c r="R284" s="89"/>
      <c r="S284" s="89"/>
      <c r="T284" s="89"/>
      <c r="U284" s="89"/>
      <c r="V284" s="89"/>
      <c r="W284" s="89"/>
      <c r="X284" s="89"/>
      <c r="Y284" s="89"/>
      <c r="Z284" s="89"/>
    </row>
    <row r="285">
      <c r="A285" s="89"/>
      <c r="B285" s="89"/>
      <c r="C285" s="89"/>
      <c r="D285" s="89"/>
      <c r="E285" s="89"/>
      <c r="F285" s="89"/>
      <c r="G285" s="89"/>
      <c r="H285" s="118"/>
      <c r="I285" s="391"/>
      <c r="J285" s="118"/>
      <c r="K285" s="118"/>
      <c r="L285" s="118"/>
      <c r="M285" s="118"/>
      <c r="N285" s="89"/>
      <c r="O285" s="391"/>
      <c r="P285" s="391"/>
      <c r="Q285" s="89"/>
      <c r="R285" s="89"/>
      <c r="S285" s="89"/>
      <c r="T285" s="89"/>
      <c r="U285" s="89"/>
      <c r="V285" s="89"/>
      <c r="W285" s="89"/>
      <c r="X285" s="89"/>
      <c r="Y285" s="89"/>
      <c r="Z285" s="89"/>
    </row>
    <row r="286">
      <c r="A286" s="89"/>
      <c r="B286" s="89"/>
      <c r="C286" s="89"/>
      <c r="D286" s="89"/>
      <c r="E286" s="89"/>
      <c r="F286" s="89"/>
      <c r="G286" s="89"/>
      <c r="H286" s="118"/>
      <c r="I286" s="391"/>
      <c r="J286" s="118"/>
      <c r="K286" s="118"/>
      <c r="L286" s="118"/>
      <c r="M286" s="118"/>
      <c r="N286" s="89"/>
      <c r="O286" s="391"/>
      <c r="P286" s="391"/>
      <c r="Q286" s="89"/>
      <c r="R286" s="89"/>
      <c r="S286" s="89"/>
      <c r="T286" s="89"/>
      <c r="U286" s="89"/>
      <c r="V286" s="89"/>
      <c r="W286" s="89"/>
      <c r="X286" s="89"/>
      <c r="Y286" s="89"/>
      <c r="Z286" s="89"/>
    </row>
    <row r="287">
      <c r="A287" s="89"/>
      <c r="B287" s="89"/>
      <c r="C287" s="89"/>
      <c r="D287" s="89"/>
      <c r="E287" s="89"/>
      <c r="F287" s="89"/>
      <c r="G287" s="89"/>
      <c r="H287" s="118"/>
      <c r="I287" s="391"/>
      <c r="J287" s="118"/>
      <c r="K287" s="118"/>
      <c r="L287" s="118"/>
      <c r="M287" s="118"/>
      <c r="N287" s="89"/>
      <c r="O287" s="391"/>
      <c r="P287" s="391"/>
      <c r="Q287" s="89"/>
      <c r="R287" s="89"/>
      <c r="S287" s="89"/>
      <c r="T287" s="89"/>
      <c r="U287" s="89"/>
      <c r="V287" s="89"/>
      <c r="W287" s="89"/>
      <c r="X287" s="89"/>
      <c r="Y287" s="89"/>
      <c r="Z287" s="89"/>
    </row>
    <row r="288">
      <c r="A288" s="89"/>
      <c r="B288" s="89"/>
      <c r="C288" s="89"/>
      <c r="D288" s="89"/>
      <c r="E288" s="89"/>
      <c r="F288" s="89"/>
      <c r="G288" s="89"/>
      <c r="H288" s="118"/>
      <c r="I288" s="391"/>
      <c r="J288" s="118"/>
      <c r="K288" s="118"/>
      <c r="L288" s="118"/>
      <c r="M288" s="118"/>
      <c r="N288" s="89"/>
      <c r="O288" s="391"/>
      <c r="P288" s="391"/>
      <c r="Q288" s="89"/>
      <c r="R288" s="89"/>
      <c r="S288" s="89"/>
      <c r="T288" s="89"/>
      <c r="U288" s="89"/>
      <c r="V288" s="89"/>
      <c r="W288" s="89"/>
      <c r="X288" s="89"/>
      <c r="Y288" s="89"/>
      <c r="Z288" s="89"/>
    </row>
    <row r="289">
      <c r="A289" s="89"/>
      <c r="B289" s="89"/>
      <c r="C289" s="89"/>
      <c r="D289" s="89"/>
      <c r="E289" s="89"/>
      <c r="F289" s="89"/>
      <c r="G289" s="89"/>
      <c r="H289" s="118"/>
      <c r="I289" s="391"/>
      <c r="J289" s="118"/>
      <c r="K289" s="118"/>
      <c r="L289" s="118"/>
      <c r="M289" s="118"/>
      <c r="N289" s="89"/>
      <c r="O289" s="391"/>
      <c r="P289" s="391"/>
      <c r="Q289" s="89"/>
      <c r="R289" s="89"/>
      <c r="S289" s="89"/>
      <c r="T289" s="89"/>
      <c r="U289" s="89"/>
      <c r="V289" s="89"/>
      <c r="W289" s="89"/>
      <c r="X289" s="89"/>
      <c r="Y289" s="89"/>
      <c r="Z289" s="89"/>
    </row>
    <row r="290">
      <c r="A290" s="89"/>
      <c r="B290" s="89"/>
      <c r="C290" s="89"/>
      <c r="D290" s="89"/>
      <c r="E290" s="89"/>
      <c r="F290" s="89"/>
      <c r="G290" s="89"/>
      <c r="H290" s="118"/>
      <c r="I290" s="391"/>
      <c r="J290" s="118"/>
      <c r="K290" s="118"/>
      <c r="L290" s="118"/>
      <c r="M290" s="118"/>
      <c r="N290" s="89"/>
      <c r="O290" s="391"/>
      <c r="P290" s="391"/>
      <c r="Q290" s="89"/>
      <c r="R290" s="89"/>
      <c r="S290" s="89"/>
      <c r="T290" s="89"/>
      <c r="U290" s="89"/>
      <c r="V290" s="89"/>
      <c r="W290" s="89"/>
      <c r="X290" s="89"/>
      <c r="Y290" s="89"/>
      <c r="Z290" s="89"/>
    </row>
    <row r="291">
      <c r="A291" s="89"/>
      <c r="B291" s="89"/>
      <c r="C291" s="89"/>
      <c r="D291" s="89"/>
      <c r="E291" s="89"/>
      <c r="F291" s="89"/>
      <c r="G291" s="89"/>
      <c r="H291" s="118"/>
      <c r="I291" s="391"/>
      <c r="J291" s="118"/>
      <c r="K291" s="118"/>
      <c r="L291" s="118"/>
      <c r="M291" s="118"/>
      <c r="N291" s="89"/>
      <c r="O291" s="391"/>
      <c r="P291" s="391"/>
      <c r="Q291" s="89"/>
      <c r="R291" s="89"/>
      <c r="S291" s="89"/>
      <c r="T291" s="89"/>
      <c r="U291" s="89"/>
      <c r="V291" s="89"/>
      <c r="W291" s="89"/>
      <c r="X291" s="89"/>
      <c r="Y291" s="89"/>
      <c r="Z291" s="89"/>
    </row>
    <row r="292">
      <c r="A292" s="89"/>
      <c r="B292" s="89"/>
      <c r="C292" s="89"/>
      <c r="D292" s="89"/>
      <c r="E292" s="89"/>
      <c r="F292" s="89"/>
      <c r="G292" s="89"/>
      <c r="H292" s="118"/>
      <c r="I292" s="391"/>
      <c r="J292" s="118"/>
      <c r="K292" s="118"/>
      <c r="L292" s="118"/>
      <c r="M292" s="118"/>
      <c r="N292" s="89"/>
      <c r="O292" s="391"/>
      <c r="P292" s="391"/>
      <c r="Q292" s="89"/>
      <c r="R292" s="89"/>
      <c r="S292" s="89"/>
      <c r="T292" s="89"/>
      <c r="U292" s="89"/>
      <c r="V292" s="89"/>
      <c r="W292" s="89"/>
      <c r="X292" s="89"/>
      <c r="Y292" s="89"/>
      <c r="Z292" s="89"/>
    </row>
    <row r="293">
      <c r="A293" s="89"/>
      <c r="B293" s="89"/>
      <c r="C293" s="89"/>
      <c r="D293" s="89"/>
      <c r="E293" s="89"/>
      <c r="F293" s="89"/>
      <c r="G293" s="89"/>
      <c r="H293" s="118"/>
      <c r="I293" s="391"/>
      <c r="J293" s="118"/>
      <c r="K293" s="118"/>
      <c r="L293" s="118"/>
      <c r="M293" s="118"/>
      <c r="N293" s="89"/>
      <c r="O293" s="391"/>
      <c r="P293" s="391"/>
      <c r="Q293" s="89"/>
      <c r="R293" s="89"/>
      <c r="S293" s="89"/>
      <c r="T293" s="89"/>
      <c r="U293" s="89"/>
      <c r="V293" s="89"/>
      <c r="W293" s="89"/>
      <c r="X293" s="89"/>
      <c r="Y293" s="89"/>
      <c r="Z293" s="89"/>
    </row>
    <row r="294">
      <c r="A294" s="89"/>
      <c r="B294" s="89"/>
      <c r="C294" s="89"/>
      <c r="D294" s="89"/>
      <c r="E294" s="89"/>
      <c r="F294" s="89"/>
      <c r="G294" s="89"/>
      <c r="H294" s="118"/>
      <c r="I294" s="391"/>
      <c r="J294" s="118"/>
      <c r="K294" s="118"/>
      <c r="L294" s="118"/>
      <c r="M294" s="118"/>
      <c r="N294" s="89"/>
      <c r="O294" s="391"/>
      <c r="P294" s="391"/>
      <c r="Q294" s="89"/>
      <c r="R294" s="89"/>
      <c r="S294" s="89"/>
      <c r="T294" s="89"/>
      <c r="U294" s="89"/>
      <c r="V294" s="89"/>
      <c r="W294" s="89"/>
      <c r="X294" s="89"/>
      <c r="Y294" s="89"/>
      <c r="Z294" s="89"/>
    </row>
    <row r="295">
      <c r="A295" s="89"/>
      <c r="B295" s="89"/>
      <c r="C295" s="89"/>
      <c r="D295" s="89"/>
      <c r="E295" s="89"/>
      <c r="F295" s="89"/>
      <c r="G295" s="89"/>
      <c r="H295" s="118"/>
      <c r="I295" s="391"/>
      <c r="J295" s="118"/>
      <c r="K295" s="118"/>
      <c r="L295" s="118"/>
      <c r="M295" s="118"/>
      <c r="N295" s="89"/>
      <c r="O295" s="391"/>
      <c r="P295" s="391"/>
      <c r="Q295" s="89"/>
      <c r="R295" s="89"/>
      <c r="S295" s="89"/>
      <c r="T295" s="89"/>
      <c r="U295" s="89"/>
      <c r="V295" s="89"/>
      <c r="W295" s="89"/>
      <c r="X295" s="89"/>
      <c r="Y295" s="89"/>
      <c r="Z295" s="89"/>
    </row>
    <row r="296">
      <c r="A296" s="89"/>
      <c r="B296" s="89"/>
      <c r="C296" s="89"/>
      <c r="D296" s="89"/>
      <c r="E296" s="89"/>
      <c r="F296" s="89"/>
      <c r="G296" s="89"/>
      <c r="H296" s="118"/>
      <c r="I296" s="391"/>
      <c r="J296" s="118"/>
      <c r="K296" s="118"/>
      <c r="L296" s="118"/>
      <c r="M296" s="118"/>
      <c r="N296" s="89"/>
      <c r="O296" s="391"/>
      <c r="P296" s="391"/>
      <c r="Q296" s="89"/>
      <c r="R296" s="89"/>
      <c r="S296" s="89"/>
      <c r="T296" s="89"/>
      <c r="U296" s="89"/>
      <c r="V296" s="89"/>
      <c r="W296" s="89"/>
      <c r="X296" s="89"/>
      <c r="Y296" s="89"/>
      <c r="Z296" s="89"/>
    </row>
    <row r="297">
      <c r="A297" s="89"/>
      <c r="B297" s="89"/>
      <c r="C297" s="89"/>
      <c r="D297" s="89"/>
      <c r="E297" s="89"/>
      <c r="F297" s="89"/>
      <c r="G297" s="89"/>
      <c r="H297" s="118"/>
      <c r="I297" s="391"/>
      <c r="J297" s="118"/>
      <c r="K297" s="118"/>
      <c r="L297" s="118"/>
      <c r="M297" s="118"/>
      <c r="N297" s="89"/>
      <c r="O297" s="391"/>
      <c r="P297" s="391"/>
      <c r="Q297" s="89"/>
      <c r="R297" s="89"/>
      <c r="S297" s="89"/>
      <c r="T297" s="89"/>
      <c r="U297" s="89"/>
      <c r="V297" s="89"/>
      <c r="W297" s="89"/>
      <c r="X297" s="89"/>
      <c r="Y297" s="89"/>
      <c r="Z297" s="89"/>
    </row>
    <row r="298">
      <c r="A298" s="89"/>
      <c r="B298" s="89"/>
      <c r="C298" s="89"/>
      <c r="D298" s="89"/>
      <c r="E298" s="89"/>
      <c r="F298" s="89"/>
      <c r="G298" s="89"/>
      <c r="H298" s="118"/>
      <c r="I298" s="391"/>
      <c r="J298" s="118"/>
      <c r="K298" s="118"/>
      <c r="L298" s="118"/>
      <c r="M298" s="118"/>
      <c r="N298" s="89"/>
      <c r="O298" s="391"/>
      <c r="P298" s="391"/>
      <c r="Q298" s="89"/>
      <c r="R298" s="89"/>
      <c r="S298" s="89"/>
      <c r="T298" s="89"/>
      <c r="U298" s="89"/>
      <c r="V298" s="89"/>
      <c r="W298" s="89"/>
      <c r="X298" s="89"/>
      <c r="Y298" s="89"/>
      <c r="Z298" s="89"/>
    </row>
    <row r="299">
      <c r="A299" s="89"/>
      <c r="B299" s="89"/>
      <c r="C299" s="89"/>
      <c r="D299" s="89"/>
      <c r="E299" s="89"/>
      <c r="F299" s="89"/>
      <c r="G299" s="89"/>
      <c r="H299" s="118"/>
      <c r="I299" s="391"/>
      <c r="J299" s="118"/>
      <c r="K299" s="118"/>
      <c r="L299" s="118"/>
      <c r="M299" s="118"/>
      <c r="N299" s="89"/>
      <c r="O299" s="391"/>
      <c r="P299" s="391"/>
      <c r="Q299" s="89"/>
      <c r="R299" s="89"/>
      <c r="S299" s="89"/>
      <c r="T299" s="89"/>
      <c r="U299" s="89"/>
      <c r="V299" s="89"/>
      <c r="W299" s="89"/>
      <c r="X299" s="89"/>
      <c r="Y299" s="89"/>
      <c r="Z299" s="89"/>
    </row>
    <row r="300">
      <c r="A300" s="89"/>
      <c r="B300" s="89"/>
      <c r="C300" s="89"/>
      <c r="D300" s="89"/>
      <c r="E300" s="89"/>
      <c r="F300" s="89"/>
      <c r="G300" s="89"/>
      <c r="H300" s="118"/>
      <c r="I300" s="391"/>
      <c r="J300" s="118"/>
      <c r="K300" s="118"/>
      <c r="L300" s="118"/>
      <c r="M300" s="118"/>
      <c r="N300" s="89"/>
      <c r="O300" s="391"/>
      <c r="P300" s="391"/>
      <c r="Q300" s="89"/>
      <c r="R300" s="89"/>
      <c r="S300" s="89"/>
      <c r="T300" s="89"/>
      <c r="U300" s="89"/>
      <c r="V300" s="89"/>
      <c r="W300" s="89"/>
      <c r="X300" s="89"/>
      <c r="Y300" s="89"/>
      <c r="Z300" s="89"/>
    </row>
    <row r="301">
      <c r="A301" s="89"/>
      <c r="B301" s="89"/>
      <c r="C301" s="89"/>
      <c r="D301" s="89"/>
      <c r="E301" s="89"/>
      <c r="F301" s="89"/>
      <c r="G301" s="89"/>
      <c r="H301" s="118"/>
      <c r="I301" s="391"/>
      <c r="J301" s="118"/>
      <c r="K301" s="118"/>
      <c r="L301" s="118"/>
      <c r="M301" s="118"/>
      <c r="N301" s="89"/>
      <c r="O301" s="391"/>
      <c r="P301" s="391"/>
      <c r="Q301" s="89"/>
      <c r="R301" s="89"/>
      <c r="S301" s="89"/>
      <c r="T301" s="89"/>
      <c r="U301" s="89"/>
      <c r="V301" s="89"/>
      <c r="W301" s="89"/>
      <c r="X301" s="89"/>
      <c r="Y301" s="89"/>
      <c r="Z301" s="89"/>
    </row>
    <row r="302">
      <c r="A302" s="89"/>
      <c r="B302" s="89"/>
      <c r="C302" s="89"/>
      <c r="D302" s="89"/>
      <c r="E302" s="89"/>
      <c r="F302" s="89"/>
      <c r="G302" s="89"/>
      <c r="H302" s="118"/>
      <c r="I302" s="391"/>
      <c r="J302" s="118"/>
      <c r="K302" s="118"/>
      <c r="L302" s="118"/>
      <c r="M302" s="118"/>
      <c r="N302" s="89"/>
      <c r="O302" s="391"/>
      <c r="P302" s="391"/>
      <c r="Q302" s="89"/>
      <c r="R302" s="89"/>
      <c r="S302" s="89"/>
      <c r="T302" s="89"/>
      <c r="U302" s="89"/>
      <c r="V302" s="89"/>
      <c r="W302" s="89"/>
      <c r="X302" s="89"/>
      <c r="Y302" s="89"/>
      <c r="Z302" s="89"/>
    </row>
    <row r="303">
      <c r="A303" s="89"/>
      <c r="B303" s="89"/>
      <c r="C303" s="89"/>
      <c r="D303" s="89"/>
      <c r="E303" s="89"/>
      <c r="F303" s="89"/>
      <c r="G303" s="89"/>
      <c r="H303" s="118"/>
      <c r="I303" s="391"/>
      <c r="J303" s="118"/>
      <c r="K303" s="118"/>
      <c r="L303" s="118"/>
      <c r="M303" s="118"/>
      <c r="N303" s="89"/>
      <c r="O303" s="391"/>
      <c r="P303" s="391"/>
      <c r="Q303" s="89"/>
      <c r="R303" s="89"/>
      <c r="S303" s="89"/>
      <c r="T303" s="89"/>
      <c r="U303" s="89"/>
      <c r="V303" s="89"/>
      <c r="W303" s="89"/>
      <c r="X303" s="89"/>
      <c r="Y303" s="89"/>
      <c r="Z303" s="89"/>
    </row>
    <row r="304">
      <c r="A304" s="89"/>
      <c r="B304" s="89"/>
      <c r="C304" s="89"/>
      <c r="D304" s="89"/>
      <c r="E304" s="89"/>
      <c r="F304" s="89"/>
      <c r="G304" s="89"/>
      <c r="H304" s="118"/>
      <c r="I304" s="391"/>
      <c r="J304" s="118"/>
      <c r="K304" s="118"/>
      <c r="L304" s="118"/>
      <c r="M304" s="118"/>
      <c r="N304" s="89"/>
      <c r="O304" s="391"/>
      <c r="P304" s="391"/>
      <c r="Q304" s="89"/>
      <c r="R304" s="89"/>
      <c r="S304" s="89"/>
      <c r="T304" s="89"/>
      <c r="U304" s="89"/>
      <c r="V304" s="89"/>
      <c r="W304" s="89"/>
      <c r="X304" s="89"/>
      <c r="Y304" s="89"/>
      <c r="Z304" s="89"/>
    </row>
    <row r="305">
      <c r="A305" s="89"/>
      <c r="B305" s="89"/>
      <c r="C305" s="89"/>
      <c r="D305" s="89"/>
      <c r="E305" s="89"/>
      <c r="F305" s="89"/>
      <c r="G305" s="89"/>
      <c r="H305" s="118"/>
      <c r="I305" s="391"/>
      <c r="J305" s="118"/>
      <c r="K305" s="118"/>
      <c r="L305" s="118"/>
      <c r="M305" s="118"/>
      <c r="N305" s="89"/>
      <c r="O305" s="391"/>
      <c r="P305" s="391"/>
      <c r="Q305" s="89"/>
      <c r="R305" s="89"/>
      <c r="S305" s="89"/>
      <c r="T305" s="89"/>
      <c r="U305" s="89"/>
      <c r="V305" s="89"/>
      <c r="W305" s="89"/>
      <c r="X305" s="89"/>
      <c r="Y305" s="89"/>
      <c r="Z305" s="89"/>
    </row>
    <row r="306">
      <c r="A306" s="89"/>
      <c r="B306" s="89"/>
      <c r="C306" s="89"/>
      <c r="D306" s="89"/>
      <c r="E306" s="89"/>
      <c r="F306" s="89"/>
      <c r="G306" s="89"/>
      <c r="H306" s="118"/>
      <c r="I306" s="391"/>
      <c r="J306" s="118"/>
      <c r="K306" s="118"/>
      <c r="L306" s="118"/>
      <c r="M306" s="118"/>
      <c r="N306" s="89"/>
      <c r="O306" s="391"/>
      <c r="P306" s="391"/>
      <c r="Q306" s="89"/>
      <c r="R306" s="89"/>
      <c r="S306" s="89"/>
      <c r="T306" s="89"/>
      <c r="U306" s="89"/>
      <c r="V306" s="89"/>
      <c r="W306" s="89"/>
      <c r="X306" s="89"/>
      <c r="Y306" s="89"/>
      <c r="Z306" s="89"/>
    </row>
    <row r="307">
      <c r="A307" s="89"/>
      <c r="B307" s="89"/>
      <c r="C307" s="89"/>
      <c r="D307" s="89"/>
      <c r="E307" s="89"/>
      <c r="F307" s="89"/>
      <c r="G307" s="89"/>
      <c r="H307" s="118"/>
      <c r="I307" s="391"/>
      <c r="J307" s="118"/>
      <c r="K307" s="118"/>
      <c r="L307" s="118"/>
      <c r="M307" s="118"/>
      <c r="N307" s="89"/>
      <c r="O307" s="391"/>
      <c r="P307" s="391"/>
      <c r="Q307" s="89"/>
      <c r="R307" s="89"/>
      <c r="S307" s="89"/>
      <c r="T307" s="89"/>
      <c r="U307" s="89"/>
      <c r="V307" s="89"/>
      <c r="W307" s="89"/>
      <c r="X307" s="89"/>
      <c r="Y307" s="89"/>
      <c r="Z307" s="89"/>
    </row>
    <row r="308">
      <c r="A308" s="89"/>
      <c r="B308" s="89"/>
      <c r="C308" s="89"/>
      <c r="D308" s="89"/>
      <c r="E308" s="89"/>
      <c r="F308" s="89"/>
      <c r="G308" s="89"/>
      <c r="H308" s="118"/>
      <c r="I308" s="391"/>
      <c r="J308" s="118"/>
      <c r="K308" s="118"/>
      <c r="L308" s="118"/>
      <c r="M308" s="118"/>
      <c r="N308" s="89"/>
      <c r="O308" s="391"/>
      <c r="P308" s="391"/>
      <c r="Q308" s="89"/>
      <c r="R308" s="89"/>
      <c r="S308" s="89"/>
      <c r="T308" s="89"/>
      <c r="U308" s="89"/>
      <c r="V308" s="89"/>
      <c r="W308" s="89"/>
      <c r="X308" s="89"/>
      <c r="Y308" s="89"/>
      <c r="Z308" s="89"/>
    </row>
    <row r="309">
      <c r="A309" s="89"/>
      <c r="B309" s="89"/>
      <c r="C309" s="89"/>
      <c r="D309" s="89"/>
      <c r="E309" s="89"/>
      <c r="F309" s="89"/>
      <c r="G309" s="89"/>
      <c r="H309" s="118"/>
      <c r="I309" s="391"/>
      <c r="J309" s="118"/>
      <c r="K309" s="118"/>
      <c r="L309" s="118"/>
      <c r="M309" s="118"/>
      <c r="N309" s="89"/>
      <c r="O309" s="391"/>
      <c r="P309" s="391"/>
      <c r="Q309" s="89"/>
      <c r="R309" s="89"/>
      <c r="S309" s="89"/>
      <c r="T309" s="89"/>
      <c r="U309" s="89"/>
      <c r="V309" s="89"/>
      <c r="W309" s="89"/>
      <c r="X309" s="89"/>
      <c r="Y309" s="89"/>
      <c r="Z309" s="89"/>
    </row>
    <row r="310">
      <c r="A310" s="89"/>
      <c r="B310" s="89"/>
      <c r="C310" s="89"/>
      <c r="D310" s="89"/>
      <c r="E310" s="89"/>
      <c r="F310" s="89"/>
      <c r="G310" s="89"/>
      <c r="H310" s="118"/>
      <c r="I310" s="391"/>
      <c r="J310" s="118"/>
      <c r="K310" s="118"/>
      <c r="L310" s="118"/>
      <c r="M310" s="118"/>
      <c r="N310" s="89"/>
      <c r="O310" s="391"/>
      <c r="P310" s="391"/>
      <c r="Q310" s="89"/>
      <c r="R310" s="89"/>
      <c r="S310" s="89"/>
      <c r="T310" s="89"/>
      <c r="U310" s="89"/>
      <c r="V310" s="89"/>
      <c r="W310" s="89"/>
      <c r="X310" s="89"/>
      <c r="Y310" s="89"/>
      <c r="Z310" s="89"/>
    </row>
    <row r="311">
      <c r="A311" s="89"/>
      <c r="B311" s="89"/>
      <c r="C311" s="89"/>
      <c r="D311" s="89"/>
      <c r="E311" s="89"/>
      <c r="F311" s="89"/>
      <c r="G311" s="89"/>
      <c r="H311" s="118"/>
      <c r="I311" s="391"/>
      <c r="J311" s="118"/>
      <c r="K311" s="118"/>
      <c r="L311" s="118"/>
      <c r="M311" s="118"/>
      <c r="N311" s="89"/>
      <c r="O311" s="391"/>
      <c r="P311" s="391"/>
      <c r="Q311" s="89"/>
      <c r="R311" s="89"/>
      <c r="S311" s="89"/>
      <c r="T311" s="89"/>
      <c r="U311" s="89"/>
      <c r="V311" s="89"/>
      <c r="W311" s="89"/>
      <c r="X311" s="89"/>
      <c r="Y311" s="89"/>
      <c r="Z311" s="89"/>
    </row>
    <row r="312">
      <c r="A312" s="89"/>
      <c r="B312" s="89"/>
      <c r="C312" s="89"/>
      <c r="D312" s="89"/>
      <c r="E312" s="89"/>
      <c r="F312" s="89"/>
      <c r="G312" s="89"/>
      <c r="H312" s="118"/>
      <c r="I312" s="391"/>
      <c r="J312" s="118"/>
      <c r="K312" s="118"/>
      <c r="L312" s="118"/>
      <c r="M312" s="118"/>
      <c r="N312" s="89"/>
      <c r="O312" s="391"/>
      <c r="P312" s="391"/>
      <c r="Q312" s="89"/>
      <c r="R312" s="89"/>
      <c r="S312" s="89"/>
      <c r="T312" s="89"/>
      <c r="U312" s="89"/>
      <c r="V312" s="89"/>
      <c r="W312" s="89"/>
      <c r="X312" s="89"/>
      <c r="Y312" s="89"/>
      <c r="Z312" s="89"/>
    </row>
    <row r="313">
      <c r="A313" s="89"/>
      <c r="B313" s="89"/>
      <c r="C313" s="89"/>
      <c r="D313" s="89"/>
      <c r="E313" s="89"/>
      <c r="F313" s="89"/>
      <c r="G313" s="89"/>
      <c r="H313" s="118"/>
      <c r="I313" s="391"/>
      <c r="J313" s="118"/>
      <c r="K313" s="118"/>
      <c r="L313" s="118"/>
      <c r="M313" s="118"/>
      <c r="N313" s="89"/>
      <c r="O313" s="391"/>
      <c r="P313" s="391"/>
      <c r="Q313" s="89"/>
      <c r="R313" s="89"/>
      <c r="S313" s="89"/>
      <c r="T313" s="89"/>
      <c r="U313" s="89"/>
      <c r="V313" s="89"/>
      <c r="W313" s="89"/>
      <c r="X313" s="89"/>
      <c r="Y313" s="89"/>
      <c r="Z313" s="89"/>
    </row>
    <row r="314">
      <c r="A314" s="89"/>
      <c r="B314" s="89"/>
      <c r="C314" s="89"/>
      <c r="D314" s="89"/>
      <c r="E314" s="89"/>
      <c r="F314" s="89"/>
      <c r="G314" s="89"/>
      <c r="H314" s="118"/>
      <c r="I314" s="391"/>
      <c r="J314" s="118"/>
      <c r="K314" s="118"/>
      <c r="L314" s="118"/>
      <c r="M314" s="118"/>
      <c r="N314" s="89"/>
      <c r="O314" s="391"/>
      <c r="P314" s="391"/>
      <c r="Q314" s="89"/>
      <c r="R314" s="89"/>
      <c r="S314" s="89"/>
      <c r="T314" s="89"/>
      <c r="U314" s="89"/>
      <c r="V314" s="89"/>
      <c r="W314" s="89"/>
      <c r="X314" s="89"/>
      <c r="Y314" s="89"/>
      <c r="Z314" s="89"/>
    </row>
    <row r="315">
      <c r="A315" s="89"/>
      <c r="B315" s="89"/>
      <c r="C315" s="89"/>
      <c r="D315" s="89"/>
      <c r="E315" s="89"/>
      <c r="F315" s="89"/>
      <c r="G315" s="89"/>
      <c r="H315" s="118"/>
      <c r="I315" s="391"/>
      <c r="J315" s="118"/>
      <c r="K315" s="118"/>
      <c r="L315" s="118"/>
      <c r="M315" s="118"/>
      <c r="N315" s="89"/>
      <c r="O315" s="391"/>
      <c r="P315" s="391"/>
      <c r="Q315" s="89"/>
      <c r="R315" s="89"/>
      <c r="S315" s="89"/>
      <c r="T315" s="89"/>
      <c r="U315" s="89"/>
      <c r="V315" s="89"/>
      <c r="W315" s="89"/>
      <c r="X315" s="89"/>
      <c r="Y315" s="89"/>
      <c r="Z315" s="89"/>
    </row>
    <row r="316">
      <c r="A316" s="89"/>
      <c r="B316" s="89"/>
      <c r="C316" s="89"/>
      <c r="D316" s="89"/>
      <c r="E316" s="89"/>
      <c r="F316" s="89"/>
      <c r="G316" s="89"/>
      <c r="H316" s="118"/>
      <c r="I316" s="391"/>
      <c r="J316" s="118"/>
      <c r="K316" s="118"/>
      <c r="L316" s="118"/>
      <c r="M316" s="118"/>
      <c r="N316" s="89"/>
      <c r="O316" s="391"/>
      <c r="P316" s="391"/>
      <c r="Q316" s="89"/>
      <c r="R316" s="89"/>
      <c r="S316" s="89"/>
      <c r="T316" s="89"/>
      <c r="U316" s="89"/>
      <c r="V316" s="89"/>
      <c r="W316" s="89"/>
      <c r="X316" s="89"/>
      <c r="Y316" s="89"/>
      <c r="Z316" s="89"/>
    </row>
    <row r="317">
      <c r="A317" s="89"/>
      <c r="B317" s="89"/>
      <c r="C317" s="89"/>
      <c r="D317" s="89"/>
      <c r="E317" s="89"/>
      <c r="F317" s="89"/>
      <c r="G317" s="89"/>
      <c r="H317" s="118"/>
      <c r="I317" s="391"/>
      <c r="J317" s="118"/>
      <c r="K317" s="118"/>
      <c r="L317" s="118"/>
      <c r="M317" s="118"/>
      <c r="N317" s="89"/>
      <c r="O317" s="391"/>
      <c r="P317" s="391"/>
      <c r="Q317" s="89"/>
      <c r="R317" s="89"/>
      <c r="S317" s="89"/>
      <c r="T317" s="89"/>
      <c r="U317" s="89"/>
      <c r="V317" s="89"/>
      <c r="W317" s="89"/>
      <c r="X317" s="89"/>
      <c r="Y317" s="89"/>
      <c r="Z317" s="89"/>
    </row>
    <row r="318">
      <c r="A318" s="89"/>
      <c r="B318" s="89"/>
      <c r="C318" s="89"/>
      <c r="D318" s="89"/>
      <c r="E318" s="89"/>
      <c r="F318" s="89"/>
      <c r="G318" s="89"/>
      <c r="H318" s="118"/>
      <c r="I318" s="391"/>
      <c r="J318" s="118"/>
      <c r="K318" s="118"/>
      <c r="L318" s="118"/>
      <c r="M318" s="118"/>
      <c r="N318" s="89"/>
      <c r="O318" s="391"/>
      <c r="P318" s="391"/>
      <c r="Q318" s="89"/>
      <c r="R318" s="89"/>
      <c r="S318" s="89"/>
      <c r="T318" s="89"/>
      <c r="U318" s="89"/>
      <c r="V318" s="89"/>
      <c r="W318" s="89"/>
      <c r="X318" s="89"/>
      <c r="Y318" s="89"/>
      <c r="Z318" s="89"/>
    </row>
    <row r="319">
      <c r="A319" s="89"/>
      <c r="B319" s="89"/>
      <c r="C319" s="89"/>
      <c r="D319" s="89"/>
      <c r="E319" s="89"/>
      <c r="F319" s="89"/>
      <c r="G319" s="89"/>
      <c r="H319" s="118"/>
      <c r="I319" s="391"/>
      <c r="J319" s="118"/>
      <c r="K319" s="118"/>
      <c r="L319" s="118"/>
      <c r="M319" s="118"/>
      <c r="N319" s="89"/>
      <c r="O319" s="391"/>
      <c r="P319" s="391"/>
      <c r="Q319" s="89"/>
      <c r="R319" s="89"/>
      <c r="S319" s="89"/>
      <c r="T319" s="89"/>
      <c r="U319" s="89"/>
      <c r="V319" s="89"/>
      <c r="W319" s="89"/>
      <c r="X319" s="89"/>
      <c r="Y319" s="89"/>
      <c r="Z319" s="89"/>
    </row>
    <row r="320">
      <c r="A320" s="89"/>
      <c r="B320" s="89"/>
      <c r="C320" s="89"/>
      <c r="D320" s="89"/>
      <c r="E320" s="89"/>
      <c r="F320" s="89"/>
      <c r="G320" s="89"/>
      <c r="H320" s="118"/>
      <c r="I320" s="391"/>
      <c r="J320" s="118"/>
      <c r="K320" s="118"/>
      <c r="L320" s="118"/>
      <c r="M320" s="118"/>
      <c r="N320" s="89"/>
      <c r="O320" s="391"/>
      <c r="P320" s="391"/>
      <c r="Q320" s="89"/>
      <c r="R320" s="89"/>
      <c r="S320" s="89"/>
      <c r="T320" s="89"/>
      <c r="U320" s="89"/>
      <c r="V320" s="89"/>
      <c r="W320" s="89"/>
      <c r="X320" s="89"/>
      <c r="Y320" s="89"/>
      <c r="Z320" s="89"/>
    </row>
    <row r="321">
      <c r="A321" s="89"/>
      <c r="B321" s="89"/>
      <c r="C321" s="89"/>
      <c r="D321" s="89"/>
      <c r="E321" s="89"/>
      <c r="F321" s="89"/>
      <c r="G321" s="89"/>
      <c r="H321" s="118"/>
      <c r="I321" s="391"/>
      <c r="J321" s="118"/>
      <c r="K321" s="118"/>
      <c r="L321" s="118"/>
      <c r="M321" s="118"/>
      <c r="N321" s="89"/>
      <c r="O321" s="391"/>
      <c r="P321" s="391"/>
      <c r="Q321" s="89"/>
      <c r="R321" s="89"/>
      <c r="S321" s="89"/>
      <c r="T321" s="89"/>
      <c r="U321" s="89"/>
      <c r="V321" s="89"/>
      <c r="W321" s="89"/>
      <c r="X321" s="89"/>
      <c r="Y321" s="89"/>
      <c r="Z321" s="89"/>
    </row>
    <row r="322">
      <c r="A322" s="89"/>
      <c r="B322" s="89"/>
      <c r="C322" s="89"/>
      <c r="D322" s="89"/>
      <c r="E322" s="89"/>
      <c r="F322" s="89"/>
      <c r="G322" s="89"/>
      <c r="H322" s="118"/>
      <c r="I322" s="391"/>
      <c r="J322" s="118"/>
      <c r="K322" s="118"/>
      <c r="L322" s="118"/>
      <c r="M322" s="118"/>
      <c r="N322" s="89"/>
      <c r="O322" s="391"/>
      <c r="P322" s="391"/>
      <c r="Q322" s="89"/>
      <c r="R322" s="89"/>
      <c r="S322" s="89"/>
      <c r="T322" s="89"/>
      <c r="U322" s="89"/>
      <c r="V322" s="89"/>
      <c r="W322" s="89"/>
      <c r="X322" s="89"/>
      <c r="Y322" s="89"/>
      <c r="Z322" s="89"/>
    </row>
    <row r="323">
      <c r="A323" s="89"/>
      <c r="B323" s="89"/>
      <c r="C323" s="89"/>
      <c r="D323" s="89"/>
      <c r="E323" s="89"/>
      <c r="F323" s="89"/>
      <c r="G323" s="89"/>
      <c r="H323" s="118"/>
      <c r="I323" s="391"/>
      <c r="J323" s="118"/>
      <c r="K323" s="118"/>
      <c r="L323" s="118"/>
      <c r="M323" s="118"/>
      <c r="N323" s="89"/>
      <c r="O323" s="391"/>
      <c r="P323" s="391"/>
      <c r="Q323" s="89"/>
      <c r="R323" s="89"/>
      <c r="S323" s="89"/>
      <c r="T323" s="89"/>
      <c r="U323" s="89"/>
      <c r="V323" s="89"/>
      <c r="W323" s="89"/>
      <c r="X323" s="89"/>
      <c r="Y323" s="89"/>
      <c r="Z323" s="89"/>
    </row>
    <row r="324">
      <c r="A324" s="89"/>
      <c r="B324" s="89"/>
      <c r="C324" s="89"/>
      <c r="D324" s="89"/>
      <c r="E324" s="89"/>
      <c r="F324" s="89"/>
      <c r="G324" s="89"/>
      <c r="H324" s="118"/>
      <c r="I324" s="391"/>
      <c r="J324" s="118"/>
      <c r="K324" s="118"/>
      <c r="L324" s="118"/>
      <c r="M324" s="118"/>
      <c r="N324" s="89"/>
      <c r="O324" s="391"/>
      <c r="P324" s="391"/>
      <c r="Q324" s="89"/>
      <c r="R324" s="89"/>
      <c r="S324" s="89"/>
      <c r="T324" s="89"/>
      <c r="U324" s="89"/>
      <c r="V324" s="89"/>
      <c r="W324" s="89"/>
      <c r="X324" s="89"/>
      <c r="Y324" s="89"/>
      <c r="Z324" s="89"/>
    </row>
    <row r="325">
      <c r="A325" s="89"/>
      <c r="B325" s="89"/>
      <c r="C325" s="89"/>
      <c r="D325" s="89"/>
      <c r="E325" s="89"/>
      <c r="F325" s="89"/>
      <c r="G325" s="89"/>
      <c r="H325" s="118"/>
      <c r="I325" s="391"/>
      <c r="J325" s="118"/>
      <c r="K325" s="118"/>
      <c r="L325" s="118"/>
      <c r="M325" s="118"/>
      <c r="N325" s="89"/>
      <c r="O325" s="391"/>
      <c r="P325" s="391"/>
      <c r="Q325" s="89"/>
      <c r="R325" s="89"/>
      <c r="S325" s="89"/>
      <c r="T325" s="89"/>
      <c r="U325" s="89"/>
      <c r="V325" s="89"/>
      <c r="W325" s="89"/>
      <c r="X325" s="89"/>
      <c r="Y325" s="89"/>
      <c r="Z325" s="89"/>
    </row>
    <row r="326">
      <c r="A326" s="89"/>
      <c r="B326" s="89"/>
      <c r="C326" s="89"/>
      <c r="D326" s="89"/>
      <c r="E326" s="89"/>
      <c r="F326" s="89"/>
      <c r="G326" s="89"/>
      <c r="H326" s="118"/>
      <c r="I326" s="391"/>
      <c r="J326" s="118"/>
      <c r="K326" s="118"/>
      <c r="L326" s="118"/>
      <c r="M326" s="118"/>
      <c r="N326" s="89"/>
      <c r="O326" s="391"/>
      <c r="P326" s="391"/>
      <c r="Q326" s="89"/>
      <c r="R326" s="89"/>
      <c r="S326" s="89"/>
      <c r="T326" s="89"/>
      <c r="U326" s="89"/>
      <c r="V326" s="89"/>
      <c r="W326" s="89"/>
      <c r="X326" s="89"/>
      <c r="Y326" s="89"/>
      <c r="Z326" s="89"/>
    </row>
    <row r="327">
      <c r="A327" s="89"/>
      <c r="B327" s="89"/>
      <c r="C327" s="89"/>
      <c r="D327" s="89"/>
      <c r="E327" s="89"/>
      <c r="F327" s="89"/>
      <c r="G327" s="89"/>
      <c r="H327" s="118"/>
      <c r="I327" s="391"/>
      <c r="J327" s="118"/>
      <c r="K327" s="118"/>
      <c r="L327" s="118"/>
      <c r="M327" s="118"/>
      <c r="N327" s="89"/>
      <c r="O327" s="391"/>
      <c r="P327" s="391"/>
      <c r="Q327" s="89"/>
      <c r="R327" s="89"/>
      <c r="S327" s="89"/>
      <c r="T327" s="89"/>
      <c r="U327" s="89"/>
      <c r="V327" s="89"/>
      <c r="W327" s="89"/>
      <c r="X327" s="89"/>
      <c r="Y327" s="89"/>
      <c r="Z327" s="89"/>
    </row>
    <row r="328">
      <c r="A328" s="89"/>
      <c r="B328" s="89"/>
      <c r="C328" s="89"/>
      <c r="D328" s="89"/>
      <c r="E328" s="89"/>
      <c r="F328" s="89"/>
      <c r="G328" s="89"/>
      <c r="H328" s="118"/>
      <c r="I328" s="391"/>
      <c r="J328" s="118"/>
      <c r="K328" s="118"/>
      <c r="L328" s="118"/>
      <c r="M328" s="118"/>
      <c r="N328" s="89"/>
      <c r="O328" s="391"/>
      <c r="P328" s="391"/>
      <c r="Q328" s="89"/>
      <c r="R328" s="89"/>
      <c r="S328" s="89"/>
      <c r="T328" s="89"/>
      <c r="U328" s="89"/>
      <c r="V328" s="89"/>
      <c r="W328" s="89"/>
      <c r="X328" s="89"/>
      <c r="Y328" s="89"/>
      <c r="Z328" s="89"/>
    </row>
    <row r="329">
      <c r="A329" s="89"/>
      <c r="B329" s="89"/>
      <c r="C329" s="89"/>
      <c r="D329" s="89"/>
      <c r="E329" s="89"/>
      <c r="F329" s="89"/>
      <c r="G329" s="89"/>
      <c r="H329" s="118"/>
      <c r="I329" s="391"/>
      <c r="J329" s="118"/>
      <c r="K329" s="118"/>
      <c r="L329" s="118"/>
      <c r="M329" s="118"/>
      <c r="N329" s="89"/>
      <c r="O329" s="391"/>
      <c r="P329" s="391"/>
      <c r="Q329" s="89"/>
      <c r="R329" s="89"/>
      <c r="S329" s="89"/>
      <c r="T329" s="89"/>
      <c r="U329" s="89"/>
      <c r="V329" s="89"/>
      <c r="W329" s="89"/>
      <c r="X329" s="89"/>
      <c r="Y329" s="89"/>
      <c r="Z329" s="89"/>
    </row>
    <row r="330">
      <c r="A330" s="89"/>
      <c r="B330" s="89"/>
      <c r="C330" s="89"/>
      <c r="D330" s="89"/>
      <c r="E330" s="89"/>
      <c r="F330" s="89"/>
      <c r="G330" s="89"/>
      <c r="H330" s="118"/>
      <c r="I330" s="391"/>
      <c r="J330" s="118"/>
      <c r="K330" s="118"/>
      <c r="L330" s="118"/>
      <c r="M330" s="118"/>
      <c r="N330" s="89"/>
      <c r="O330" s="391"/>
      <c r="P330" s="391"/>
      <c r="Q330" s="89"/>
      <c r="R330" s="89"/>
      <c r="S330" s="89"/>
      <c r="T330" s="89"/>
      <c r="U330" s="89"/>
      <c r="V330" s="89"/>
      <c r="W330" s="89"/>
      <c r="X330" s="89"/>
      <c r="Y330" s="89"/>
      <c r="Z330" s="89"/>
    </row>
    <row r="331">
      <c r="A331" s="89"/>
      <c r="B331" s="89"/>
      <c r="C331" s="89"/>
      <c r="D331" s="89"/>
      <c r="E331" s="89"/>
      <c r="F331" s="89"/>
      <c r="G331" s="89"/>
      <c r="H331" s="118"/>
      <c r="I331" s="391"/>
      <c r="J331" s="118"/>
      <c r="K331" s="118"/>
      <c r="L331" s="118"/>
      <c r="M331" s="118"/>
      <c r="N331" s="89"/>
      <c r="O331" s="391"/>
      <c r="P331" s="391"/>
      <c r="Q331" s="89"/>
      <c r="R331" s="89"/>
      <c r="S331" s="89"/>
      <c r="T331" s="89"/>
      <c r="U331" s="89"/>
      <c r="V331" s="89"/>
      <c r="W331" s="89"/>
      <c r="X331" s="89"/>
      <c r="Y331" s="89"/>
      <c r="Z331" s="89"/>
    </row>
    <row r="332">
      <c r="A332" s="89"/>
      <c r="B332" s="89"/>
      <c r="C332" s="89"/>
      <c r="D332" s="89"/>
      <c r="E332" s="89"/>
      <c r="F332" s="89"/>
      <c r="G332" s="89"/>
      <c r="H332" s="118"/>
      <c r="I332" s="391"/>
      <c r="J332" s="118"/>
      <c r="K332" s="118"/>
      <c r="L332" s="118"/>
      <c r="M332" s="118"/>
      <c r="N332" s="89"/>
      <c r="O332" s="391"/>
      <c r="P332" s="391"/>
      <c r="Q332" s="89"/>
      <c r="R332" s="89"/>
      <c r="S332" s="89"/>
      <c r="T332" s="89"/>
      <c r="U332" s="89"/>
      <c r="V332" s="89"/>
      <c r="W332" s="89"/>
      <c r="X332" s="89"/>
      <c r="Y332" s="89"/>
      <c r="Z332" s="89"/>
    </row>
    <row r="333">
      <c r="A333" s="89"/>
      <c r="B333" s="89"/>
      <c r="C333" s="89"/>
      <c r="D333" s="89"/>
      <c r="E333" s="89"/>
      <c r="F333" s="89"/>
      <c r="G333" s="89"/>
      <c r="H333" s="118"/>
      <c r="I333" s="391"/>
      <c r="J333" s="118"/>
      <c r="K333" s="118"/>
      <c r="L333" s="118"/>
      <c r="M333" s="118"/>
      <c r="N333" s="89"/>
      <c r="O333" s="391"/>
      <c r="P333" s="391"/>
      <c r="Q333" s="89"/>
      <c r="R333" s="89"/>
      <c r="S333" s="89"/>
      <c r="T333" s="89"/>
      <c r="U333" s="89"/>
      <c r="V333" s="89"/>
      <c r="W333" s="89"/>
      <c r="X333" s="89"/>
      <c r="Y333" s="89"/>
      <c r="Z333" s="89"/>
    </row>
    <row r="334">
      <c r="A334" s="89"/>
      <c r="B334" s="89"/>
      <c r="C334" s="89"/>
      <c r="D334" s="89"/>
      <c r="E334" s="89"/>
      <c r="F334" s="89"/>
      <c r="G334" s="89"/>
      <c r="H334" s="118"/>
      <c r="I334" s="391"/>
      <c r="J334" s="118"/>
      <c r="K334" s="118"/>
      <c r="L334" s="118"/>
      <c r="M334" s="118"/>
      <c r="N334" s="89"/>
      <c r="O334" s="391"/>
      <c r="P334" s="391"/>
      <c r="Q334" s="89"/>
      <c r="R334" s="89"/>
      <c r="S334" s="89"/>
      <c r="T334" s="89"/>
      <c r="U334" s="89"/>
      <c r="V334" s="89"/>
      <c r="W334" s="89"/>
      <c r="X334" s="89"/>
      <c r="Y334" s="89"/>
      <c r="Z334" s="89"/>
    </row>
    <row r="335">
      <c r="A335" s="89"/>
      <c r="B335" s="89"/>
      <c r="C335" s="89"/>
      <c r="D335" s="89"/>
      <c r="E335" s="89"/>
      <c r="F335" s="89"/>
      <c r="G335" s="89"/>
      <c r="H335" s="118"/>
      <c r="I335" s="391"/>
      <c r="J335" s="118"/>
      <c r="K335" s="118"/>
      <c r="L335" s="118"/>
      <c r="M335" s="118"/>
      <c r="N335" s="89"/>
      <c r="O335" s="391"/>
      <c r="P335" s="391"/>
      <c r="Q335" s="89"/>
      <c r="R335" s="89"/>
      <c r="S335" s="89"/>
      <c r="T335" s="89"/>
      <c r="U335" s="89"/>
      <c r="V335" s="89"/>
      <c r="W335" s="89"/>
      <c r="X335" s="89"/>
      <c r="Y335" s="89"/>
      <c r="Z335" s="89"/>
    </row>
    <row r="336">
      <c r="A336" s="89"/>
      <c r="B336" s="89"/>
      <c r="C336" s="89"/>
      <c r="D336" s="89"/>
      <c r="E336" s="89"/>
      <c r="F336" s="89"/>
      <c r="G336" s="89"/>
      <c r="H336" s="118"/>
      <c r="I336" s="391"/>
      <c r="J336" s="118"/>
      <c r="K336" s="118"/>
      <c r="L336" s="118"/>
      <c r="M336" s="118"/>
      <c r="N336" s="89"/>
      <c r="O336" s="391"/>
      <c r="P336" s="391"/>
      <c r="Q336" s="89"/>
      <c r="R336" s="89"/>
      <c r="S336" s="89"/>
      <c r="T336" s="89"/>
      <c r="U336" s="89"/>
      <c r="V336" s="89"/>
      <c r="W336" s="89"/>
      <c r="X336" s="89"/>
      <c r="Y336" s="89"/>
      <c r="Z336" s="89"/>
    </row>
    <row r="337">
      <c r="A337" s="89"/>
      <c r="B337" s="89"/>
      <c r="C337" s="89"/>
      <c r="D337" s="89"/>
      <c r="E337" s="89"/>
      <c r="F337" s="89"/>
      <c r="G337" s="89"/>
      <c r="H337" s="118"/>
      <c r="I337" s="391"/>
      <c r="J337" s="118"/>
      <c r="K337" s="118"/>
      <c r="L337" s="118"/>
      <c r="M337" s="118"/>
      <c r="N337" s="89"/>
      <c r="O337" s="391"/>
      <c r="P337" s="391"/>
      <c r="Q337" s="89"/>
      <c r="R337" s="89"/>
      <c r="S337" s="89"/>
      <c r="T337" s="89"/>
      <c r="U337" s="89"/>
      <c r="V337" s="89"/>
      <c r="W337" s="89"/>
      <c r="X337" s="89"/>
      <c r="Y337" s="89"/>
      <c r="Z337" s="89"/>
    </row>
    <row r="338">
      <c r="A338" s="89"/>
      <c r="B338" s="89"/>
      <c r="C338" s="89"/>
      <c r="D338" s="89"/>
      <c r="E338" s="89"/>
      <c r="F338" s="89"/>
      <c r="G338" s="89"/>
      <c r="H338" s="118"/>
      <c r="I338" s="391"/>
      <c r="J338" s="118"/>
      <c r="K338" s="118"/>
      <c r="L338" s="118"/>
      <c r="M338" s="118"/>
      <c r="N338" s="89"/>
      <c r="O338" s="391"/>
      <c r="P338" s="391"/>
      <c r="Q338" s="89"/>
      <c r="R338" s="89"/>
      <c r="S338" s="89"/>
      <c r="T338" s="89"/>
      <c r="U338" s="89"/>
      <c r="V338" s="89"/>
      <c r="W338" s="89"/>
      <c r="X338" s="89"/>
      <c r="Y338" s="89"/>
      <c r="Z338" s="89"/>
    </row>
    <row r="339">
      <c r="A339" s="89"/>
      <c r="B339" s="89"/>
      <c r="C339" s="89"/>
      <c r="D339" s="89"/>
      <c r="E339" s="89"/>
      <c r="F339" s="89"/>
      <c r="G339" s="89"/>
      <c r="H339" s="118"/>
      <c r="I339" s="391"/>
      <c r="J339" s="118"/>
      <c r="K339" s="118"/>
      <c r="L339" s="118"/>
      <c r="M339" s="118"/>
      <c r="N339" s="89"/>
      <c r="O339" s="391"/>
      <c r="P339" s="391"/>
      <c r="Q339" s="89"/>
      <c r="R339" s="89"/>
      <c r="S339" s="89"/>
      <c r="T339" s="89"/>
      <c r="U339" s="89"/>
      <c r="V339" s="89"/>
      <c r="W339" s="89"/>
      <c r="X339" s="89"/>
      <c r="Y339" s="89"/>
      <c r="Z339" s="89"/>
    </row>
    <row r="340">
      <c r="A340" s="89"/>
      <c r="B340" s="89"/>
      <c r="C340" s="89"/>
      <c r="D340" s="89"/>
      <c r="E340" s="89"/>
      <c r="F340" s="89"/>
      <c r="G340" s="89"/>
      <c r="H340" s="118"/>
      <c r="I340" s="391"/>
      <c r="J340" s="118"/>
      <c r="K340" s="118"/>
      <c r="L340" s="118"/>
      <c r="M340" s="118"/>
      <c r="N340" s="89"/>
      <c r="O340" s="391"/>
      <c r="P340" s="391"/>
      <c r="Q340" s="89"/>
      <c r="R340" s="89"/>
      <c r="S340" s="89"/>
      <c r="T340" s="89"/>
      <c r="U340" s="89"/>
      <c r="V340" s="89"/>
      <c r="W340" s="89"/>
      <c r="X340" s="89"/>
      <c r="Y340" s="89"/>
      <c r="Z340" s="89"/>
    </row>
    <row r="341">
      <c r="A341" s="89"/>
      <c r="B341" s="89"/>
      <c r="C341" s="89"/>
      <c r="D341" s="89"/>
      <c r="E341" s="89"/>
      <c r="F341" s="89"/>
      <c r="G341" s="89"/>
      <c r="H341" s="118"/>
      <c r="I341" s="391"/>
      <c r="J341" s="118"/>
      <c r="K341" s="118"/>
      <c r="L341" s="118"/>
      <c r="M341" s="118"/>
      <c r="N341" s="89"/>
      <c r="O341" s="391"/>
      <c r="P341" s="391"/>
      <c r="Q341" s="89"/>
      <c r="R341" s="89"/>
      <c r="S341" s="89"/>
      <c r="T341" s="89"/>
      <c r="U341" s="89"/>
      <c r="V341" s="89"/>
      <c r="W341" s="89"/>
      <c r="X341" s="89"/>
      <c r="Y341" s="89"/>
      <c r="Z341" s="89"/>
    </row>
    <row r="342">
      <c r="A342" s="89"/>
      <c r="B342" s="89"/>
      <c r="C342" s="89"/>
      <c r="D342" s="89"/>
      <c r="E342" s="89"/>
      <c r="F342" s="89"/>
      <c r="G342" s="89"/>
      <c r="H342" s="118"/>
      <c r="I342" s="391"/>
      <c r="J342" s="118"/>
      <c r="K342" s="118"/>
      <c r="L342" s="118"/>
      <c r="M342" s="118"/>
      <c r="N342" s="89"/>
      <c r="O342" s="391"/>
      <c r="P342" s="391"/>
      <c r="Q342" s="89"/>
      <c r="R342" s="89"/>
      <c r="S342" s="89"/>
      <c r="T342" s="89"/>
      <c r="U342" s="89"/>
      <c r="V342" s="89"/>
      <c r="W342" s="89"/>
      <c r="X342" s="89"/>
      <c r="Y342" s="89"/>
      <c r="Z342" s="89"/>
    </row>
    <row r="343">
      <c r="A343" s="89"/>
      <c r="B343" s="89"/>
      <c r="C343" s="89"/>
      <c r="D343" s="89"/>
      <c r="E343" s="89"/>
      <c r="F343" s="89"/>
      <c r="G343" s="89"/>
      <c r="H343" s="118"/>
      <c r="I343" s="391"/>
      <c r="J343" s="118"/>
      <c r="K343" s="118"/>
      <c r="L343" s="118"/>
      <c r="M343" s="118"/>
      <c r="N343" s="89"/>
      <c r="O343" s="391"/>
      <c r="P343" s="391"/>
      <c r="Q343" s="89"/>
      <c r="R343" s="89"/>
      <c r="S343" s="89"/>
      <c r="T343" s="89"/>
      <c r="U343" s="89"/>
      <c r="V343" s="89"/>
      <c r="W343" s="89"/>
      <c r="X343" s="89"/>
      <c r="Y343" s="89"/>
      <c r="Z343" s="89"/>
    </row>
    <row r="344">
      <c r="A344" s="89"/>
      <c r="B344" s="89"/>
      <c r="C344" s="89"/>
      <c r="D344" s="89"/>
      <c r="E344" s="89"/>
      <c r="F344" s="89"/>
      <c r="G344" s="89"/>
      <c r="H344" s="118"/>
      <c r="I344" s="391"/>
      <c r="J344" s="118"/>
      <c r="K344" s="118"/>
      <c r="L344" s="118"/>
      <c r="M344" s="118"/>
      <c r="N344" s="89"/>
      <c r="O344" s="391"/>
      <c r="P344" s="391"/>
      <c r="Q344" s="89"/>
      <c r="R344" s="89"/>
      <c r="S344" s="89"/>
      <c r="T344" s="89"/>
      <c r="U344" s="89"/>
      <c r="V344" s="89"/>
      <c r="W344" s="89"/>
      <c r="X344" s="89"/>
      <c r="Y344" s="89"/>
      <c r="Z344" s="89"/>
    </row>
    <row r="345">
      <c r="A345" s="89"/>
      <c r="B345" s="89"/>
      <c r="C345" s="89"/>
      <c r="D345" s="89"/>
      <c r="E345" s="89"/>
      <c r="F345" s="89"/>
      <c r="G345" s="89"/>
      <c r="H345" s="118"/>
      <c r="I345" s="391"/>
      <c r="J345" s="118"/>
      <c r="K345" s="118"/>
      <c r="L345" s="118"/>
      <c r="M345" s="118"/>
      <c r="N345" s="89"/>
      <c r="O345" s="391"/>
      <c r="P345" s="391"/>
      <c r="Q345" s="89"/>
      <c r="R345" s="89"/>
      <c r="S345" s="89"/>
      <c r="T345" s="89"/>
      <c r="U345" s="89"/>
      <c r="V345" s="89"/>
      <c r="W345" s="89"/>
      <c r="X345" s="89"/>
      <c r="Y345" s="89"/>
      <c r="Z345" s="89"/>
    </row>
    <row r="346">
      <c r="A346" s="89"/>
      <c r="B346" s="89"/>
      <c r="C346" s="89"/>
      <c r="D346" s="89"/>
      <c r="E346" s="89"/>
      <c r="F346" s="89"/>
      <c r="G346" s="89"/>
      <c r="H346" s="118"/>
      <c r="I346" s="391"/>
      <c r="J346" s="118"/>
      <c r="K346" s="118"/>
      <c r="L346" s="118"/>
      <c r="M346" s="118"/>
      <c r="N346" s="89"/>
      <c r="O346" s="391"/>
      <c r="P346" s="391"/>
      <c r="Q346" s="89"/>
      <c r="R346" s="89"/>
      <c r="S346" s="89"/>
      <c r="T346" s="89"/>
      <c r="U346" s="89"/>
      <c r="V346" s="89"/>
      <c r="W346" s="89"/>
      <c r="X346" s="89"/>
      <c r="Y346" s="89"/>
      <c r="Z346" s="89"/>
    </row>
    <row r="347">
      <c r="A347" s="89"/>
      <c r="B347" s="89"/>
      <c r="C347" s="89"/>
      <c r="D347" s="89"/>
      <c r="E347" s="89"/>
      <c r="F347" s="89"/>
      <c r="G347" s="89"/>
      <c r="H347" s="118"/>
      <c r="I347" s="391"/>
      <c r="J347" s="118"/>
      <c r="K347" s="118"/>
      <c r="L347" s="118"/>
      <c r="M347" s="118"/>
      <c r="N347" s="89"/>
      <c r="O347" s="391"/>
      <c r="P347" s="391"/>
      <c r="Q347" s="89"/>
      <c r="R347" s="89"/>
      <c r="S347" s="89"/>
      <c r="T347" s="89"/>
      <c r="U347" s="89"/>
      <c r="V347" s="89"/>
      <c r="W347" s="89"/>
      <c r="X347" s="89"/>
      <c r="Y347" s="89"/>
      <c r="Z347" s="89"/>
    </row>
    <row r="348">
      <c r="A348" s="89"/>
      <c r="B348" s="89"/>
      <c r="C348" s="89"/>
      <c r="D348" s="89"/>
      <c r="E348" s="89"/>
      <c r="F348" s="89"/>
      <c r="G348" s="89"/>
      <c r="H348" s="118"/>
      <c r="I348" s="391"/>
      <c r="J348" s="118"/>
      <c r="K348" s="118"/>
      <c r="L348" s="118"/>
      <c r="M348" s="118"/>
      <c r="N348" s="89"/>
      <c r="O348" s="391"/>
      <c r="P348" s="391"/>
      <c r="Q348" s="89"/>
      <c r="R348" s="89"/>
      <c r="S348" s="89"/>
      <c r="T348" s="89"/>
      <c r="U348" s="89"/>
      <c r="V348" s="89"/>
      <c r="W348" s="89"/>
      <c r="X348" s="89"/>
      <c r="Y348" s="89"/>
      <c r="Z348" s="89"/>
    </row>
    <row r="349">
      <c r="A349" s="89"/>
      <c r="B349" s="89"/>
      <c r="C349" s="89"/>
      <c r="D349" s="89"/>
      <c r="E349" s="89"/>
      <c r="F349" s="89"/>
      <c r="G349" s="89"/>
      <c r="H349" s="118"/>
      <c r="I349" s="391"/>
      <c r="J349" s="118"/>
      <c r="K349" s="118"/>
      <c r="L349" s="118"/>
      <c r="M349" s="118"/>
      <c r="N349" s="89"/>
      <c r="O349" s="391"/>
      <c r="P349" s="391"/>
      <c r="Q349" s="89"/>
      <c r="R349" s="89"/>
      <c r="S349" s="89"/>
      <c r="T349" s="89"/>
      <c r="U349" s="89"/>
      <c r="V349" s="89"/>
      <c r="W349" s="89"/>
      <c r="X349" s="89"/>
      <c r="Y349" s="89"/>
      <c r="Z349" s="89"/>
    </row>
    <row r="350">
      <c r="A350" s="89"/>
      <c r="B350" s="89"/>
      <c r="C350" s="89"/>
      <c r="D350" s="89"/>
      <c r="E350" s="89"/>
      <c r="F350" s="89"/>
      <c r="G350" s="89"/>
      <c r="H350" s="118"/>
      <c r="I350" s="391"/>
      <c r="J350" s="118"/>
      <c r="K350" s="118"/>
      <c r="L350" s="118"/>
      <c r="M350" s="118"/>
      <c r="N350" s="89"/>
      <c r="O350" s="391"/>
      <c r="P350" s="391"/>
      <c r="Q350" s="89"/>
      <c r="R350" s="89"/>
      <c r="S350" s="89"/>
      <c r="T350" s="89"/>
      <c r="U350" s="89"/>
      <c r="V350" s="89"/>
      <c r="W350" s="89"/>
      <c r="X350" s="89"/>
      <c r="Y350" s="89"/>
      <c r="Z350" s="89"/>
    </row>
    <row r="351">
      <c r="A351" s="89"/>
      <c r="B351" s="89"/>
      <c r="C351" s="89"/>
      <c r="D351" s="89"/>
      <c r="E351" s="89"/>
      <c r="F351" s="89"/>
      <c r="G351" s="89"/>
      <c r="H351" s="118"/>
      <c r="I351" s="391"/>
      <c r="J351" s="118"/>
      <c r="K351" s="118"/>
      <c r="L351" s="118"/>
      <c r="M351" s="118"/>
      <c r="N351" s="89"/>
      <c r="O351" s="391"/>
      <c r="P351" s="391"/>
      <c r="Q351" s="89"/>
      <c r="R351" s="89"/>
      <c r="S351" s="89"/>
      <c r="T351" s="89"/>
      <c r="U351" s="89"/>
      <c r="V351" s="89"/>
      <c r="W351" s="89"/>
      <c r="X351" s="89"/>
      <c r="Y351" s="89"/>
      <c r="Z351" s="89"/>
    </row>
    <row r="352">
      <c r="A352" s="89"/>
      <c r="B352" s="89"/>
      <c r="C352" s="89"/>
      <c r="D352" s="89"/>
      <c r="E352" s="89"/>
      <c r="F352" s="89"/>
      <c r="G352" s="89"/>
      <c r="H352" s="118"/>
      <c r="I352" s="391"/>
      <c r="J352" s="118"/>
      <c r="K352" s="118"/>
      <c r="L352" s="118"/>
      <c r="M352" s="118"/>
      <c r="N352" s="89"/>
      <c r="O352" s="391"/>
      <c r="P352" s="391"/>
      <c r="Q352" s="89"/>
      <c r="R352" s="89"/>
      <c r="S352" s="89"/>
      <c r="T352" s="89"/>
      <c r="U352" s="89"/>
      <c r="V352" s="89"/>
      <c r="W352" s="89"/>
      <c r="X352" s="89"/>
      <c r="Y352" s="89"/>
      <c r="Z352" s="89"/>
    </row>
    <row r="353">
      <c r="A353" s="89"/>
      <c r="B353" s="89"/>
      <c r="C353" s="89"/>
      <c r="D353" s="89"/>
      <c r="E353" s="89"/>
      <c r="F353" s="89"/>
      <c r="G353" s="89"/>
      <c r="H353" s="118"/>
      <c r="I353" s="391"/>
      <c r="J353" s="118"/>
      <c r="K353" s="118"/>
      <c r="L353" s="118"/>
      <c r="M353" s="118"/>
      <c r="N353" s="89"/>
      <c r="O353" s="391"/>
      <c r="P353" s="391"/>
      <c r="Q353" s="89"/>
      <c r="R353" s="89"/>
      <c r="S353" s="89"/>
      <c r="T353" s="89"/>
      <c r="U353" s="89"/>
      <c r="V353" s="89"/>
      <c r="W353" s="89"/>
      <c r="X353" s="89"/>
      <c r="Y353" s="89"/>
      <c r="Z353" s="89"/>
    </row>
    <row r="354">
      <c r="A354" s="89"/>
      <c r="B354" s="89"/>
      <c r="C354" s="89"/>
      <c r="D354" s="89"/>
      <c r="E354" s="89"/>
      <c r="F354" s="89"/>
      <c r="G354" s="89"/>
      <c r="H354" s="118"/>
      <c r="I354" s="391"/>
      <c r="J354" s="118"/>
      <c r="K354" s="118"/>
      <c r="L354" s="118"/>
      <c r="M354" s="118"/>
      <c r="N354" s="89"/>
      <c r="O354" s="391"/>
      <c r="P354" s="391"/>
      <c r="Q354" s="89"/>
      <c r="R354" s="89"/>
      <c r="S354" s="89"/>
      <c r="T354" s="89"/>
      <c r="U354" s="89"/>
      <c r="V354" s="89"/>
      <c r="W354" s="89"/>
      <c r="X354" s="89"/>
      <c r="Y354" s="89"/>
      <c r="Z354" s="89"/>
    </row>
    <row r="355">
      <c r="A355" s="89"/>
      <c r="B355" s="89"/>
      <c r="C355" s="89"/>
      <c r="D355" s="89"/>
      <c r="E355" s="89"/>
      <c r="F355" s="89"/>
      <c r="G355" s="89"/>
      <c r="H355" s="118"/>
      <c r="I355" s="391"/>
      <c r="J355" s="118"/>
      <c r="K355" s="118"/>
      <c r="L355" s="118"/>
      <c r="M355" s="118"/>
      <c r="N355" s="89"/>
      <c r="O355" s="391"/>
      <c r="P355" s="391"/>
      <c r="Q355" s="89"/>
      <c r="R355" s="89"/>
      <c r="S355" s="89"/>
      <c r="T355" s="89"/>
      <c r="U355" s="89"/>
      <c r="V355" s="89"/>
      <c r="W355" s="89"/>
      <c r="X355" s="89"/>
      <c r="Y355" s="89"/>
      <c r="Z355" s="89"/>
    </row>
    <row r="356">
      <c r="A356" s="89"/>
      <c r="B356" s="89"/>
      <c r="C356" s="89"/>
      <c r="D356" s="89"/>
      <c r="E356" s="89"/>
      <c r="F356" s="89"/>
      <c r="G356" s="89"/>
      <c r="H356" s="118"/>
      <c r="I356" s="391"/>
      <c r="J356" s="118"/>
      <c r="K356" s="118"/>
      <c r="L356" s="118"/>
      <c r="M356" s="118"/>
      <c r="N356" s="89"/>
      <c r="O356" s="391"/>
      <c r="P356" s="391"/>
      <c r="Q356" s="89"/>
      <c r="R356" s="89"/>
      <c r="S356" s="89"/>
      <c r="T356" s="89"/>
      <c r="U356" s="89"/>
      <c r="V356" s="89"/>
      <c r="W356" s="89"/>
      <c r="X356" s="89"/>
      <c r="Y356" s="89"/>
      <c r="Z356" s="89"/>
    </row>
    <row r="357">
      <c r="A357" s="89"/>
      <c r="B357" s="89"/>
      <c r="C357" s="89"/>
      <c r="D357" s="89"/>
      <c r="E357" s="89"/>
      <c r="F357" s="89"/>
      <c r="G357" s="89"/>
      <c r="H357" s="118"/>
      <c r="I357" s="391"/>
      <c r="J357" s="118"/>
      <c r="K357" s="118"/>
      <c r="L357" s="118"/>
      <c r="M357" s="118"/>
      <c r="N357" s="89"/>
      <c r="O357" s="391"/>
      <c r="P357" s="391"/>
      <c r="Q357" s="89"/>
      <c r="R357" s="89"/>
      <c r="S357" s="89"/>
      <c r="T357" s="89"/>
      <c r="U357" s="89"/>
      <c r="V357" s="89"/>
      <c r="W357" s="89"/>
      <c r="X357" s="89"/>
      <c r="Y357" s="89"/>
      <c r="Z357" s="89"/>
    </row>
    <row r="358">
      <c r="A358" s="89"/>
      <c r="B358" s="89"/>
      <c r="C358" s="89"/>
      <c r="D358" s="89"/>
      <c r="E358" s="89"/>
      <c r="F358" s="89"/>
      <c r="G358" s="89"/>
      <c r="H358" s="118"/>
      <c r="I358" s="391"/>
      <c r="J358" s="118"/>
      <c r="K358" s="118"/>
      <c r="L358" s="118"/>
      <c r="M358" s="118"/>
      <c r="N358" s="89"/>
      <c r="O358" s="391"/>
      <c r="P358" s="391"/>
      <c r="Q358" s="89"/>
      <c r="R358" s="89"/>
      <c r="S358" s="89"/>
      <c r="T358" s="89"/>
      <c r="U358" s="89"/>
      <c r="V358" s="89"/>
      <c r="W358" s="89"/>
      <c r="X358" s="89"/>
      <c r="Y358" s="89"/>
      <c r="Z358" s="89"/>
    </row>
    <row r="359">
      <c r="A359" s="89"/>
      <c r="B359" s="89"/>
      <c r="C359" s="89"/>
      <c r="D359" s="89"/>
      <c r="E359" s="89"/>
      <c r="F359" s="89"/>
      <c r="G359" s="89"/>
      <c r="H359" s="118"/>
      <c r="I359" s="391"/>
      <c r="J359" s="118"/>
      <c r="K359" s="118"/>
      <c r="L359" s="118"/>
      <c r="M359" s="118"/>
      <c r="N359" s="89"/>
      <c r="O359" s="391"/>
      <c r="P359" s="391"/>
      <c r="Q359" s="89"/>
      <c r="R359" s="89"/>
      <c r="S359" s="89"/>
      <c r="T359" s="89"/>
      <c r="U359" s="89"/>
      <c r="V359" s="89"/>
      <c r="W359" s="89"/>
      <c r="X359" s="89"/>
      <c r="Y359" s="89"/>
      <c r="Z359" s="89"/>
    </row>
    <row r="360">
      <c r="A360" s="89"/>
      <c r="B360" s="89"/>
      <c r="C360" s="89"/>
      <c r="D360" s="89"/>
      <c r="E360" s="89"/>
      <c r="F360" s="89"/>
      <c r="G360" s="89"/>
      <c r="H360" s="118"/>
      <c r="I360" s="391"/>
      <c r="J360" s="118"/>
      <c r="K360" s="118"/>
      <c r="L360" s="118"/>
      <c r="M360" s="118"/>
      <c r="N360" s="89"/>
      <c r="O360" s="391"/>
      <c r="P360" s="391"/>
      <c r="Q360" s="89"/>
      <c r="R360" s="89"/>
      <c r="S360" s="89"/>
      <c r="T360" s="89"/>
      <c r="U360" s="89"/>
      <c r="V360" s="89"/>
      <c r="W360" s="89"/>
      <c r="X360" s="89"/>
      <c r="Y360" s="89"/>
      <c r="Z360" s="89"/>
    </row>
    <row r="361">
      <c r="A361" s="89"/>
      <c r="B361" s="89"/>
      <c r="C361" s="89"/>
      <c r="D361" s="89"/>
      <c r="E361" s="89"/>
      <c r="F361" s="89"/>
      <c r="G361" s="89"/>
      <c r="H361" s="118"/>
      <c r="I361" s="391"/>
      <c r="J361" s="118"/>
      <c r="K361" s="118"/>
      <c r="L361" s="118"/>
      <c r="M361" s="118"/>
      <c r="N361" s="89"/>
      <c r="O361" s="391"/>
      <c r="P361" s="391"/>
      <c r="Q361" s="89"/>
      <c r="R361" s="89"/>
      <c r="S361" s="89"/>
      <c r="T361" s="89"/>
      <c r="U361" s="89"/>
      <c r="V361" s="89"/>
      <c r="W361" s="89"/>
      <c r="X361" s="89"/>
      <c r="Y361" s="89"/>
      <c r="Z361" s="89"/>
    </row>
    <row r="362">
      <c r="A362" s="89"/>
      <c r="B362" s="89"/>
      <c r="C362" s="89"/>
      <c r="D362" s="89"/>
      <c r="E362" s="89"/>
      <c r="F362" s="89"/>
      <c r="G362" s="89"/>
      <c r="H362" s="118"/>
      <c r="I362" s="391"/>
      <c r="J362" s="118"/>
      <c r="K362" s="118"/>
      <c r="L362" s="118"/>
      <c r="M362" s="118"/>
      <c r="N362" s="89"/>
      <c r="O362" s="391"/>
      <c r="P362" s="391"/>
      <c r="Q362" s="89"/>
      <c r="R362" s="89"/>
      <c r="S362" s="89"/>
      <c r="T362" s="89"/>
      <c r="U362" s="89"/>
      <c r="V362" s="89"/>
      <c r="W362" s="89"/>
      <c r="X362" s="89"/>
      <c r="Y362" s="89"/>
      <c r="Z362" s="89"/>
    </row>
    <row r="363">
      <c r="A363" s="89"/>
      <c r="B363" s="89"/>
      <c r="C363" s="89"/>
      <c r="D363" s="89"/>
      <c r="E363" s="89"/>
      <c r="F363" s="89"/>
      <c r="G363" s="89"/>
      <c r="H363" s="118"/>
      <c r="I363" s="391"/>
      <c r="J363" s="118"/>
      <c r="K363" s="118"/>
      <c r="L363" s="118"/>
      <c r="M363" s="118"/>
      <c r="N363" s="89"/>
      <c r="O363" s="391"/>
      <c r="P363" s="391"/>
      <c r="Q363" s="89"/>
      <c r="R363" s="89"/>
      <c r="S363" s="89"/>
      <c r="T363" s="89"/>
      <c r="U363" s="89"/>
      <c r="V363" s="89"/>
      <c r="W363" s="89"/>
      <c r="X363" s="89"/>
      <c r="Y363" s="89"/>
      <c r="Z363" s="89"/>
    </row>
    <row r="364">
      <c r="A364" s="89"/>
      <c r="B364" s="89"/>
      <c r="C364" s="89"/>
      <c r="D364" s="89"/>
      <c r="E364" s="89"/>
      <c r="F364" s="89"/>
      <c r="G364" s="89"/>
      <c r="H364" s="118"/>
      <c r="I364" s="391"/>
      <c r="J364" s="118"/>
      <c r="K364" s="118"/>
      <c r="L364" s="118"/>
      <c r="M364" s="118"/>
      <c r="N364" s="89"/>
      <c r="O364" s="391"/>
      <c r="P364" s="391"/>
      <c r="Q364" s="89"/>
      <c r="R364" s="89"/>
      <c r="S364" s="89"/>
      <c r="T364" s="89"/>
      <c r="U364" s="89"/>
      <c r="V364" s="89"/>
      <c r="W364" s="89"/>
      <c r="X364" s="89"/>
      <c r="Y364" s="89"/>
      <c r="Z364" s="89"/>
    </row>
    <row r="365">
      <c r="A365" s="89"/>
      <c r="B365" s="89"/>
      <c r="C365" s="89"/>
      <c r="D365" s="89"/>
      <c r="E365" s="89"/>
      <c r="F365" s="89"/>
      <c r="G365" s="89"/>
      <c r="H365" s="118"/>
      <c r="I365" s="391"/>
      <c r="J365" s="118"/>
      <c r="K365" s="118"/>
      <c r="L365" s="118"/>
      <c r="M365" s="118"/>
      <c r="N365" s="89"/>
      <c r="O365" s="391"/>
      <c r="P365" s="391"/>
      <c r="Q365" s="89"/>
      <c r="R365" s="89"/>
      <c r="S365" s="89"/>
      <c r="T365" s="89"/>
      <c r="U365" s="89"/>
      <c r="V365" s="89"/>
      <c r="W365" s="89"/>
      <c r="X365" s="89"/>
      <c r="Y365" s="89"/>
      <c r="Z365" s="89"/>
    </row>
    <row r="366">
      <c r="A366" s="89"/>
      <c r="B366" s="89"/>
      <c r="C366" s="89"/>
      <c r="D366" s="89"/>
      <c r="E366" s="89"/>
      <c r="F366" s="89"/>
      <c r="G366" s="89"/>
      <c r="H366" s="118"/>
      <c r="I366" s="391"/>
      <c r="J366" s="118"/>
      <c r="K366" s="118"/>
      <c r="L366" s="118"/>
      <c r="M366" s="118"/>
      <c r="N366" s="89"/>
      <c r="O366" s="391"/>
      <c r="P366" s="391"/>
      <c r="Q366" s="89"/>
      <c r="R366" s="89"/>
      <c r="S366" s="89"/>
      <c r="T366" s="89"/>
      <c r="U366" s="89"/>
      <c r="V366" s="89"/>
      <c r="W366" s="89"/>
      <c r="X366" s="89"/>
      <c r="Y366" s="89"/>
      <c r="Z366" s="89"/>
    </row>
    <row r="367">
      <c r="A367" s="89"/>
      <c r="B367" s="89"/>
      <c r="C367" s="89"/>
      <c r="D367" s="89"/>
      <c r="E367" s="89"/>
      <c r="F367" s="89"/>
      <c r="G367" s="89"/>
      <c r="H367" s="118"/>
      <c r="I367" s="391"/>
      <c r="J367" s="118"/>
      <c r="K367" s="118"/>
      <c r="L367" s="118"/>
      <c r="M367" s="118"/>
      <c r="N367" s="89"/>
      <c r="O367" s="391"/>
      <c r="P367" s="391"/>
      <c r="Q367" s="89"/>
      <c r="R367" s="89"/>
      <c r="S367" s="89"/>
      <c r="T367" s="89"/>
      <c r="U367" s="89"/>
      <c r="V367" s="89"/>
      <c r="W367" s="89"/>
      <c r="X367" s="89"/>
      <c r="Y367" s="89"/>
      <c r="Z367" s="89"/>
    </row>
    <row r="368">
      <c r="A368" s="89"/>
      <c r="B368" s="89"/>
      <c r="C368" s="89"/>
      <c r="D368" s="89"/>
      <c r="E368" s="89"/>
      <c r="F368" s="89"/>
      <c r="G368" s="89"/>
      <c r="H368" s="118"/>
      <c r="I368" s="391"/>
      <c r="J368" s="118"/>
      <c r="K368" s="118"/>
      <c r="L368" s="118"/>
      <c r="M368" s="118"/>
      <c r="N368" s="89"/>
      <c r="O368" s="391"/>
      <c r="P368" s="391"/>
      <c r="Q368" s="89"/>
      <c r="R368" s="89"/>
      <c r="S368" s="89"/>
      <c r="T368" s="89"/>
      <c r="U368" s="89"/>
      <c r="V368" s="89"/>
      <c r="W368" s="89"/>
      <c r="X368" s="89"/>
      <c r="Y368" s="89"/>
      <c r="Z368" s="89"/>
    </row>
    <row r="369">
      <c r="A369" s="89"/>
      <c r="B369" s="89"/>
      <c r="C369" s="89"/>
      <c r="D369" s="89"/>
      <c r="E369" s="89"/>
      <c r="F369" s="89"/>
      <c r="G369" s="89"/>
      <c r="H369" s="118"/>
      <c r="I369" s="391"/>
      <c r="J369" s="118"/>
      <c r="K369" s="118"/>
      <c r="L369" s="118"/>
      <c r="M369" s="118"/>
      <c r="N369" s="89"/>
      <c r="O369" s="391"/>
      <c r="P369" s="391"/>
      <c r="Q369" s="89"/>
      <c r="R369" s="89"/>
      <c r="S369" s="89"/>
      <c r="T369" s="89"/>
      <c r="U369" s="89"/>
      <c r="V369" s="89"/>
      <c r="W369" s="89"/>
      <c r="X369" s="89"/>
      <c r="Y369" s="89"/>
      <c r="Z369" s="89"/>
    </row>
    <row r="370">
      <c r="A370" s="89"/>
      <c r="B370" s="89"/>
      <c r="C370" s="89"/>
      <c r="D370" s="89"/>
      <c r="E370" s="89"/>
      <c r="F370" s="89"/>
      <c r="G370" s="89"/>
      <c r="H370" s="118"/>
      <c r="I370" s="391"/>
      <c r="J370" s="118"/>
      <c r="K370" s="118"/>
      <c r="L370" s="118"/>
      <c r="M370" s="118"/>
      <c r="N370" s="89"/>
      <c r="O370" s="391"/>
      <c r="P370" s="391"/>
      <c r="Q370" s="89"/>
      <c r="R370" s="89"/>
      <c r="S370" s="89"/>
      <c r="T370" s="89"/>
      <c r="U370" s="89"/>
      <c r="V370" s="89"/>
      <c r="W370" s="89"/>
      <c r="X370" s="89"/>
      <c r="Y370" s="89"/>
      <c r="Z370" s="89"/>
    </row>
    <row r="371">
      <c r="A371" s="89"/>
      <c r="B371" s="89"/>
      <c r="C371" s="89"/>
      <c r="D371" s="89"/>
      <c r="E371" s="89"/>
      <c r="F371" s="89"/>
      <c r="G371" s="89"/>
      <c r="H371" s="118"/>
      <c r="I371" s="391"/>
      <c r="J371" s="118"/>
      <c r="K371" s="118"/>
      <c r="L371" s="118"/>
      <c r="M371" s="118"/>
      <c r="N371" s="89"/>
      <c r="O371" s="391"/>
      <c r="P371" s="391"/>
      <c r="Q371" s="89"/>
      <c r="R371" s="89"/>
      <c r="S371" s="89"/>
      <c r="T371" s="89"/>
      <c r="U371" s="89"/>
      <c r="V371" s="89"/>
      <c r="W371" s="89"/>
      <c r="X371" s="89"/>
      <c r="Y371" s="89"/>
      <c r="Z371" s="89"/>
    </row>
    <row r="372">
      <c r="A372" s="89"/>
      <c r="B372" s="89"/>
      <c r="C372" s="89"/>
      <c r="D372" s="89"/>
      <c r="E372" s="89"/>
      <c r="F372" s="89"/>
      <c r="G372" s="89"/>
      <c r="H372" s="118"/>
      <c r="I372" s="391"/>
      <c r="J372" s="118"/>
      <c r="K372" s="118"/>
      <c r="L372" s="118"/>
      <c r="M372" s="118"/>
      <c r="N372" s="89"/>
      <c r="O372" s="391"/>
      <c r="P372" s="391"/>
      <c r="Q372" s="89"/>
      <c r="R372" s="89"/>
      <c r="S372" s="89"/>
      <c r="T372" s="89"/>
      <c r="U372" s="89"/>
      <c r="V372" s="89"/>
      <c r="W372" s="89"/>
      <c r="X372" s="89"/>
      <c r="Y372" s="89"/>
      <c r="Z372" s="89"/>
    </row>
    <row r="373">
      <c r="A373" s="89"/>
      <c r="B373" s="89"/>
      <c r="C373" s="89"/>
      <c r="D373" s="89"/>
      <c r="E373" s="89"/>
      <c r="F373" s="89"/>
      <c r="G373" s="89"/>
      <c r="H373" s="118"/>
      <c r="I373" s="391"/>
      <c r="J373" s="118"/>
      <c r="K373" s="118"/>
      <c r="L373" s="118"/>
      <c r="M373" s="118"/>
      <c r="N373" s="89"/>
      <c r="O373" s="391"/>
      <c r="P373" s="391"/>
      <c r="Q373" s="89"/>
      <c r="R373" s="89"/>
      <c r="S373" s="89"/>
      <c r="T373" s="89"/>
      <c r="U373" s="89"/>
      <c r="V373" s="89"/>
      <c r="W373" s="89"/>
      <c r="X373" s="89"/>
      <c r="Y373" s="89"/>
      <c r="Z373" s="89"/>
    </row>
    <row r="374">
      <c r="A374" s="89"/>
      <c r="B374" s="89"/>
      <c r="C374" s="89"/>
      <c r="D374" s="89"/>
      <c r="E374" s="89"/>
      <c r="F374" s="89"/>
      <c r="G374" s="89"/>
      <c r="H374" s="118"/>
      <c r="I374" s="391"/>
      <c r="J374" s="118"/>
      <c r="K374" s="118"/>
      <c r="L374" s="118"/>
      <c r="M374" s="118"/>
      <c r="N374" s="89"/>
      <c r="O374" s="391"/>
      <c r="P374" s="391"/>
      <c r="Q374" s="89"/>
      <c r="R374" s="89"/>
      <c r="S374" s="89"/>
      <c r="T374" s="89"/>
      <c r="U374" s="89"/>
      <c r="V374" s="89"/>
      <c r="W374" s="89"/>
      <c r="X374" s="89"/>
      <c r="Y374" s="89"/>
      <c r="Z374" s="89"/>
    </row>
    <row r="375">
      <c r="A375" s="89"/>
      <c r="B375" s="89"/>
      <c r="C375" s="89"/>
      <c r="D375" s="89"/>
      <c r="E375" s="89"/>
      <c r="F375" s="89"/>
      <c r="G375" s="89"/>
      <c r="H375" s="118"/>
      <c r="I375" s="391"/>
      <c r="J375" s="118"/>
      <c r="K375" s="118"/>
      <c r="L375" s="118"/>
      <c r="M375" s="118"/>
      <c r="N375" s="89"/>
      <c r="O375" s="391"/>
      <c r="P375" s="391"/>
      <c r="Q375" s="89"/>
      <c r="R375" s="89"/>
      <c r="S375" s="89"/>
      <c r="T375" s="89"/>
      <c r="U375" s="89"/>
      <c r="V375" s="89"/>
      <c r="W375" s="89"/>
      <c r="X375" s="89"/>
      <c r="Y375" s="89"/>
      <c r="Z375" s="89"/>
    </row>
    <row r="376">
      <c r="A376" s="89"/>
      <c r="B376" s="89"/>
      <c r="C376" s="89"/>
      <c r="D376" s="89"/>
      <c r="E376" s="89"/>
      <c r="F376" s="89"/>
      <c r="G376" s="89"/>
      <c r="H376" s="118"/>
      <c r="I376" s="391"/>
      <c r="J376" s="118"/>
      <c r="K376" s="118"/>
      <c r="L376" s="118"/>
      <c r="M376" s="118"/>
      <c r="N376" s="89"/>
      <c r="O376" s="391"/>
      <c r="P376" s="391"/>
      <c r="Q376" s="89"/>
      <c r="R376" s="89"/>
      <c r="S376" s="89"/>
      <c r="T376" s="89"/>
      <c r="U376" s="89"/>
      <c r="V376" s="89"/>
      <c r="W376" s="89"/>
      <c r="X376" s="89"/>
      <c r="Y376" s="89"/>
      <c r="Z376" s="89"/>
    </row>
    <row r="377">
      <c r="A377" s="89"/>
      <c r="B377" s="89"/>
      <c r="C377" s="89"/>
      <c r="D377" s="89"/>
      <c r="E377" s="89"/>
      <c r="F377" s="89"/>
      <c r="G377" s="89"/>
      <c r="H377" s="118"/>
      <c r="I377" s="391"/>
      <c r="J377" s="118"/>
      <c r="K377" s="118"/>
      <c r="L377" s="118"/>
      <c r="M377" s="118"/>
      <c r="N377" s="89"/>
      <c r="O377" s="391"/>
      <c r="P377" s="391"/>
      <c r="Q377" s="89"/>
      <c r="R377" s="89"/>
      <c r="S377" s="89"/>
      <c r="T377" s="89"/>
      <c r="U377" s="89"/>
      <c r="V377" s="89"/>
      <c r="W377" s="89"/>
      <c r="X377" s="89"/>
      <c r="Y377" s="89"/>
      <c r="Z377" s="89"/>
    </row>
    <row r="378">
      <c r="A378" s="89"/>
      <c r="B378" s="89"/>
      <c r="C378" s="89"/>
      <c r="D378" s="89"/>
      <c r="E378" s="89"/>
      <c r="F378" s="89"/>
      <c r="G378" s="89"/>
      <c r="H378" s="118"/>
      <c r="I378" s="391"/>
      <c r="J378" s="118"/>
      <c r="K378" s="118"/>
      <c r="L378" s="118"/>
      <c r="M378" s="118"/>
      <c r="N378" s="89"/>
      <c r="O378" s="391"/>
      <c r="P378" s="391"/>
      <c r="Q378" s="89"/>
      <c r="R378" s="89"/>
      <c r="S378" s="89"/>
      <c r="T378" s="89"/>
      <c r="U378" s="89"/>
      <c r="V378" s="89"/>
      <c r="W378" s="89"/>
      <c r="X378" s="89"/>
      <c r="Y378" s="89"/>
      <c r="Z378" s="89"/>
    </row>
    <row r="379">
      <c r="A379" s="89"/>
      <c r="B379" s="89"/>
      <c r="C379" s="89"/>
      <c r="D379" s="89"/>
      <c r="E379" s="89"/>
      <c r="F379" s="89"/>
      <c r="G379" s="89"/>
      <c r="H379" s="118"/>
      <c r="I379" s="391"/>
      <c r="J379" s="118"/>
      <c r="K379" s="118"/>
      <c r="L379" s="118"/>
      <c r="M379" s="118"/>
      <c r="N379" s="89"/>
      <c r="O379" s="391"/>
      <c r="P379" s="391"/>
      <c r="Q379" s="89"/>
      <c r="R379" s="89"/>
      <c r="S379" s="89"/>
      <c r="T379" s="89"/>
      <c r="U379" s="89"/>
      <c r="V379" s="89"/>
      <c r="W379" s="89"/>
      <c r="X379" s="89"/>
      <c r="Y379" s="89"/>
      <c r="Z379" s="89"/>
    </row>
    <row r="380">
      <c r="A380" s="89"/>
      <c r="B380" s="89"/>
      <c r="C380" s="89"/>
      <c r="D380" s="89"/>
      <c r="E380" s="89"/>
      <c r="F380" s="89"/>
      <c r="G380" s="89"/>
      <c r="H380" s="118"/>
      <c r="I380" s="391"/>
      <c r="J380" s="118"/>
      <c r="K380" s="118"/>
      <c r="L380" s="118"/>
      <c r="M380" s="118"/>
      <c r="N380" s="89"/>
      <c r="O380" s="391"/>
      <c r="P380" s="391"/>
      <c r="Q380" s="89"/>
      <c r="R380" s="89"/>
      <c r="S380" s="89"/>
      <c r="T380" s="89"/>
      <c r="U380" s="89"/>
      <c r="V380" s="89"/>
      <c r="W380" s="89"/>
      <c r="X380" s="89"/>
      <c r="Y380" s="89"/>
      <c r="Z380" s="89"/>
    </row>
    <row r="381">
      <c r="A381" s="89"/>
      <c r="B381" s="89"/>
      <c r="C381" s="89"/>
      <c r="D381" s="89"/>
      <c r="E381" s="89"/>
      <c r="F381" s="89"/>
      <c r="G381" s="89"/>
      <c r="H381" s="118"/>
      <c r="I381" s="391"/>
      <c r="J381" s="118"/>
      <c r="K381" s="118"/>
      <c r="L381" s="118"/>
      <c r="M381" s="118"/>
      <c r="N381" s="89"/>
      <c r="O381" s="391"/>
      <c r="P381" s="391"/>
      <c r="Q381" s="89"/>
      <c r="R381" s="89"/>
      <c r="S381" s="89"/>
      <c r="T381" s="89"/>
      <c r="U381" s="89"/>
      <c r="V381" s="89"/>
      <c r="W381" s="89"/>
      <c r="X381" s="89"/>
      <c r="Y381" s="89"/>
      <c r="Z381" s="89"/>
    </row>
    <row r="382">
      <c r="A382" s="89"/>
      <c r="B382" s="89"/>
      <c r="C382" s="89"/>
      <c r="D382" s="89"/>
      <c r="E382" s="89"/>
      <c r="F382" s="89"/>
      <c r="G382" s="89"/>
      <c r="H382" s="118"/>
      <c r="I382" s="391"/>
      <c r="J382" s="118"/>
      <c r="K382" s="118"/>
      <c r="L382" s="118"/>
      <c r="M382" s="118"/>
      <c r="N382" s="89"/>
      <c r="O382" s="391"/>
      <c r="P382" s="391"/>
      <c r="Q382" s="89"/>
      <c r="R382" s="89"/>
      <c r="S382" s="89"/>
      <c r="T382" s="89"/>
      <c r="U382" s="89"/>
      <c r="V382" s="89"/>
      <c r="W382" s="89"/>
      <c r="X382" s="89"/>
      <c r="Y382" s="89"/>
      <c r="Z382" s="89"/>
    </row>
    <row r="383">
      <c r="A383" s="89"/>
      <c r="B383" s="89"/>
      <c r="C383" s="89"/>
      <c r="D383" s="89"/>
      <c r="E383" s="89"/>
      <c r="F383" s="89"/>
      <c r="G383" s="89"/>
      <c r="H383" s="118"/>
      <c r="I383" s="391"/>
      <c r="J383" s="118"/>
      <c r="K383" s="118"/>
      <c r="L383" s="118"/>
      <c r="M383" s="118"/>
      <c r="N383" s="89"/>
      <c r="O383" s="391"/>
      <c r="P383" s="391"/>
      <c r="Q383" s="89"/>
      <c r="R383" s="89"/>
      <c r="S383" s="89"/>
      <c r="T383" s="89"/>
      <c r="U383" s="89"/>
      <c r="V383" s="89"/>
      <c r="W383" s="89"/>
      <c r="X383" s="89"/>
      <c r="Y383" s="89"/>
      <c r="Z383" s="89"/>
    </row>
    <row r="384">
      <c r="A384" s="89"/>
      <c r="B384" s="89"/>
      <c r="C384" s="89"/>
      <c r="D384" s="89"/>
      <c r="E384" s="89"/>
      <c r="F384" s="89"/>
      <c r="G384" s="89"/>
      <c r="H384" s="118"/>
      <c r="I384" s="391"/>
      <c r="J384" s="118"/>
      <c r="K384" s="118"/>
      <c r="L384" s="118"/>
      <c r="M384" s="118"/>
      <c r="N384" s="89"/>
      <c r="O384" s="391"/>
      <c r="P384" s="391"/>
      <c r="Q384" s="89"/>
      <c r="R384" s="89"/>
      <c r="S384" s="89"/>
      <c r="T384" s="89"/>
      <c r="U384" s="89"/>
      <c r="V384" s="89"/>
      <c r="W384" s="89"/>
      <c r="X384" s="89"/>
      <c r="Y384" s="89"/>
      <c r="Z384" s="89"/>
    </row>
    <row r="385">
      <c r="A385" s="89"/>
      <c r="B385" s="89"/>
      <c r="C385" s="89"/>
      <c r="D385" s="89"/>
      <c r="E385" s="89"/>
      <c r="F385" s="89"/>
      <c r="G385" s="89"/>
      <c r="H385" s="118"/>
      <c r="I385" s="391"/>
      <c r="J385" s="118"/>
      <c r="K385" s="118"/>
      <c r="L385" s="118"/>
      <c r="M385" s="118"/>
      <c r="N385" s="89"/>
      <c r="O385" s="391"/>
      <c r="P385" s="391"/>
      <c r="Q385" s="89"/>
      <c r="R385" s="89"/>
      <c r="S385" s="89"/>
      <c r="T385" s="89"/>
      <c r="U385" s="89"/>
      <c r="V385" s="89"/>
      <c r="W385" s="89"/>
      <c r="X385" s="89"/>
      <c r="Y385" s="89"/>
      <c r="Z385" s="89"/>
    </row>
    <row r="386">
      <c r="A386" s="89"/>
      <c r="B386" s="89"/>
      <c r="C386" s="89"/>
      <c r="D386" s="89"/>
      <c r="E386" s="89"/>
      <c r="F386" s="89"/>
      <c r="G386" s="89"/>
      <c r="H386" s="118"/>
      <c r="I386" s="391"/>
      <c r="J386" s="118"/>
      <c r="K386" s="118"/>
      <c r="L386" s="118"/>
      <c r="M386" s="118"/>
      <c r="N386" s="89"/>
      <c r="O386" s="391"/>
      <c r="P386" s="391"/>
      <c r="Q386" s="89"/>
      <c r="R386" s="89"/>
      <c r="S386" s="89"/>
      <c r="T386" s="89"/>
      <c r="U386" s="89"/>
      <c r="V386" s="89"/>
      <c r="W386" s="89"/>
      <c r="X386" s="89"/>
      <c r="Y386" s="89"/>
      <c r="Z386" s="89"/>
    </row>
    <row r="387">
      <c r="A387" s="89"/>
      <c r="B387" s="89"/>
      <c r="C387" s="89"/>
      <c r="D387" s="89"/>
      <c r="E387" s="89"/>
      <c r="F387" s="89"/>
      <c r="G387" s="89"/>
      <c r="H387" s="118"/>
      <c r="I387" s="391"/>
      <c r="J387" s="118"/>
      <c r="K387" s="118"/>
      <c r="L387" s="118"/>
      <c r="M387" s="118"/>
      <c r="N387" s="89"/>
      <c r="O387" s="391"/>
      <c r="P387" s="391"/>
      <c r="Q387" s="89"/>
      <c r="R387" s="89"/>
      <c r="S387" s="89"/>
      <c r="T387" s="89"/>
      <c r="U387" s="89"/>
      <c r="V387" s="89"/>
      <c r="W387" s="89"/>
      <c r="X387" s="89"/>
      <c r="Y387" s="89"/>
      <c r="Z387" s="89"/>
    </row>
    <row r="388">
      <c r="A388" s="89"/>
      <c r="B388" s="89"/>
      <c r="C388" s="89"/>
      <c r="D388" s="89"/>
      <c r="E388" s="89"/>
      <c r="F388" s="89"/>
      <c r="G388" s="89"/>
      <c r="H388" s="118"/>
      <c r="I388" s="391"/>
      <c r="J388" s="118"/>
      <c r="K388" s="118"/>
      <c r="L388" s="118"/>
      <c r="M388" s="118"/>
      <c r="N388" s="89"/>
      <c r="O388" s="391"/>
      <c r="P388" s="391"/>
      <c r="Q388" s="89"/>
      <c r="R388" s="89"/>
      <c r="S388" s="89"/>
      <c r="T388" s="89"/>
      <c r="U388" s="89"/>
      <c r="V388" s="89"/>
      <c r="W388" s="89"/>
      <c r="X388" s="89"/>
      <c r="Y388" s="89"/>
      <c r="Z388" s="89"/>
    </row>
    <row r="389">
      <c r="A389" s="89"/>
      <c r="B389" s="89"/>
      <c r="C389" s="89"/>
      <c r="D389" s="89"/>
      <c r="E389" s="89"/>
      <c r="F389" s="89"/>
      <c r="G389" s="89"/>
      <c r="H389" s="118"/>
      <c r="I389" s="391"/>
      <c r="J389" s="118"/>
      <c r="K389" s="118"/>
      <c r="L389" s="118"/>
      <c r="M389" s="118"/>
      <c r="N389" s="89"/>
      <c r="O389" s="391"/>
      <c r="P389" s="391"/>
      <c r="Q389" s="89"/>
      <c r="R389" s="89"/>
      <c r="S389" s="89"/>
      <c r="T389" s="89"/>
      <c r="U389" s="89"/>
      <c r="V389" s="89"/>
      <c r="W389" s="89"/>
      <c r="X389" s="89"/>
      <c r="Y389" s="89"/>
      <c r="Z389" s="89"/>
    </row>
    <row r="390">
      <c r="A390" s="89"/>
      <c r="B390" s="89"/>
      <c r="C390" s="89"/>
      <c r="D390" s="89"/>
      <c r="E390" s="89"/>
      <c r="F390" s="89"/>
      <c r="G390" s="89"/>
      <c r="H390" s="118"/>
      <c r="I390" s="391"/>
      <c r="J390" s="118"/>
      <c r="K390" s="118"/>
      <c r="L390" s="118"/>
      <c r="M390" s="118"/>
      <c r="N390" s="89"/>
      <c r="O390" s="391"/>
      <c r="P390" s="391"/>
      <c r="Q390" s="89"/>
      <c r="R390" s="89"/>
      <c r="S390" s="89"/>
      <c r="T390" s="89"/>
      <c r="U390" s="89"/>
      <c r="V390" s="89"/>
      <c r="W390" s="89"/>
      <c r="X390" s="89"/>
      <c r="Y390" s="89"/>
      <c r="Z390" s="89"/>
    </row>
    <row r="391">
      <c r="A391" s="89"/>
      <c r="B391" s="89"/>
      <c r="C391" s="89"/>
      <c r="D391" s="89"/>
      <c r="E391" s="89"/>
      <c r="F391" s="89"/>
      <c r="G391" s="89"/>
      <c r="H391" s="118"/>
      <c r="I391" s="391"/>
      <c r="J391" s="118"/>
      <c r="K391" s="118"/>
      <c r="L391" s="118"/>
      <c r="M391" s="118"/>
      <c r="N391" s="89"/>
      <c r="O391" s="391"/>
      <c r="P391" s="391"/>
      <c r="Q391" s="89"/>
      <c r="R391" s="89"/>
      <c r="S391" s="89"/>
      <c r="T391" s="89"/>
      <c r="U391" s="89"/>
      <c r="V391" s="89"/>
      <c r="W391" s="89"/>
      <c r="X391" s="89"/>
      <c r="Y391" s="89"/>
      <c r="Z391" s="89"/>
    </row>
    <row r="392">
      <c r="A392" s="89"/>
      <c r="B392" s="89"/>
      <c r="C392" s="89"/>
      <c r="D392" s="89"/>
      <c r="E392" s="89"/>
      <c r="F392" s="89"/>
      <c r="G392" s="89"/>
      <c r="H392" s="118"/>
      <c r="I392" s="391"/>
      <c r="J392" s="118"/>
      <c r="K392" s="118"/>
      <c r="L392" s="118"/>
      <c r="M392" s="118"/>
      <c r="N392" s="89"/>
      <c r="O392" s="391"/>
      <c r="P392" s="391"/>
      <c r="Q392" s="89"/>
      <c r="R392" s="89"/>
      <c r="S392" s="89"/>
      <c r="T392" s="89"/>
      <c r="U392" s="89"/>
      <c r="V392" s="89"/>
      <c r="W392" s="89"/>
      <c r="X392" s="89"/>
      <c r="Y392" s="89"/>
      <c r="Z392" s="89"/>
    </row>
    <row r="393">
      <c r="A393" s="89"/>
      <c r="B393" s="89"/>
      <c r="C393" s="89"/>
      <c r="D393" s="89"/>
      <c r="E393" s="89"/>
      <c r="F393" s="89"/>
      <c r="G393" s="89"/>
      <c r="H393" s="118"/>
      <c r="I393" s="391"/>
      <c r="J393" s="118"/>
      <c r="K393" s="118"/>
      <c r="L393" s="118"/>
      <c r="M393" s="118"/>
      <c r="N393" s="89"/>
      <c r="O393" s="391"/>
      <c r="P393" s="391"/>
      <c r="Q393" s="89"/>
      <c r="R393" s="89"/>
      <c r="S393" s="89"/>
      <c r="T393" s="89"/>
      <c r="U393" s="89"/>
      <c r="V393" s="89"/>
      <c r="W393" s="89"/>
      <c r="X393" s="89"/>
      <c r="Y393" s="89"/>
      <c r="Z393" s="89"/>
    </row>
    <row r="394">
      <c r="A394" s="89"/>
      <c r="B394" s="89"/>
      <c r="C394" s="89"/>
      <c r="D394" s="89"/>
      <c r="E394" s="89"/>
      <c r="F394" s="89"/>
      <c r="G394" s="89"/>
      <c r="H394" s="118"/>
      <c r="I394" s="391"/>
      <c r="J394" s="118"/>
      <c r="K394" s="118"/>
      <c r="L394" s="118"/>
      <c r="M394" s="118"/>
      <c r="N394" s="89"/>
      <c r="O394" s="391"/>
      <c r="P394" s="391"/>
      <c r="Q394" s="89"/>
      <c r="R394" s="89"/>
      <c r="S394" s="89"/>
      <c r="T394" s="89"/>
      <c r="U394" s="89"/>
      <c r="V394" s="89"/>
      <c r="W394" s="89"/>
      <c r="X394" s="89"/>
      <c r="Y394" s="89"/>
      <c r="Z394" s="89"/>
    </row>
    <row r="395">
      <c r="A395" s="89"/>
      <c r="B395" s="89"/>
      <c r="C395" s="89"/>
      <c r="D395" s="89"/>
      <c r="E395" s="89"/>
      <c r="F395" s="89"/>
      <c r="G395" s="89"/>
      <c r="H395" s="118"/>
      <c r="I395" s="391"/>
      <c r="J395" s="118"/>
      <c r="K395" s="118"/>
      <c r="L395" s="118"/>
      <c r="M395" s="118"/>
      <c r="N395" s="89"/>
      <c r="O395" s="391"/>
      <c r="P395" s="391"/>
      <c r="Q395" s="89"/>
      <c r="R395" s="89"/>
      <c r="S395" s="89"/>
      <c r="T395" s="89"/>
      <c r="U395" s="89"/>
      <c r="V395" s="89"/>
      <c r="W395" s="89"/>
      <c r="X395" s="89"/>
      <c r="Y395" s="89"/>
      <c r="Z395" s="89"/>
    </row>
    <row r="396">
      <c r="A396" s="89"/>
      <c r="B396" s="89"/>
      <c r="C396" s="89"/>
      <c r="D396" s="89"/>
      <c r="E396" s="89"/>
      <c r="F396" s="89"/>
      <c r="G396" s="89"/>
      <c r="H396" s="118"/>
      <c r="I396" s="391"/>
      <c r="J396" s="118"/>
      <c r="K396" s="118"/>
      <c r="L396" s="118"/>
      <c r="M396" s="118"/>
      <c r="N396" s="89"/>
      <c r="O396" s="391"/>
      <c r="P396" s="391"/>
      <c r="Q396" s="89"/>
      <c r="R396" s="89"/>
      <c r="S396" s="89"/>
      <c r="T396" s="89"/>
      <c r="U396" s="89"/>
      <c r="V396" s="89"/>
      <c r="W396" s="89"/>
      <c r="X396" s="89"/>
      <c r="Y396" s="89"/>
      <c r="Z396" s="89"/>
    </row>
    <row r="397">
      <c r="A397" s="89"/>
      <c r="B397" s="89"/>
      <c r="C397" s="89"/>
      <c r="D397" s="89"/>
      <c r="E397" s="89"/>
      <c r="F397" s="89"/>
      <c r="G397" s="89"/>
      <c r="H397" s="118"/>
      <c r="I397" s="391"/>
      <c r="J397" s="118"/>
      <c r="K397" s="118"/>
      <c r="L397" s="118"/>
      <c r="M397" s="118"/>
      <c r="N397" s="89"/>
      <c r="O397" s="391"/>
      <c r="P397" s="391"/>
      <c r="Q397" s="89"/>
      <c r="R397" s="89"/>
      <c r="S397" s="89"/>
      <c r="T397" s="89"/>
      <c r="U397" s="89"/>
      <c r="V397" s="89"/>
      <c r="W397" s="89"/>
      <c r="X397" s="89"/>
      <c r="Y397" s="89"/>
      <c r="Z397" s="89"/>
    </row>
    <row r="398">
      <c r="A398" s="89"/>
      <c r="B398" s="89"/>
      <c r="C398" s="89"/>
      <c r="D398" s="89"/>
      <c r="E398" s="89"/>
      <c r="F398" s="89"/>
      <c r="G398" s="89"/>
      <c r="H398" s="118"/>
      <c r="I398" s="391"/>
      <c r="J398" s="118"/>
      <c r="K398" s="118"/>
      <c r="L398" s="118"/>
      <c r="M398" s="118"/>
      <c r="N398" s="89"/>
      <c r="O398" s="391"/>
      <c r="P398" s="391"/>
      <c r="Q398" s="89"/>
      <c r="R398" s="89"/>
      <c r="S398" s="89"/>
      <c r="T398" s="89"/>
      <c r="U398" s="89"/>
      <c r="V398" s="89"/>
      <c r="W398" s="89"/>
      <c r="X398" s="89"/>
      <c r="Y398" s="89"/>
      <c r="Z398" s="89"/>
    </row>
    <row r="399">
      <c r="A399" s="89"/>
      <c r="B399" s="89"/>
      <c r="C399" s="89"/>
      <c r="D399" s="89"/>
      <c r="E399" s="89"/>
      <c r="F399" s="89"/>
      <c r="G399" s="89"/>
      <c r="H399" s="118"/>
      <c r="I399" s="391"/>
      <c r="J399" s="118"/>
      <c r="K399" s="118"/>
      <c r="L399" s="118"/>
      <c r="M399" s="118"/>
      <c r="N399" s="89"/>
      <c r="O399" s="391"/>
      <c r="P399" s="391"/>
      <c r="Q399" s="89"/>
      <c r="R399" s="89"/>
      <c r="S399" s="89"/>
      <c r="T399" s="89"/>
      <c r="U399" s="89"/>
      <c r="V399" s="89"/>
      <c r="W399" s="89"/>
      <c r="X399" s="89"/>
      <c r="Y399" s="89"/>
      <c r="Z399" s="89"/>
    </row>
    <row r="400">
      <c r="A400" s="89"/>
      <c r="B400" s="89"/>
      <c r="C400" s="89"/>
      <c r="D400" s="89"/>
      <c r="E400" s="89"/>
      <c r="F400" s="89"/>
      <c r="G400" s="89"/>
      <c r="H400" s="118"/>
      <c r="I400" s="391"/>
      <c r="J400" s="118"/>
      <c r="K400" s="118"/>
      <c r="L400" s="118"/>
      <c r="M400" s="118"/>
      <c r="N400" s="89"/>
      <c r="O400" s="391"/>
      <c r="P400" s="391"/>
      <c r="Q400" s="89"/>
      <c r="R400" s="89"/>
      <c r="S400" s="89"/>
      <c r="T400" s="89"/>
      <c r="U400" s="89"/>
      <c r="V400" s="89"/>
      <c r="W400" s="89"/>
      <c r="X400" s="89"/>
      <c r="Y400" s="89"/>
      <c r="Z400" s="89"/>
    </row>
    <row r="401">
      <c r="A401" s="89"/>
      <c r="B401" s="89"/>
      <c r="C401" s="89"/>
      <c r="D401" s="89"/>
      <c r="E401" s="89"/>
      <c r="F401" s="89"/>
      <c r="G401" s="89"/>
      <c r="H401" s="118"/>
      <c r="I401" s="391"/>
      <c r="J401" s="118"/>
      <c r="K401" s="118"/>
      <c r="L401" s="118"/>
      <c r="M401" s="118"/>
      <c r="N401" s="89"/>
      <c r="O401" s="391"/>
      <c r="P401" s="391"/>
      <c r="Q401" s="89"/>
      <c r="R401" s="89"/>
      <c r="S401" s="89"/>
      <c r="T401" s="89"/>
      <c r="U401" s="89"/>
      <c r="V401" s="89"/>
      <c r="W401" s="89"/>
      <c r="X401" s="89"/>
      <c r="Y401" s="89"/>
      <c r="Z401" s="89"/>
    </row>
    <row r="402">
      <c r="A402" s="89"/>
      <c r="B402" s="89"/>
      <c r="C402" s="89"/>
      <c r="D402" s="89"/>
      <c r="E402" s="89"/>
      <c r="F402" s="89"/>
      <c r="G402" s="89"/>
      <c r="H402" s="118"/>
      <c r="I402" s="391"/>
      <c r="J402" s="118"/>
      <c r="K402" s="118"/>
      <c r="L402" s="118"/>
      <c r="M402" s="118"/>
      <c r="N402" s="89"/>
      <c r="O402" s="391"/>
      <c r="P402" s="391"/>
      <c r="Q402" s="89"/>
      <c r="R402" s="89"/>
      <c r="S402" s="89"/>
      <c r="T402" s="89"/>
      <c r="U402" s="89"/>
      <c r="V402" s="89"/>
      <c r="W402" s="89"/>
      <c r="X402" s="89"/>
      <c r="Y402" s="89"/>
      <c r="Z402" s="89"/>
    </row>
    <row r="403">
      <c r="A403" s="89"/>
      <c r="B403" s="89"/>
      <c r="C403" s="89"/>
      <c r="D403" s="89"/>
      <c r="E403" s="89"/>
      <c r="F403" s="89"/>
      <c r="G403" s="89"/>
      <c r="H403" s="118"/>
      <c r="I403" s="391"/>
      <c r="J403" s="118"/>
      <c r="K403" s="118"/>
      <c r="L403" s="118"/>
      <c r="M403" s="118"/>
      <c r="N403" s="89"/>
      <c r="O403" s="391"/>
      <c r="P403" s="391"/>
      <c r="Q403" s="89"/>
      <c r="R403" s="89"/>
      <c r="S403" s="89"/>
      <c r="T403" s="89"/>
      <c r="U403" s="89"/>
      <c r="V403" s="89"/>
      <c r="W403" s="89"/>
      <c r="X403" s="89"/>
      <c r="Y403" s="89"/>
      <c r="Z403" s="89"/>
    </row>
    <row r="404">
      <c r="A404" s="89"/>
      <c r="B404" s="89"/>
      <c r="C404" s="89"/>
      <c r="D404" s="89"/>
      <c r="E404" s="89"/>
      <c r="F404" s="89"/>
      <c r="G404" s="89"/>
      <c r="H404" s="118"/>
      <c r="I404" s="391"/>
      <c r="J404" s="118"/>
      <c r="K404" s="118"/>
      <c r="L404" s="118"/>
      <c r="M404" s="118"/>
      <c r="N404" s="89"/>
      <c r="O404" s="391"/>
      <c r="P404" s="391"/>
      <c r="Q404" s="89"/>
      <c r="R404" s="89"/>
      <c r="S404" s="89"/>
      <c r="T404" s="89"/>
      <c r="U404" s="89"/>
      <c r="V404" s="89"/>
      <c r="W404" s="89"/>
      <c r="X404" s="89"/>
      <c r="Y404" s="89"/>
      <c r="Z404" s="89"/>
    </row>
    <row r="405">
      <c r="A405" s="89"/>
      <c r="B405" s="89"/>
      <c r="C405" s="89"/>
      <c r="D405" s="89"/>
      <c r="E405" s="89"/>
      <c r="F405" s="89"/>
      <c r="G405" s="89"/>
      <c r="H405" s="118"/>
      <c r="I405" s="391"/>
      <c r="J405" s="118"/>
      <c r="K405" s="118"/>
      <c r="L405" s="118"/>
      <c r="M405" s="118"/>
      <c r="N405" s="89"/>
      <c r="O405" s="391"/>
      <c r="P405" s="391"/>
      <c r="Q405" s="89"/>
      <c r="R405" s="89"/>
      <c r="S405" s="89"/>
      <c r="T405" s="89"/>
      <c r="U405" s="89"/>
      <c r="V405" s="89"/>
      <c r="W405" s="89"/>
      <c r="X405" s="89"/>
      <c r="Y405" s="89"/>
      <c r="Z405" s="89"/>
    </row>
    <row r="406">
      <c r="A406" s="89"/>
      <c r="B406" s="89"/>
      <c r="C406" s="89"/>
      <c r="D406" s="89"/>
      <c r="E406" s="89"/>
      <c r="F406" s="89"/>
      <c r="G406" s="89"/>
      <c r="H406" s="118"/>
      <c r="I406" s="391"/>
      <c r="J406" s="118"/>
      <c r="K406" s="118"/>
      <c r="L406" s="118"/>
      <c r="M406" s="118"/>
      <c r="N406" s="89"/>
      <c r="O406" s="391"/>
      <c r="P406" s="391"/>
      <c r="Q406" s="89"/>
      <c r="R406" s="89"/>
      <c r="S406" s="89"/>
      <c r="T406" s="89"/>
      <c r="U406" s="89"/>
      <c r="V406" s="89"/>
      <c r="W406" s="89"/>
      <c r="X406" s="89"/>
      <c r="Y406" s="89"/>
      <c r="Z406" s="89"/>
    </row>
    <row r="407">
      <c r="A407" s="89"/>
      <c r="B407" s="89"/>
      <c r="C407" s="89"/>
      <c r="D407" s="89"/>
      <c r="E407" s="89"/>
      <c r="F407" s="89"/>
      <c r="G407" s="89"/>
      <c r="H407" s="118"/>
      <c r="I407" s="391"/>
      <c r="J407" s="118"/>
      <c r="K407" s="118"/>
      <c r="L407" s="118"/>
      <c r="M407" s="118"/>
      <c r="N407" s="89"/>
      <c r="O407" s="391"/>
      <c r="P407" s="391"/>
      <c r="Q407" s="89"/>
      <c r="R407" s="89"/>
      <c r="S407" s="89"/>
      <c r="T407" s="89"/>
      <c r="U407" s="89"/>
      <c r="V407" s="89"/>
      <c r="W407" s="89"/>
      <c r="X407" s="89"/>
      <c r="Y407" s="89"/>
      <c r="Z407" s="89"/>
    </row>
    <row r="408">
      <c r="A408" s="89"/>
      <c r="B408" s="89"/>
      <c r="C408" s="89"/>
      <c r="D408" s="89"/>
      <c r="E408" s="89"/>
      <c r="F408" s="89"/>
      <c r="G408" s="89"/>
      <c r="H408" s="118"/>
      <c r="I408" s="391"/>
      <c r="J408" s="118"/>
      <c r="K408" s="118"/>
      <c r="L408" s="118"/>
      <c r="M408" s="118"/>
      <c r="N408" s="89"/>
      <c r="O408" s="391"/>
      <c r="P408" s="391"/>
      <c r="Q408" s="89"/>
      <c r="R408" s="89"/>
      <c r="S408" s="89"/>
      <c r="T408" s="89"/>
      <c r="U408" s="89"/>
      <c r="V408" s="89"/>
      <c r="W408" s="89"/>
      <c r="X408" s="89"/>
      <c r="Y408" s="89"/>
      <c r="Z408" s="89"/>
    </row>
    <row r="409">
      <c r="A409" s="89"/>
      <c r="B409" s="89"/>
      <c r="C409" s="89"/>
      <c r="D409" s="89"/>
      <c r="E409" s="89"/>
      <c r="F409" s="89"/>
      <c r="G409" s="89"/>
      <c r="H409" s="118"/>
      <c r="I409" s="391"/>
      <c r="J409" s="118"/>
      <c r="K409" s="118"/>
      <c r="L409" s="118"/>
      <c r="M409" s="118"/>
      <c r="N409" s="89"/>
      <c r="O409" s="391"/>
      <c r="P409" s="391"/>
      <c r="Q409" s="89"/>
      <c r="R409" s="89"/>
      <c r="S409" s="89"/>
      <c r="T409" s="89"/>
      <c r="U409" s="89"/>
      <c r="V409" s="89"/>
      <c r="W409" s="89"/>
      <c r="X409" s="89"/>
      <c r="Y409" s="89"/>
      <c r="Z409" s="89"/>
    </row>
    <row r="410">
      <c r="A410" s="89"/>
      <c r="B410" s="89"/>
      <c r="C410" s="89"/>
      <c r="D410" s="89"/>
      <c r="E410" s="89"/>
      <c r="F410" s="89"/>
      <c r="G410" s="89"/>
      <c r="H410" s="118"/>
      <c r="I410" s="391"/>
      <c r="J410" s="118"/>
      <c r="K410" s="118"/>
      <c r="L410" s="118"/>
      <c r="M410" s="118"/>
      <c r="N410" s="89"/>
      <c r="O410" s="391"/>
      <c r="P410" s="391"/>
      <c r="Q410" s="89"/>
      <c r="R410" s="89"/>
      <c r="S410" s="89"/>
      <c r="T410" s="89"/>
      <c r="U410" s="89"/>
      <c r="V410" s="89"/>
      <c r="W410" s="89"/>
      <c r="X410" s="89"/>
      <c r="Y410" s="89"/>
      <c r="Z410" s="89"/>
    </row>
    <row r="411">
      <c r="A411" s="89"/>
      <c r="B411" s="89"/>
      <c r="C411" s="89"/>
      <c r="D411" s="89"/>
      <c r="E411" s="89"/>
      <c r="F411" s="89"/>
      <c r="G411" s="89"/>
      <c r="H411" s="118"/>
      <c r="I411" s="391"/>
      <c r="J411" s="118"/>
      <c r="K411" s="118"/>
      <c r="L411" s="118"/>
      <c r="M411" s="118"/>
      <c r="N411" s="89"/>
      <c r="O411" s="391"/>
      <c r="P411" s="391"/>
      <c r="Q411" s="89"/>
      <c r="R411" s="89"/>
      <c r="S411" s="89"/>
      <c r="T411" s="89"/>
      <c r="U411" s="89"/>
      <c r="V411" s="89"/>
      <c r="W411" s="89"/>
      <c r="X411" s="89"/>
      <c r="Y411" s="89"/>
      <c r="Z411" s="89"/>
    </row>
    <row r="412">
      <c r="A412" s="89"/>
      <c r="B412" s="89"/>
      <c r="C412" s="89"/>
      <c r="D412" s="89"/>
      <c r="E412" s="89"/>
      <c r="F412" s="89"/>
      <c r="G412" s="89"/>
      <c r="H412" s="118"/>
      <c r="I412" s="391"/>
      <c r="J412" s="118"/>
      <c r="K412" s="118"/>
      <c r="L412" s="118"/>
      <c r="M412" s="118"/>
      <c r="N412" s="89"/>
      <c r="O412" s="391"/>
      <c r="P412" s="391"/>
      <c r="Q412" s="89"/>
      <c r="R412" s="89"/>
      <c r="S412" s="89"/>
      <c r="T412" s="89"/>
      <c r="U412" s="89"/>
      <c r="V412" s="89"/>
      <c r="W412" s="89"/>
      <c r="X412" s="89"/>
      <c r="Y412" s="89"/>
      <c r="Z412" s="89"/>
    </row>
    <row r="413">
      <c r="A413" s="89"/>
      <c r="B413" s="89"/>
      <c r="C413" s="89"/>
      <c r="D413" s="89"/>
      <c r="E413" s="89"/>
      <c r="F413" s="89"/>
      <c r="G413" s="89"/>
      <c r="H413" s="118"/>
      <c r="I413" s="391"/>
      <c r="J413" s="118"/>
      <c r="K413" s="118"/>
      <c r="L413" s="118"/>
      <c r="M413" s="118"/>
      <c r="N413" s="89"/>
      <c r="O413" s="391"/>
      <c r="P413" s="391"/>
      <c r="Q413" s="89"/>
      <c r="R413" s="89"/>
      <c r="S413" s="89"/>
      <c r="T413" s="89"/>
      <c r="U413" s="89"/>
      <c r="V413" s="89"/>
      <c r="W413" s="89"/>
      <c r="X413" s="89"/>
      <c r="Y413" s="89"/>
      <c r="Z413" s="89"/>
    </row>
    <row r="414">
      <c r="A414" s="89"/>
      <c r="B414" s="89"/>
      <c r="C414" s="89"/>
      <c r="D414" s="89"/>
      <c r="E414" s="89"/>
      <c r="F414" s="89"/>
      <c r="G414" s="89"/>
      <c r="H414" s="118"/>
      <c r="I414" s="391"/>
      <c r="J414" s="118"/>
      <c r="K414" s="118"/>
      <c r="L414" s="118"/>
      <c r="M414" s="118"/>
      <c r="N414" s="89"/>
      <c r="O414" s="391"/>
      <c r="P414" s="391"/>
      <c r="Q414" s="89"/>
      <c r="R414" s="89"/>
      <c r="S414" s="89"/>
      <c r="T414" s="89"/>
      <c r="U414" s="89"/>
      <c r="V414" s="89"/>
      <c r="W414" s="89"/>
      <c r="X414" s="89"/>
      <c r="Y414" s="89"/>
      <c r="Z414" s="89"/>
    </row>
    <row r="415">
      <c r="A415" s="89"/>
      <c r="B415" s="89"/>
      <c r="C415" s="89"/>
      <c r="D415" s="89"/>
      <c r="E415" s="89"/>
      <c r="F415" s="89"/>
      <c r="G415" s="89"/>
      <c r="H415" s="118"/>
      <c r="I415" s="391"/>
      <c r="J415" s="118"/>
      <c r="K415" s="118"/>
      <c r="L415" s="118"/>
      <c r="M415" s="118"/>
      <c r="N415" s="89"/>
      <c r="O415" s="391"/>
      <c r="P415" s="391"/>
      <c r="Q415" s="89"/>
      <c r="R415" s="89"/>
      <c r="S415" s="89"/>
      <c r="T415" s="89"/>
      <c r="U415" s="89"/>
      <c r="V415" s="89"/>
      <c r="W415" s="89"/>
      <c r="X415" s="89"/>
      <c r="Y415" s="89"/>
      <c r="Z415" s="89"/>
    </row>
    <row r="416">
      <c r="A416" s="89"/>
      <c r="B416" s="89"/>
      <c r="C416" s="89"/>
      <c r="D416" s="89"/>
      <c r="E416" s="89"/>
      <c r="F416" s="89"/>
      <c r="G416" s="89"/>
      <c r="H416" s="118"/>
      <c r="I416" s="391"/>
      <c r="J416" s="118"/>
      <c r="K416" s="118"/>
      <c r="L416" s="118"/>
      <c r="M416" s="118"/>
      <c r="N416" s="89"/>
      <c r="O416" s="391"/>
      <c r="P416" s="391"/>
      <c r="Q416" s="89"/>
      <c r="R416" s="89"/>
      <c r="S416" s="89"/>
      <c r="T416" s="89"/>
      <c r="U416" s="89"/>
      <c r="V416" s="89"/>
      <c r="W416" s="89"/>
      <c r="X416" s="89"/>
      <c r="Y416" s="89"/>
      <c r="Z416" s="89"/>
    </row>
    <row r="417">
      <c r="A417" s="89"/>
      <c r="B417" s="89"/>
      <c r="C417" s="89"/>
      <c r="D417" s="89"/>
      <c r="E417" s="89"/>
      <c r="F417" s="89"/>
      <c r="G417" s="89"/>
      <c r="H417" s="118"/>
      <c r="I417" s="391"/>
      <c r="J417" s="118"/>
      <c r="K417" s="118"/>
      <c r="L417" s="118"/>
      <c r="M417" s="118"/>
      <c r="N417" s="89"/>
      <c r="O417" s="391"/>
      <c r="P417" s="391"/>
      <c r="Q417" s="89"/>
      <c r="R417" s="89"/>
      <c r="S417" s="89"/>
      <c r="T417" s="89"/>
      <c r="U417" s="89"/>
      <c r="V417" s="89"/>
      <c r="W417" s="89"/>
      <c r="X417" s="89"/>
      <c r="Y417" s="89"/>
      <c r="Z417" s="89"/>
    </row>
    <row r="418">
      <c r="A418" s="89"/>
      <c r="B418" s="89"/>
      <c r="C418" s="89"/>
      <c r="D418" s="89"/>
      <c r="E418" s="89"/>
      <c r="F418" s="89"/>
      <c r="G418" s="89"/>
      <c r="H418" s="118"/>
      <c r="I418" s="391"/>
      <c r="J418" s="118"/>
      <c r="K418" s="118"/>
      <c r="L418" s="118"/>
      <c r="M418" s="118"/>
      <c r="N418" s="89"/>
      <c r="O418" s="391"/>
      <c r="P418" s="391"/>
      <c r="Q418" s="89"/>
      <c r="R418" s="89"/>
      <c r="S418" s="89"/>
      <c r="T418" s="89"/>
      <c r="U418" s="89"/>
      <c r="V418" s="89"/>
      <c r="W418" s="89"/>
      <c r="X418" s="89"/>
      <c r="Y418" s="89"/>
      <c r="Z418" s="89"/>
    </row>
    <row r="419">
      <c r="A419" s="89"/>
      <c r="B419" s="89"/>
      <c r="C419" s="89"/>
      <c r="D419" s="89"/>
      <c r="E419" s="89"/>
      <c r="F419" s="89"/>
      <c r="G419" s="89"/>
      <c r="H419" s="118"/>
      <c r="I419" s="391"/>
      <c r="J419" s="118"/>
      <c r="K419" s="118"/>
      <c r="L419" s="118"/>
      <c r="M419" s="118"/>
      <c r="N419" s="89"/>
      <c r="O419" s="391"/>
      <c r="P419" s="391"/>
      <c r="Q419" s="89"/>
      <c r="R419" s="89"/>
      <c r="S419" s="89"/>
      <c r="T419" s="89"/>
      <c r="U419" s="89"/>
      <c r="V419" s="89"/>
      <c r="W419" s="89"/>
      <c r="X419" s="89"/>
      <c r="Y419" s="89"/>
      <c r="Z419" s="89"/>
    </row>
    <row r="420">
      <c r="A420" s="89"/>
      <c r="B420" s="89"/>
      <c r="C420" s="89"/>
      <c r="D420" s="89"/>
      <c r="E420" s="89"/>
      <c r="F420" s="89"/>
      <c r="G420" s="89"/>
      <c r="H420" s="118"/>
      <c r="I420" s="391"/>
      <c r="J420" s="118"/>
      <c r="K420" s="118"/>
      <c r="L420" s="118"/>
      <c r="M420" s="118"/>
      <c r="N420" s="89"/>
      <c r="O420" s="391"/>
      <c r="P420" s="391"/>
      <c r="Q420" s="89"/>
      <c r="R420" s="89"/>
      <c r="S420" s="89"/>
      <c r="T420" s="89"/>
      <c r="U420" s="89"/>
      <c r="V420" s="89"/>
      <c r="W420" s="89"/>
      <c r="X420" s="89"/>
      <c r="Y420" s="89"/>
      <c r="Z420" s="89"/>
    </row>
    <row r="421">
      <c r="A421" s="89"/>
      <c r="B421" s="89"/>
      <c r="C421" s="89"/>
      <c r="D421" s="89"/>
      <c r="E421" s="89"/>
      <c r="F421" s="89"/>
      <c r="G421" s="89"/>
      <c r="H421" s="118"/>
      <c r="I421" s="391"/>
      <c r="J421" s="118"/>
      <c r="K421" s="118"/>
      <c r="L421" s="118"/>
      <c r="M421" s="118"/>
      <c r="N421" s="89"/>
      <c r="O421" s="391"/>
      <c r="P421" s="391"/>
      <c r="Q421" s="89"/>
      <c r="R421" s="89"/>
      <c r="S421" s="89"/>
      <c r="T421" s="89"/>
      <c r="U421" s="89"/>
      <c r="V421" s="89"/>
      <c r="W421" s="89"/>
      <c r="X421" s="89"/>
      <c r="Y421" s="89"/>
      <c r="Z421" s="89"/>
    </row>
    <row r="422">
      <c r="A422" s="89"/>
      <c r="B422" s="89"/>
      <c r="C422" s="89"/>
      <c r="D422" s="89"/>
      <c r="E422" s="89"/>
      <c r="F422" s="89"/>
      <c r="G422" s="89"/>
      <c r="H422" s="118"/>
      <c r="I422" s="391"/>
      <c r="J422" s="118"/>
      <c r="K422" s="118"/>
      <c r="L422" s="118"/>
      <c r="M422" s="118"/>
      <c r="N422" s="89"/>
      <c r="O422" s="391"/>
      <c r="P422" s="391"/>
      <c r="Q422" s="89"/>
      <c r="R422" s="89"/>
      <c r="S422" s="89"/>
      <c r="T422" s="89"/>
      <c r="U422" s="89"/>
      <c r="V422" s="89"/>
      <c r="W422" s="89"/>
      <c r="X422" s="89"/>
      <c r="Y422" s="89"/>
      <c r="Z422" s="89"/>
    </row>
    <row r="423">
      <c r="A423" s="89"/>
      <c r="B423" s="89"/>
      <c r="C423" s="89"/>
      <c r="D423" s="89"/>
      <c r="E423" s="89"/>
      <c r="F423" s="89"/>
      <c r="G423" s="89"/>
      <c r="H423" s="118"/>
      <c r="I423" s="391"/>
      <c r="J423" s="118"/>
      <c r="K423" s="118"/>
      <c r="L423" s="118"/>
      <c r="M423" s="118"/>
      <c r="N423" s="89"/>
      <c r="O423" s="391"/>
      <c r="P423" s="391"/>
      <c r="Q423" s="89"/>
      <c r="R423" s="89"/>
      <c r="S423" s="89"/>
      <c r="T423" s="89"/>
      <c r="U423" s="89"/>
      <c r="V423" s="89"/>
      <c r="W423" s="89"/>
      <c r="X423" s="89"/>
      <c r="Y423" s="89"/>
      <c r="Z423" s="89"/>
    </row>
    <row r="424">
      <c r="A424" s="89"/>
      <c r="B424" s="89"/>
      <c r="C424" s="89"/>
      <c r="D424" s="89"/>
      <c r="E424" s="89"/>
      <c r="F424" s="89"/>
      <c r="G424" s="89"/>
      <c r="H424" s="118"/>
      <c r="I424" s="391"/>
      <c r="J424" s="118"/>
      <c r="K424" s="118"/>
      <c r="L424" s="118"/>
      <c r="M424" s="118"/>
      <c r="N424" s="89"/>
      <c r="O424" s="391"/>
      <c r="P424" s="391"/>
      <c r="Q424" s="89"/>
      <c r="R424" s="89"/>
      <c r="S424" s="89"/>
      <c r="T424" s="89"/>
      <c r="U424" s="89"/>
      <c r="V424" s="89"/>
      <c r="W424" s="89"/>
      <c r="X424" s="89"/>
      <c r="Y424" s="89"/>
      <c r="Z424" s="89"/>
    </row>
    <row r="425">
      <c r="A425" s="89"/>
      <c r="B425" s="89"/>
      <c r="C425" s="89"/>
      <c r="D425" s="89"/>
      <c r="E425" s="89"/>
      <c r="F425" s="89"/>
      <c r="G425" s="89"/>
      <c r="H425" s="118"/>
      <c r="I425" s="391"/>
      <c r="J425" s="118"/>
      <c r="K425" s="118"/>
      <c r="L425" s="118"/>
      <c r="M425" s="118"/>
      <c r="N425" s="89"/>
      <c r="O425" s="391"/>
      <c r="P425" s="391"/>
      <c r="Q425" s="89"/>
      <c r="R425" s="89"/>
      <c r="S425" s="89"/>
      <c r="T425" s="89"/>
      <c r="U425" s="89"/>
      <c r="V425" s="89"/>
      <c r="W425" s="89"/>
      <c r="X425" s="89"/>
      <c r="Y425" s="89"/>
      <c r="Z425" s="89"/>
    </row>
    <row r="426">
      <c r="A426" s="89"/>
      <c r="B426" s="89"/>
      <c r="C426" s="89"/>
      <c r="D426" s="89"/>
      <c r="E426" s="89"/>
      <c r="F426" s="89"/>
      <c r="G426" s="89"/>
      <c r="H426" s="118"/>
      <c r="I426" s="391"/>
      <c r="J426" s="118"/>
      <c r="K426" s="118"/>
      <c r="L426" s="118"/>
      <c r="M426" s="118"/>
      <c r="N426" s="89"/>
      <c r="O426" s="391"/>
      <c r="P426" s="391"/>
      <c r="Q426" s="89"/>
      <c r="R426" s="89"/>
      <c r="S426" s="89"/>
      <c r="T426" s="89"/>
      <c r="U426" s="89"/>
      <c r="V426" s="89"/>
      <c r="W426" s="89"/>
      <c r="X426" s="89"/>
      <c r="Y426" s="89"/>
      <c r="Z426" s="89"/>
    </row>
    <row r="427">
      <c r="A427" s="89"/>
      <c r="B427" s="89"/>
      <c r="C427" s="89"/>
      <c r="D427" s="89"/>
      <c r="E427" s="89"/>
      <c r="F427" s="89"/>
      <c r="G427" s="89"/>
      <c r="H427" s="118"/>
      <c r="I427" s="391"/>
      <c r="J427" s="118"/>
      <c r="K427" s="118"/>
      <c r="L427" s="118"/>
      <c r="M427" s="118"/>
      <c r="N427" s="89"/>
      <c r="O427" s="391"/>
      <c r="P427" s="391"/>
      <c r="Q427" s="89"/>
      <c r="R427" s="89"/>
      <c r="S427" s="89"/>
      <c r="T427" s="89"/>
      <c r="U427" s="89"/>
      <c r="V427" s="89"/>
      <c r="W427" s="89"/>
      <c r="X427" s="89"/>
      <c r="Y427" s="89"/>
      <c r="Z427" s="89"/>
    </row>
    <row r="428">
      <c r="A428" s="89"/>
      <c r="B428" s="89"/>
      <c r="C428" s="89"/>
      <c r="D428" s="89"/>
      <c r="E428" s="89"/>
      <c r="F428" s="89"/>
      <c r="G428" s="89"/>
      <c r="H428" s="118"/>
      <c r="I428" s="391"/>
      <c r="J428" s="118"/>
      <c r="K428" s="118"/>
      <c r="L428" s="118"/>
      <c r="M428" s="118"/>
      <c r="N428" s="89"/>
      <c r="O428" s="391"/>
      <c r="P428" s="391"/>
      <c r="Q428" s="89"/>
      <c r="R428" s="89"/>
      <c r="S428" s="89"/>
      <c r="T428" s="89"/>
      <c r="U428" s="89"/>
      <c r="V428" s="89"/>
      <c r="W428" s="89"/>
      <c r="X428" s="89"/>
      <c r="Y428" s="89"/>
      <c r="Z428" s="89"/>
    </row>
    <row r="429">
      <c r="A429" s="89"/>
      <c r="B429" s="89"/>
      <c r="C429" s="89"/>
      <c r="D429" s="89"/>
      <c r="E429" s="89"/>
      <c r="F429" s="89"/>
      <c r="G429" s="89"/>
      <c r="H429" s="118"/>
      <c r="I429" s="391"/>
      <c r="J429" s="118"/>
      <c r="K429" s="118"/>
      <c r="L429" s="118"/>
      <c r="M429" s="118"/>
      <c r="N429" s="89"/>
      <c r="O429" s="391"/>
      <c r="P429" s="391"/>
      <c r="Q429" s="89"/>
      <c r="R429" s="89"/>
      <c r="S429" s="89"/>
      <c r="T429" s="89"/>
      <c r="U429" s="89"/>
      <c r="V429" s="89"/>
      <c r="W429" s="89"/>
      <c r="X429" s="89"/>
      <c r="Y429" s="89"/>
      <c r="Z429" s="89"/>
    </row>
    <row r="430">
      <c r="A430" s="89"/>
      <c r="B430" s="89"/>
      <c r="C430" s="89"/>
      <c r="D430" s="89"/>
      <c r="E430" s="89"/>
      <c r="F430" s="89"/>
      <c r="G430" s="89"/>
      <c r="H430" s="118"/>
      <c r="I430" s="391"/>
      <c r="J430" s="118"/>
      <c r="K430" s="118"/>
      <c r="L430" s="118"/>
      <c r="M430" s="118"/>
      <c r="N430" s="89"/>
      <c r="O430" s="391"/>
      <c r="P430" s="391"/>
      <c r="Q430" s="89"/>
      <c r="R430" s="89"/>
      <c r="S430" s="89"/>
      <c r="T430" s="89"/>
      <c r="U430" s="89"/>
      <c r="V430" s="89"/>
      <c r="W430" s="89"/>
      <c r="X430" s="89"/>
      <c r="Y430" s="89"/>
      <c r="Z430" s="89"/>
    </row>
  </sheetData>
  <autoFilter ref="$A$2:$O$230"/>
  <mergeCells count="68">
    <mergeCell ref="F150:G150"/>
    <mergeCell ref="F152:G152"/>
    <mergeCell ref="E154:G154"/>
    <mergeCell ref="F155:G155"/>
    <mergeCell ref="E160:G160"/>
    <mergeCell ref="F161:G161"/>
    <mergeCell ref="E163:G163"/>
    <mergeCell ref="F164:G164"/>
    <mergeCell ref="F166:G166"/>
    <mergeCell ref="F169:G169"/>
    <mergeCell ref="E173:G173"/>
    <mergeCell ref="F174:G174"/>
    <mergeCell ref="F176:G176"/>
    <mergeCell ref="F178:G178"/>
    <mergeCell ref="E223:G223"/>
    <mergeCell ref="F224:G224"/>
    <mergeCell ref="F229:G229"/>
    <mergeCell ref="F198:G198"/>
    <mergeCell ref="F200:G200"/>
    <mergeCell ref="F202:G202"/>
    <mergeCell ref="E204:G204"/>
    <mergeCell ref="F205:G205"/>
    <mergeCell ref="F211:G211"/>
    <mergeCell ref="F218:G218"/>
    <mergeCell ref="B1:G1"/>
    <mergeCell ref="C3:G3"/>
    <mergeCell ref="D4:G4"/>
    <mergeCell ref="E5:G5"/>
    <mergeCell ref="F6:G6"/>
    <mergeCell ref="F10:G10"/>
    <mergeCell ref="F14:G14"/>
    <mergeCell ref="F19:G19"/>
    <mergeCell ref="E22:G22"/>
    <mergeCell ref="F23:G23"/>
    <mergeCell ref="E26:G26"/>
    <mergeCell ref="F27:G27"/>
    <mergeCell ref="F38:G38"/>
    <mergeCell ref="E41:G41"/>
    <mergeCell ref="F42:G42"/>
    <mergeCell ref="F52:G52"/>
    <mergeCell ref="E55:G55"/>
    <mergeCell ref="F56:G56"/>
    <mergeCell ref="F60:G60"/>
    <mergeCell ref="F63:G63"/>
    <mergeCell ref="F70:G70"/>
    <mergeCell ref="F73:G73"/>
    <mergeCell ref="F76:G76"/>
    <mergeCell ref="E78:G78"/>
    <mergeCell ref="F79:G79"/>
    <mergeCell ref="F86:G86"/>
    <mergeCell ref="E89:G89"/>
    <mergeCell ref="F90:G90"/>
    <mergeCell ref="F95:G95"/>
    <mergeCell ref="F102:G102"/>
    <mergeCell ref="F106:G106"/>
    <mergeCell ref="F108:G108"/>
    <mergeCell ref="F113:G113"/>
    <mergeCell ref="E117:G117"/>
    <mergeCell ref="F118:G118"/>
    <mergeCell ref="F122:G122"/>
    <mergeCell ref="F129:G129"/>
    <mergeCell ref="F134:G134"/>
    <mergeCell ref="F138:G138"/>
    <mergeCell ref="D141:G141"/>
    <mergeCell ref="E142:G142"/>
    <mergeCell ref="F143:G143"/>
    <mergeCell ref="E183:G183"/>
    <mergeCell ref="F184:G184"/>
  </mergeCells>
  <dataValidations>
    <dataValidation type="list" allowBlank="1" showErrorMessage="1" sqref="K8:K9 K12 K15 K18 K20:K21 K39:K40 K46:K47 K49:K50 K59 K61:K62 K64:K66 K69 K71 K74 K80:K85 K87 K97:K99 K101 K103 K107 K109 K112 K120:K121 K123:K128 K131:K132 K137 K139 K153 K165 K199 K201 K203 K225 K230">
      <formula1>"A,B,C,D"</formula1>
    </dataValidation>
    <dataValidation type="list" allowBlank="1" showErrorMessage="1" sqref="K7 K13 K16:K17 K24:K25 K28:K37 K43:K45 K48 K51 K54 K57:K58 K72 K91 K96 K100 K104 K111 K115:K116 K133 K136 K140 K156 K162 K167:K168 K175 K177">
      <formula1>"A,B,C"</formula1>
    </dataValidation>
    <dataValidation type="list" allowBlank="1" showErrorMessage="1" sqref="K11 K53 K77 K92:K94 K105 K110 K114">
      <formula1>"Ya,Tidak"</formula1>
    </dataValidation>
    <dataValidation type="decimal" operator="greaterThanOrEqual" allowBlank="1" showErrorMessage="1" sqref="K158:K159 K180:K182 K187:K188 K190:K191 K193:K194 K196:K197 K208:K210 K214:K217 K220:K222 K227:K228">
      <formula1>0.0</formula1>
    </dataValidation>
    <dataValidation type="list" allowBlank="1" showErrorMessage="1" sqref="K67:K68 K75 K88 K119 K130 K135 K151 K170:K172">
      <formula1>"A,B,C,D,E"</formula1>
    </dataValidation>
  </dataValidations>
  <hyperlinks>
    <hyperlink r:id="rId1" ref="Q7"/>
    <hyperlink r:id="rId2" ref="Q8"/>
    <hyperlink r:id="rId3" ref="Q9"/>
    <hyperlink r:id="rId4" ref="Q11"/>
    <hyperlink r:id="rId5" ref="Q12"/>
    <hyperlink r:id="rId6" ref="Q13"/>
    <hyperlink r:id="rId7" ref="Q15"/>
    <hyperlink r:id="rId8" ref="Q16"/>
    <hyperlink r:id="rId9" ref="Q17"/>
    <hyperlink r:id="rId10" ref="Q18"/>
    <hyperlink r:id="rId11" ref="Q20"/>
    <hyperlink r:id="rId12" ref="Q21"/>
    <hyperlink r:id="rId13" ref="Q24"/>
    <hyperlink r:id="rId14" ref="Q25"/>
    <hyperlink r:id="rId15" ref="Q28"/>
    <hyperlink r:id="rId16" ref="Q29"/>
    <hyperlink r:id="rId17" ref="Q30"/>
    <hyperlink r:id="rId18" ref="Q31"/>
    <hyperlink r:id="rId19" ref="Q32"/>
    <hyperlink r:id="rId20" ref="Q33"/>
    <hyperlink r:id="rId21" ref="Q34"/>
    <hyperlink r:id="rId22" ref="Q35"/>
    <hyperlink r:id="rId23" ref="Q36"/>
    <hyperlink r:id="rId24" ref="Q37"/>
    <hyperlink r:id="rId25" ref="Q39"/>
    <hyperlink r:id="rId26" ref="Q40"/>
    <hyperlink r:id="rId27" ref="Q43"/>
    <hyperlink r:id="rId28" ref="Q44"/>
    <hyperlink r:id="rId29" ref="Q45"/>
    <hyperlink r:id="rId30" ref="Q46"/>
    <hyperlink r:id="rId31" ref="Q47"/>
    <hyperlink r:id="rId32" ref="Q48"/>
    <hyperlink r:id="rId33" ref="Q49"/>
    <hyperlink r:id="rId34" ref="Q53"/>
    <hyperlink r:id="rId35" ref="Q54"/>
    <hyperlink r:id="rId36" ref="Q57"/>
    <hyperlink r:id="rId37" ref="Q58"/>
    <hyperlink r:id="rId38" ref="Q59"/>
    <hyperlink r:id="rId39" ref="Q61"/>
    <hyperlink r:id="rId40" ref="Q62"/>
    <hyperlink r:id="rId41" ref="Q64"/>
    <hyperlink r:id="rId42" ref="Q65"/>
    <hyperlink r:id="rId43" ref="Q66"/>
    <hyperlink r:id="rId44" ref="Q67"/>
    <hyperlink r:id="rId45" ref="Q68"/>
    <hyperlink r:id="rId46" ref="Q69"/>
    <hyperlink r:id="rId47" ref="Q71"/>
    <hyperlink r:id="rId48" ref="Q72"/>
    <hyperlink r:id="rId49" ref="Q74"/>
    <hyperlink r:id="rId50" ref="Q75"/>
    <hyperlink r:id="rId51" ref="Q77"/>
    <hyperlink r:id="rId52" ref="Q80"/>
    <hyperlink r:id="rId53" ref="Q81"/>
    <hyperlink r:id="rId54" ref="Q82"/>
    <hyperlink r:id="rId55" ref="Q84"/>
    <hyperlink r:id="rId56" ref="Q85"/>
    <hyperlink r:id="rId57" ref="Q87"/>
    <hyperlink r:id="rId58" ref="Q88"/>
    <hyperlink r:id="rId59" ref="Q91"/>
    <hyperlink r:id="rId60" ref="Q92"/>
    <hyperlink r:id="rId61" ref="Q93"/>
    <hyperlink r:id="rId62" ref="Q94"/>
    <hyperlink r:id="rId63" ref="Q96"/>
    <hyperlink r:id="rId64" ref="Q97"/>
    <hyperlink r:id="rId65" ref="Q98"/>
    <hyperlink r:id="rId66" ref="Q99"/>
    <hyperlink r:id="rId67" ref="Q100"/>
    <hyperlink r:id="rId68" ref="Q101"/>
    <hyperlink r:id="rId69" ref="Q103"/>
    <hyperlink r:id="rId70" ref="Q104"/>
    <hyperlink r:id="rId71" ref="Q105"/>
    <hyperlink r:id="rId72" ref="Q107"/>
    <hyperlink r:id="rId73" ref="Q109"/>
    <hyperlink r:id="rId74" ref="Q111"/>
    <hyperlink r:id="rId75" ref="Q112"/>
    <hyperlink r:id="rId76" ref="Q114"/>
    <hyperlink r:id="rId77" ref="Q119"/>
    <hyperlink r:id="rId78" ref="Q120"/>
    <hyperlink r:id="rId79" ref="Q121"/>
    <hyperlink r:id="rId80" ref="Q123"/>
    <hyperlink r:id="rId81" ref="O124"/>
    <hyperlink r:id="rId82" ref="Q124"/>
    <hyperlink r:id="rId83" ref="Q127"/>
    <hyperlink r:id="rId84" ref="Q128"/>
    <hyperlink r:id="rId85" ref="O130"/>
    <hyperlink r:id="rId86" ref="Q130"/>
    <hyperlink r:id="rId87" ref="Q131"/>
    <hyperlink r:id="rId88" ref="Q132"/>
    <hyperlink r:id="rId89" ref="Q133"/>
    <hyperlink r:id="rId90" ref="Q135"/>
    <hyperlink r:id="rId91" ref="Q136"/>
    <hyperlink r:id="rId92" ref="Q137"/>
    <hyperlink r:id="rId93" ref="Q139"/>
    <hyperlink r:id="rId94" ref="Q140"/>
    <hyperlink r:id="rId95" ref="Q144"/>
    <hyperlink r:id="rId96" ref="Q147"/>
    <hyperlink r:id="rId97" ref="Q151"/>
    <hyperlink r:id="rId98" ref="Q153"/>
    <hyperlink r:id="rId99" ref="Q156"/>
    <hyperlink r:id="rId100" ref="Q158"/>
    <hyperlink r:id="rId101" ref="Q159"/>
    <hyperlink r:id="rId102" ref="Q162"/>
    <hyperlink r:id="rId103" ref="Q165"/>
    <hyperlink r:id="rId104" ref="Q167"/>
    <hyperlink r:id="rId105" ref="Q168"/>
    <hyperlink r:id="rId106" ref="Q175"/>
    <hyperlink r:id="rId107" ref="Q177"/>
    <hyperlink r:id="rId108" ref="Q180"/>
    <hyperlink r:id="rId109" ref="Q182"/>
    <hyperlink r:id="rId110" ref="Q187"/>
    <hyperlink r:id="rId111" ref="Q188"/>
    <hyperlink r:id="rId112" ref="Q190"/>
    <hyperlink r:id="rId113" ref="Q191"/>
    <hyperlink r:id="rId114" ref="Q193"/>
    <hyperlink r:id="rId115" ref="Q194"/>
    <hyperlink r:id="rId116" ref="Q196"/>
    <hyperlink r:id="rId117" ref="Q197"/>
    <hyperlink r:id="rId118" ref="Q199"/>
    <hyperlink r:id="rId119" ref="Q201"/>
    <hyperlink r:id="rId120" ref="Q203"/>
    <hyperlink r:id="rId121" ref="Q206"/>
    <hyperlink r:id="rId122" ref="Q212"/>
    <hyperlink r:id="rId123" ref="Q220"/>
    <hyperlink r:id="rId124" ref="Q221"/>
    <hyperlink r:id="rId125" ref="Q222"/>
    <hyperlink r:id="rId126" ref="Q225"/>
    <hyperlink r:id="rId127" ref="Q227"/>
    <hyperlink r:id="rId128" ref="Q228"/>
    <hyperlink r:id="rId129" ref="Q230"/>
  </hyperlinks>
  <printOptions/>
  <pageMargins bottom="0.7480314960629921" footer="0.0" header="0.0" left="0.7086614173228347" right="0.7086614173228347" top="0.7480314960629921"/>
  <pageSetup fitToHeight="0" paperSize="9" orientation="portrait"/>
  <drawing r:id="rId130"/>
</worksheet>
</file>