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ANGEL\DATA METADATA\"/>
    </mc:Choice>
  </mc:AlternateContent>
  <xr:revisionPtr revIDLastSave="0" documentId="13_ncr:1_{EFC2D9FD-13E5-46DB-9660-82BBB425BCF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8" sheetId="2" r:id="rId1"/>
    <sheet name="Sheet1" sheetId="1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2" l="1"/>
  <c r="J2" i="2"/>
  <c r="I3" i="2"/>
  <c r="J3" i="2"/>
  <c r="A9" i="2"/>
  <c r="B9" i="2"/>
  <c r="C9" i="2"/>
  <c r="S9" i="2"/>
  <c r="P9" i="2" s="1"/>
  <c r="A10" i="2"/>
  <c r="B10" i="2"/>
  <c r="C10" i="2"/>
  <c r="S10" i="2"/>
  <c r="P10" i="2" s="1"/>
  <c r="A11" i="2"/>
  <c r="B11" i="2"/>
  <c r="C11" i="2"/>
  <c r="L11" i="2"/>
  <c r="S11" i="2"/>
  <c r="N11" i="2" s="1"/>
  <c r="A12" i="2"/>
  <c r="B12" i="2"/>
  <c r="C12" i="2"/>
  <c r="S12" i="2"/>
  <c r="P12" i="2" s="1"/>
  <c r="A13" i="2"/>
  <c r="B13" i="2"/>
  <c r="C13" i="2"/>
  <c r="D13" i="2"/>
  <c r="J13" i="2"/>
  <c r="M13" i="2"/>
  <c r="S13" i="2"/>
  <c r="F13" i="2" s="1"/>
  <c r="A14" i="2"/>
  <c r="B14" i="2"/>
  <c r="C14" i="2"/>
  <c r="D14" i="2"/>
  <c r="S14" i="2"/>
  <c r="R14" i="2" s="1"/>
  <c r="A15" i="2"/>
  <c r="B15" i="2"/>
  <c r="C15" i="2"/>
  <c r="D15" i="2"/>
  <c r="S15" i="2"/>
  <c r="P15" i="2" s="1"/>
  <c r="A16" i="2"/>
  <c r="B16" i="2"/>
  <c r="C16" i="2"/>
  <c r="D16" i="2"/>
  <c r="H16" i="2"/>
  <c r="J16" i="2"/>
  <c r="S16" i="2"/>
  <c r="N16" i="2" s="1"/>
  <c r="T16" i="2"/>
  <c r="A17" i="2"/>
  <c r="B17" i="2"/>
  <c r="C17" i="2"/>
  <c r="S17" i="2"/>
  <c r="F17" i="2" s="1"/>
  <c r="A18" i="2"/>
  <c r="B18" i="2"/>
  <c r="C18" i="2"/>
  <c r="F18" i="2"/>
  <c r="P18" i="2"/>
  <c r="R18" i="2"/>
  <c r="S18" i="2"/>
  <c r="N18" i="2" s="1"/>
  <c r="T18" i="2"/>
  <c r="A19" i="2"/>
  <c r="B19" i="2"/>
  <c r="C19" i="2"/>
  <c r="S19" i="2"/>
  <c r="F19" i="2" s="1"/>
  <c r="A20" i="2"/>
  <c r="B20" i="2"/>
  <c r="C20" i="2"/>
  <c r="S20" i="2"/>
  <c r="N20" i="2" s="1"/>
  <c r="T20" i="2"/>
  <c r="A21" i="2"/>
  <c r="B21" i="2"/>
  <c r="C21" i="2"/>
  <c r="S21" i="2"/>
  <c r="F21" i="2" s="1"/>
  <c r="A22" i="2"/>
  <c r="B22" i="2"/>
  <c r="C22" i="2"/>
  <c r="S22" i="2"/>
  <c r="N22" i="2" s="1"/>
  <c r="T22" i="2"/>
  <c r="A23" i="2"/>
  <c r="B23" i="2"/>
  <c r="C23" i="2"/>
  <c r="S23" i="2"/>
  <c r="F23" i="2" s="1"/>
  <c r="A24" i="2"/>
  <c r="B24" i="2"/>
  <c r="C24" i="2"/>
  <c r="S24" i="2"/>
  <c r="N24" i="2" s="1"/>
  <c r="T24" i="2"/>
  <c r="A25" i="2"/>
  <c r="B25" i="2"/>
  <c r="C25" i="2"/>
  <c r="S25" i="2"/>
  <c r="P25" i="2" s="1"/>
  <c r="A26" i="2"/>
  <c r="B26" i="2"/>
  <c r="C26" i="2"/>
  <c r="D26" i="2"/>
  <c r="S26" i="2"/>
  <c r="F26" i="2" s="1"/>
  <c r="A27" i="2"/>
  <c r="B27" i="2"/>
  <c r="C27" i="2"/>
  <c r="F27" i="2"/>
  <c r="S27" i="2"/>
  <c r="L27" i="2" s="1"/>
  <c r="T27" i="2"/>
  <c r="A28" i="2"/>
  <c r="B28" i="2"/>
  <c r="C28" i="2"/>
  <c r="S28" i="2"/>
  <c r="F28" i="2" s="1"/>
  <c r="A29" i="2"/>
  <c r="B29" i="2"/>
  <c r="C29" i="2"/>
  <c r="S29" i="2"/>
  <c r="F29" i="2" s="1"/>
  <c r="A30" i="2"/>
  <c r="B30" i="2"/>
  <c r="C30" i="2"/>
  <c r="S30" i="2"/>
  <c r="F30" i="2" s="1"/>
  <c r="A31" i="2"/>
  <c r="B31" i="2"/>
  <c r="C31" i="2"/>
  <c r="J31" i="2"/>
  <c r="L31" i="2"/>
  <c r="N31" i="2"/>
  <c r="P31" i="2"/>
  <c r="R31" i="2"/>
  <c r="S31" i="2"/>
  <c r="F31" i="2" s="1"/>
  <c r="A32" i="2"/>
  <c r="B32" i="2"/>
  <c r="C32" i="2"/>
  <c r="S32" i="2"/>
  <c r="F32" i="2" s="1"/>
  <c r="A33" i="2"/>
  <c r="B33" i="2"/>
  <c r="C33" i="2"/>
  <c r="P33" i="2"/>
  <c r="R33" i="2"/>
  <c r="S33" i="2"/>
  <c r="F33" i="2" s="1"/>
  <c r="A34" i="2"/>
  <c r="B34" i="2"/>
  <c r="C34" i="2"/>
  <c r="S34" i="2"/>
  <c r="F34" i="2" s="1"/>
  <c r="A35" i="2"/>
  <c r="B35" i="2"/>
  <c r="C35" i="2"/>
  <c r="L35" i="2"/>
  <c r="N35" i="2"/>
  <c r="S35" i="2"/>
  <c r="F35" i="2" s="1"/>
  <c r="E36" i="2"/>
  <c r="G36" i="2"/>
  <c r="I36" i="2"/>
  <c r="K36" i="2"/>
  <c r="M36" i="2"/>
  <c r="O36" i="2"/>
  <c r="Q36" i="2"/>
  <c r="J29" i="2" l="1"/>
  <c r="J27" i="2"/>
  <c r="H18" i="2"/>
  <c r="N17" i="2"/>
  <c r="L16" i="2"/>
  <c r="L14" i="2"/>
  <c r="H9" i="2"/>
  <c r="H29" i="2"/>
  <c r="H27" i="2"/>
  <c r="D36" i="2"/>
  <c r="J14" i="2"/>
  <c r="F16" i="2"/>
  <c r="J11" i="2"/>
  <c r="S36" i="2"/>
  <c r="F36" i="2" s="1"/>
  <c r="N33" i="2"/>
  <c r="R29" i="2"/>
  <c r="R27" i="2"/>
  <c r="L24" i="2"/>
  <c r="R23" i="2"/>
  <c r="L22" i="2"/>
  <c r="R21" i="2"/>
  <c r="L20" i="2"/>
  <c r="R19" i="2"/>
  <c r="H11" i="2"/>
  <c r="L33" i="2"/>
  <c r="P29" i="2"/>
  <c r="P27" i="2"/>
  <c r="R25" i="2"/>
  <c r="J24" i="2"/>
  <c r="P23" i="2"/>
  <c r="J22" i="2"/>
  <c r="P21" i="2"/>
  <c r="J20" i="2"/>
  <c r="P19" i="2"/>
  <c r="N9" i="2"/>
  <c r="R35" i="2"/>
  <c r="J33" i="2"/>
  <c r="N29" i="2"/>
  <c r="H28" i="2"/>
  <c r="N27" i="2"/>
  <c r="N25" i="2"/>
  <c r="H24" i="2"/>
  <c r="N23" i="2"/>
  <c r="H22" i="2"/>
  <c r="N21" i="2"/>
  <c r="H20" i="2"/>
  <c r="N19" i="2"/>
  <c r="L18" i="2"/>
  <c r="R17" i="2"/>
  <c r="R16" i="2"/>
  <c r="P14" i="2"/>
  <c r="L9" i="2"/>
  <c r="P35" i="2"/>
  <c r="L29" i="2"/>
  <c r="H26" i="2"/>
  <c r="F24" i="2"/>
  <c r="F22" i="2"/>
  <c r="F20" i="2"/>
  <c r="J18" i="2"/>
  <c r="P17" i="2"/>
  <c r="P16" i="2"/>
  <c r="N14" i="2"/>
  <c r="J9" i="2"/>
  <c r="J35" i="2"/>
  <c r="R34" i="2"/>
  <c r="R32" i="2"/>
  <c r="R30" i="2"/>
  <c r="R28" i="2"/>
  <c r="R26" i="2"/>
  <c r="L25" i="2"/>
  <c r="L23" i="2"/>
  <c r="L21" i="2"/>
  <c r="L19" i="2"/>
  <c r="L17" i="2"/>
  <c r="N15" i="2"/>
  <c r="H14" i="2"/>
  <c r="R13" i="2"/>
  <c r="N12" i="2"/>
  <c r="T11" i="2"/>
  <c r="F11" i="2"/>
  <c r="N10" i="2"/>
  <c r="T9" i="2"/>
  <c r="F9" i="2"/>
  <c r="H35" i="2"/>
  <c r="P34" i="2"/>
  <c r="H33" i="2"/>
  <c r="P32" i="2"/>
  <c r="H31" i="2"/>
  <c r="P30" i="2"/>
  <c r="P28" i="2"/>
  <c r="P26" i="2"/>
  <c r="J25" i="2"/>
  <c r="R24" i="2"/>
  <c r="J23" i="2"/>
  <c r="R22" i="2"/>
  <c r="J21" i="2"/>
  <c r="R20" i="2"/>
  <c r="J19" i="2"/>
  <c r="J17" i="2"/>
  <c r="L15" i="2"/>
  <c r="T14" i="2"/>
  <c r="F14" i="2"/>
  <c r="P13" i="2"/>
  <c r="L12" i="2"/>
  <c r="L10" i="2"/>
  <c r="T35" i="2"/>
  <c r="N34" i="2"/>
  <c r="T33" i="2"/>
  <c r="N32" i="2"/>
  <c r="T31" i="2"/>
  <c r="N30" i="2"/>
  <c r="T29" i="2"/>
  <c r="N28" i="2"/>
  <c r="N26" i="2"/>
  <c r="H25" i="2"/>
  <c r="P24" i="2"/>
  <c r="H23" i="2"/>
  <c r="P22" i="2"/>
  <c r="H21" i="2"/>
  <c r="P20" i="2"/>
  <c r="H19" i="2"/>
  <c r="H17" i="2"/>
  <c r="J15" i="2"/>
  <c r="N13" i="2"/>
  <c r="J12" i="2"/>
  <c r="R11" i="2"/>
  <c r="J10" i="2"/>
  <c r="R9" i="2"/>
  <c r="L34" i="2"/>
  <c r="L32" i="2"/>
  <c r="L30" i="2"/>
  <c r="L28" i="2"/>
  <c r="L26" i="2"/>
  <c r="T25" i="2"/>
  <c r="F25" i="2"/>
  <c r="T23" i="2"/>
  <c r="T21" i="2"/>
  <c r="T19" i="2"/>
  <c r="T17" i="2"/>
  <c r="H15" i="2"/>
  <c r="H12" i="2"/>
  <c r="P11" i="2"/>
  <c r="H10" i="2"/>
  <c r="J34" i="2"/>
  <c r="J32" i="2"/>
  <c r="J30" i="2"/>
  <c r="J28" i="2"/>
  <c r="J26" i="2"/>
  <c r="T15" i="2"/>
  <c r="F15" i="2"/>
  <c r="L13" i="2"/>
  <c r="T12" i="2"/>
  <c r="F12" i="2"/>
  <c r="T10" i="2"/>
  <c r="F10" i="2"/>
  <c r="H34" i="2"/>
  <c r="H32" i="2"/>
  <c r="H30" i="2"/>
  <c r="T34" i="2"/>
  <c r="T32" i="2"/>
  <c r="T30" i="2"/>
  <c r="T28" i="2"/>
  <c r="T26" i="2"/>
  <c r="R15" i="2"/>
  <c r="T13" i="2"/>
  <c r="H13" i="2"/>
  <c r="R12" i="2"/>
  <c r="R10" i="2"/>
  <c r="J36" i="2" l="1"/>
  <c r="R36" i="2"/>
  <c r="T36" i="2"/>
  <c r="L36" i="2"/>
  <c r="P36" i="2"/>
  <c r="H36" i="2"/>
  <c r="N36" i="2"/>
</calcChain>
</file>

<file path=xl/sharedStrings.xml><?xml version="1.0" encoding="utf-8"?>
<sst xmlns="http://schemas.openxmlformats.org/spreadsheetml/2006/main" count="28" uniqueCount="21">
  <si>
    <t>MOW : Metode Operasi Wanita</t>
  </si>
  <si>
    <t>MOP  : Metode Operasi Pria</t>
  </si>
  <si>
    <t>AKDR: Alat Kontrasepsi Dalam Rahim</t>
  </si>
  <si>
    <t>Keterangan:</t>
  </si>
  <si>
    <t xml:space="preserve">JUMLAH (KAB/KOTA) </t>
  </si>
  <si>
    <t>%</t>
  </si>
  <si>
    <t>JUMLAH</t>
  </si>
  <si>
    <t>MOP</t>
  </si>
  <si>
    <t>MOW</t>
  </si>
  <si>
    <t>IMPLAN</t>
  </si>
  <si>
    <t>AKDR</t>
  </si>
  <si>
    <t>PIL</t>
  </si>
  <si>
    <t>SUNTIK</t>
  </si>
  <si>
    <t xml:space="preserve">KONDOM </t>
  </si>
  <si>
    <t>PESERTA KB AKTIF</t>
  </si>
  <si>
    <t>JUMLAH PUS</t>
  </si>
  <si>
    <t>PUSKESMAS</t>
  </si>
  <si>
    <t>KECAMATAN</t>
  </si>
  <si>
    <t>NO</t>
  </si>
  <si>
    <t>PESERTA KB AKTIF MENURUT JENIS KONTRASEPSI, KECAMATAN, DAN PUSKESMAS</t>
  </si>
  <si>
    <t>Sumber: Dinas Kesehatan Kota Balikpapan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</si>
</sst>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i/>
      <sz val="9"/>
      <color theme="1"/>
      <name val="Arial"/>
      <family val="2"/>
    </font>
    <font>
      <sz val="11"/>
      <color theme="1"/>
      <name val="Arial"/>
      <family val="2"/>
    </font>
    <font>
      <sz val="10"/>
      <name val="Calibri"/>
      <family val="2"/>
    </font>
    <font>
      <sz val="13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3" fontId="3" fillId="0" borderId="0" xfId="1" applyNumberFormat="1" applyFont="1" applyAlignment="1">
      <alignment vertical="center"/>
    </xf>
    <xf numFmtId="3" fontId="2" fillId="0" borderId="0" xfId="1" applyNumberFormat="1" applyFont="1" applyAlignment="1">
      <alignment horizontal="right"/>
    </xf>
    <xf numFmtId="0" fontId="4" fillId="0" borderId="0" xfId="1" applyFont="1" applyAlignment="1">
      <alignment vertical="center"/>
    </xf>
    <xf numFmtId="0" fontId="2" fillId="0" borderId="1" xfId="1" applyFont="1" applyBorder="1" applyAlignment="1">
      <alignment vertical="center"/>
    </xf>
    <xf numFmtId="164" fontId="2" fillId="0" borderId="1" xfId="1" applyNumberFormat="1" applyFont="1" applyBorder="1" applyAlignment="1">
      <alignment vertical="center"/>
    </xf>
    <xf numFmtId="164" fontId="3" fillId="0" borderId="2" xfId="1" applyNumberFormat="1" applyFont="1" applyBorder="1" applyAlignment="1">
      <alignment vertical="center"/>
    </xf>
    <xf numFmtId="3" fontId="3" fillId="0" borderId="2" xfId="1" applyNumberFormat="1" applyFont="1" applyBorder="1" applyAlignment="1">
      <alignment vertical="center"/>
    </xf>
    <xf numFmtId="164" fontId="3" fillId="0" borderId="3" xfId="1" applyNumberFormat="1" applyFont="1" applyBorder="1" applyAlignment="1">
      <alignment vertical="center"/>
    </xf>
    <xf numFmtId="3" fontId="3" fillId="0" borderId="3" xfId="1" applyNumberFormat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164" fontId="2" fillId="0" borderId="2" xfId="1" applyNumberFormat="1" applyFont="1" applyBorder="1" applyAlignment="1">
      <alignment horizontal="right"/>
    </xf>
    <xf numFmtId="3" fontId="2" fillId="0" borderId="2" xfId="1" applyNumberFormat="1" applyFont="1" applyBorder="1" applyAlignment="1">
      <alignment horizontal="right"/>
    </xf>
    <xf numFmtId="3" fontId="2" fillId="0" borderId="6" xfId="1" applyNumberFormat="1" applyFont="1" applyBorder="1" applyAlignment="1">
      <alignment vertical="center"/>
    </xf>
    <xf numFmtId="0" fontId="2" fillId="0" borderId="6" xfId="1" applyFont="1" applyBorder="1" applyAlignment="1">
      <alignment horizontal="left" vertical="center"/>
    </xf>
    <xf numFmtId="0" fontId="2" fillId="0" borderId="6" xfId="1" applyFont="1" applyBorder="1" applyAlignment="1">
      <alignment horizontal="right" vertical="center"/>
    </xf>
    <xf numFmtId="3" fontId="2" fillId="0" borderId="6" xfId="1" applyNumberFormat="1" applyFont="1" applyBorder="1" applyAlignment="1">
      <alignment horizontal="right"/>
    </xf>
    <xf numFmtId="0" fontId="2" fillId="0" borderId="7" xfId="1" applyFont="1" applyBorder="1" applyAlignment="1">
      <alignment horizontal="left" vertical="center"/>
    </xf>
    <xf numFmtId="0" fontId="5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7" fillId="0" borderId="8" xfId="1" applyFont="1" applyBorder="1"/>
    <xf numFmtId="0" fontId="6" fillId="0" borderId="0" xfId="1" applyFont="1" applyAlignment="1">
      <alignment horizontal="center" vertical="center"/>
    </xf>
    <xf numFmtId="0" fontId="7" fillId="0" borderId="9" xfId="1" applyFont="1" applyBorder="1"/>
    <xf numFmtId="0" fontId="1" fillId="0" borderId="0" xfId="1"/>
    <xf numFmtId="0" fontId="7" fillId="0" borderId="7" xfId="1" applyFont="1" applyBorder="1"/>
    <xf numFmtId="0" fontId="7" fillId="0" borderId="6" xfId="1" applyFont="1" applyBorder="1"/>
    <xf numFmtId="0" fontId="7" fillId="0" borderId="10" xfId="1" applyFont="1" applyBorder="1"/>
    <xf numFmtId="0" fontId="7" fillId="0" borderId="1" xfId="1" applyFont="1" applyBorder="1"/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center" vertical="center"/>
    </xf>
  </cellXfs>
  <cellStyles count="2">
    <cellStyle name="Normal" xfId="0" builtinId="0"/>
    <cellStyle name="Normal 2" xfId="1" xr:uid="{D7B30A8A-30DE-4B67-9323-733F7C1CC6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ownloads\Lampiran%20Tabel%20Profil%202021%20(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Sheet19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20"/>
      <sheetName val="Sheet23"/>
      <sheetName val="21"/>
      <sheetName val="22"/>
      <sheetName val="23"/>
      <sheetName val="24"/>
      <sheetName val="25"/>
      <sheetName val="26"/>
      <sheetName val="27"/>
      <sheetName val="19"/>
      <sheetName val="29"/>
      <sheetName val="30"/>
      <sheetName val="31"/>
      <sheetName val="32 PKM KAH"/>
      <sheetName val="32 DINKES"/>
      <sheetName val="34"/>
      <sheetName val="35"/>
      <sheetName val="36"/>
      <sheetName val="37"/>
      <sheetName val="38"/>
      <sheetName val="40"/>
      <sheetName val="39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kasus"/>
      <sheetName val="kasus by jk"/>
      <sheetName val="sepsimen dan lab"/>
      <sheetName val="DO covid"/>
      <sheetName val="Sheet14"/>
      <sheetName val="Sheet15"/>
      <sheetName val="Sheet16"/>
      <sheetName val="Sheet17"/>
    </sheetNames>
    <sheetDataSet>
      <sheetData sheetId="0"/>
      <sheetData sheetId="1"/>
      <sheetData sheetId="2">
        <row r="5">
          <cell r="E5" t="str">
            <v>KABUPATEN/KOTA</v>
          </cell>
          <cell r="F5" t="str">
            <v>BALIKPAPAN</v>
          </cell>
        </row>
        <row r="6">
          <cell r="E6" t="str">
            <v xml:space="preserve">TAHUN </v>
          </cell>
          <cell r="F6">
            <v>2021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9">
          <cell r="A9">
            <v>1</v>
          </cell>
          <cell r="B9" t="str">
            <v>Balikpapan Timur</v>
          </cell>
          <cell r="C9" t="str">
            <v>Teritip</v>
          </cell>
        </row>
        <row r="10">
          <cell r="A10">
            <v>2</v>
          </cell>
          <cell r="B10" t="str">
            <v>Balikpapan Timur</v>
          </cell>
          <cell r="C10" t="str">
            <v>Lamaru</v>
          </cell>
        </row>
        <row r="11">
          <cell r="A11">
            <v>3</v>
          </cell>
          <cell r="B11" t="str">
            <v>Balikpapan Timur</v>
          </cell>
          <cell r="C11" t="str">
            <v>Manggar Baru</v>
          </cell>
        </row>
        <row r="12">
          <cell r="A12">
            <v>4</v>
          </cell>
          <cell r="B12" t="str">
            <v>Balikpapan Timur</v>
          </cell>
          <cell r="C12" t="str">
            <v>Manggar</v>
          </cell>
        </row>
        <row r="13">
          <cell r="A13">
            <v>5</v>
          </cell>
          <cell r="B13" t="str">
            <v>Balikpapan Selatan</v>
          </cell>
          <cell r="C13" t="str">
            <v>Sepinggan Baru</v>
          </cell>
        </row>
        <row r="14">
          <cell r="A14">
            <v>6</v>
          </cell>
          <cell r="B14" t="str">
            <v>Balikpapan Selatan</v>
          </cell>
          <cell r="C14" t="str">
            <v>Gunung Bahagia</v>
          </cell>
        </row>
        <row r="15">
          <cell r="A15">
            <v>7</v>
          </cell>
          <cell r="B15" t="str">
            <v>Balikpapan Kota</v>
          </cell>
          <cell r="C15" t="str">
            <v>Damai</v>
          </cell>
        </row>
        <row r="16">
          <cell r="A16">
            <v>8</v>
          </cell>
          <cell r="B16" t="str">
            <v>Balikpapan Kota</v>
          </cell>
          <cell r="C16" t="str">
            <v>Klandasan Ilir</v>
          </cell>
        </row>
        <row r="17">
          <cell r="A17">
            <v>9</v>
          </cell>
          <cell r="B17" t="str">
            <v>Balikpapan Kota</v>
          </cell>
          <cell r="C17" t="str">
            <v>Prapatan</v>
          </cell>
        </row>
        <row r="18">
          <cell r="A18">
            <v>10</v>
          </cell>
          <cell r="B18" t="str">
            <v>Balikpapan Kota</v>
          </cell>
          <cell r="C18" t="str">
            <v>Telaga Sari</v>
          </cell>
        </row>
        <row r="19">
          <cell r="A19">
            <v>11</v>
          </cell>
          <cell r="B19" t="str">
            <v>Balikpapan Tengah</v>
          </cell>
          <cell r="C19" t="str">
            <v>Gunung Sari Ilir</v>
          </cell>
        </row>
        <row r="20">
          <cell r="A20">
            <v>12</v>
          </cell>
          <cell r="B20" t="str">
            <v>Balikpapan Tengah</v>
          </cell>
          <cell r="C20" t="str">
            <v>Gunung Sari Ulu</v>
          </cell>
        </row>
        <row r="21">
          <cell r="A21">
            <v>13</v>
          </cell>
          <cell r="B21" t="str">
            <v>Balikpapan Tengah</v>
          </cell>
          <cell r="C21" t="str">
            <v>Mekar Sari</v>
          </cell>
        </row>
        <row r="22">
          <cell r="A22">
            <v>14</v>
          </cell>
          <cell r="B22" t="str">
            <v>Balikpapan Tengah</v>
          </cell>
          <cell r="C22" t="str">
            <v>Karang Jati</v>
          </cell>
        </row>
        <row r="23">
          <cell r="A23">
            <v>15</v>
          </cell>
          <cell r="B23" t="str">
            <v>Balikpapan Tengah</v>
          </cell>
          <cell r="C23" t="str">
            <v>Karang Rejo</v>
          </cell>
        </row>
        <row r="24">
          <cell r="A24">
            <v>16</v>
          </cell>
          <cell r="B24" t="str">
            <v>Balikpapan Tengah</v>
          </cell>
          <cell r="C24" t="str">
            <v>Sumber Rejo</v>
          </cell>
        </row>
        <row r="25">
          <cell r="A25">
            <v>17</v>
          </cell>
          <cell r="B25" t="str">
            <v>Balikpapan Utara</v>
          </cell>
          <cell r="C25" t="str">
            <v>Muara Rapak</v>
          </cell>
        </row>
        <row r="26">
          <cell r="A26">
            <v>18</v>
          </cell>
          <cell r="B26" t="str">
            <v>Balikpapan Utara</v>
          </cell>
          <cell r="C26" t="str">
            <v>Gunung Samarinda</v>
          </cell>
        </row>
        <row r="27">
          <cell r="A27">
            <v>19</v>
          </cell>
          <cell r="B27" t="str">
            <v>Balikpapan Utara</v>
          </cell>
          <cell r="C27" t="str">
            <v>Batu Ampar</v>
          </cell>
        </row>
        <row r="28">
          <cell r="A28">
            <v>20</v>
          </cell>
          <cell r="B28" t="str">
            <v>Balikpapan Utara</v>
          </cell>
          <cell r="C28" t="str">
            <v>Graha Indah</v>
          </cell>
        </row>
        <row r="29">
          <cell r="A29">
            <v>21</v>
          </cell>
          <cell r="B29" t="str">
            <v>Balikpapan Utara</v>
          </cell>
          <cell r="C29" t="str">
            <v>Karang Joang</v>
          </cell>
        </row>
        <row r="30">
          <cell r="A30">
            <v>22</v>
          </cell>
          <cell r="B30" t="str">
            <v>Balikpapan Barat</v>
          </cell>
          <cell r="C30" t="str">
            <v>Margomulyo</v>
          </cell>
        </row>
        <row r="31">
          <cell r="A31">
            <v>23</v>
          </cell>
          <cell r="B31" t="str">
            <v>Balikpapan Barat</v>
          </cell>
          <cell r="C31" t="str">
            <v>Baru Ilir</v>
          </cell>
        </row>
        <row r="32">
          <cell r="A32">
            <v>24</v>
          </cell>
          <cell r="B32" t="str">
            <v>Balikpapan Barat</v>
          </cell>
          <cell r="C32" t="str">
            <v>Margasari</v>
          </cell>
        </row>
        <row r="33">
          <cell r="A33">
            <v>25</v>
          </cell>
          <cell r="B33" t="str">
            <v>Balikpapan Barat</v>
          </cell>
          <cell r="C33" t="str">
            <v>Baru Tengah</v>
          </cell>
        </row>
        <row r="34">
          <cell r="A34">
            <v>26</v>
          </cell>
          <cell r="B34" t="str">
            <v>Balikpapan Barat</v>
          </cell>
          <cell r="C34" t="str">
            <v>Baru Ulu</v>
          </cell>
        </row>
        <row r="35">
          <cell r="A35">
            <v>27</v>
          </cell>
          <cell r="B35" t="str">
            <v>Balikpapan Barat</v>
          </cell>
          <cell r="C35" t="str">
            <v>Kariangau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28790-BD43-4D9B-A362-6A527421A638}">
  <sheetPr>
    <tabColor rgb="FFFF00FF"/>
  </sheetPr>
  <dimension ref="A1:AB998"/>
  <sheetViews>
    <sheetView tabSelected="1" workbookViewId="0">
      <pane ySplit="9" topLeftCell="A34" activePane="bottomLeft" state="frozen"/>
      <selection pane="bottomLeft" activeCell="C3" sqref="C3"/>
    </sheetView>
  </sheetViews>
  <sheetFormatPr defaultColWidth="13.08984375" defaultRowHeight="15" customHeight="1" x14ac:dyDescent="0.3"/>
  <cols>
    <col min="1" max="1" width="5.1796875" style="1" customWidth="1"/>
    <col min="2" max="3" width="19.7265625" style="1" customWidth="1"/>
    <col min="4" max="4" width="12.81640625" style="1" customWidth="1"/>
    <col min="5" max="20" width="9.7265625" style="1" customWidth="1"/>
    <col min="21" max="24" width="7.90625" style="1" customWidth="1"/>
    <col min="25" max="25" width="9" style="1" customWidth="1"/>
    <col min="26" max="28" width="7.90625" style="1" customWidth="1"/>
    <col min="29" max="16384" width="13.08984375" style="1"/>
  </cols>
  <sheetData>
    <row r="1" spans="1:28" ht="16.5" customHeight="1" x14ac:dyDescent="0.3">
      <c r="A1" s="41" t="s">
        <v>19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37"/>
      <c r="U1" s="37"/>
      <c r="V1" s="37"/>
      <c r="W1" s="37"/>
      <c r="X1" s="37"/>
      <c r="Y1" s="37"/>
      <c r="Z1" s="37"/>
      <c r="AA1" s="37"/>
      <c r="AB1" s="37"/>
    </row>
    <row r="2" spans="1:28" ht="16.5" customHeight="1" x14ac:dyDescent="0.3">
      <c r="A2" s="38"/>
      <c r="B2" s="38"/>
      <c r="C2" s="38"/>
      <c r="D2" s="38"/>
      <c r="E2" s="38"/>
      <c r="F2" s="38"/>
      <c r="G2" s="38"/>
      <c r="H2" s="38"/>
      <c r="I2" s="40" t="str">
        <f>'[1]1'!E5</f>
        <v>KABUPATEN/KOTA</v>
      </c>
      <c r="J2" s="39" t="str">
        <f>'[1]1'!F5</f>
        <v>BALIKPAPAN</v>
      </c>
      <c r="K2" s="38"/>
      <c r="L2" s="38"/>
      <c r="M2" s="38"/>
      <c r="N2" s="38"/>
      <c r="O2" s="38"/>
      <c r="P2" s="38"/>
      <c r="Q2" s="38"/>
      <c r="R2" s="38"/>
      <c r="S2" s="38"/>
      <c r="T2" s="37"/>
      <c r="U2" s="37"/>
      <c r="V2" s="37"/>
      <c r="W2" s="37"/>
      <c r="X2" s="37"/>
      <c r="Y2" s="37"/>
      <c r="Z2" s="37"/>
      <c r="AA2" s="37"/>
      <c r="AB2" s="37"/>
    </row>
    <row r="3" spans="1:28" ht="16.5" customHeight="1" x14ac:dyDescent="0.3">
      <c r="A3" s="38"/>
      <c r="B3" s="38"/>
      <c r="C3" s="38"/>
      <c r="D3" s="38"/>
      <c r="E3" s="38"/>
      <c r="F3" s="38"/>
      <c r="G3" s="38"/>
      <c r="H3" s="38"/>
      <c r="I3" s="40" t="str">
        <f>'[1]1'!E6</f>
        <v xml:space="preserve">TAHUN </v>
      </c>
      <c r="J3" s="39">
        <f>'[1]1'!F6</f>
        <v>2021</v>
      </c>
      <c r="K3" s="38"/>
      <c r="L3" s="38"/>
      <c r="M3" s="38"/>
      <c r="N3" s="38"/>
      <c r="O3" s="38"/>
      <c r="P3" s="38"/>
      <c r="Q3" s="38"/>
      <c r="R3" s="38"/>
      <c r="S3" s="38"/>
      <c r="T3" s="37"/>
      <c r="U3" s="37"/>
      <c r="V3" s="37"/>
      <c r="W3" s="37"/>
      <c r="X3" s="37"/>
      <c r="Y3" s="37"/>
      <c r="Z3" s="37"/>
      <c r="AA3" s="37"/>
      <c r="AB3" s="37"/>
    </row>
    <row r="4" spans="1:28" ht="15.75" customHeight="1" thickBot="1" x14ac:dyDescent="0.3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5"/>
      <c r="V4" s="35"/>
      <c r="W4" s="35"/>
      <c r="X4" s="35"/>
      <c r="Y4" s="35"/>
      <c r="Z4" s="35"/>
      <c r="AA4" s="35"/>
      <c r="AB4" s="35"/>
    </row>
    <row r="5" spans="1:28" ht="18" customHeight="1" x14ac:dyDescent="0.3">
      <c r="A5" s="34" t="s">
        <v>18</v>
      </c>
      <c r="B5" s="34" t="s">
        <v>17</v>
      </c>
      <c r="C5" s="34" t="s">
        <v>16</v>
      </c>
      <c r="D5" s="33" t="s">
        <v>15</v>
      </c>
      <c r="E5" s="32" t="s">
        <v>14</v>
      </c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0"/>
      <c r="U5" s="2"/>
      <c r="V5" s="2"/>
      <c r="W5" s="2"/>
      <c r="X5" s="2"/>
      <c r="Y5" s="2"/>
      <c r="Z5" s="2"/>
      <c r="AA5" s="2"/>
      <c r="AB5" s="2"/>
    </row>
    <row r="6" spans="1:28" ht="18" customHeight="1" x14ac:dyDescent="0.3">
      <c r="A6" s="29"/>
      <c r="B6" s="29"/>
      <c r="C6" s="29"/>
      <c r="D6" s="29"/>
      <c r="E6" s="28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6"/>
      <c r="U6" s="25"/>
      <c r="V6" s="25"/>
      <c r="W6" s="25"/>
      <c r="X6" s="25"/>
      <c r="Y6" s="25"/>
      <c r="Z6" s="25"/>
      <c r="AA6" s="25"/>
      <c r="AB6" s="2"/>
    </row>
    <row r="7" spans="1:28" ht="38.25" customHeight="1" x14ac:dyDescent="0.3">
      <c r="A7" s="24"/>
      <c r="B7" s="24"/>
      <c r="C7" s="24"/>
      <c r="D7" s="24"/>
      <c r="E7" s="23" t="s">
        <v>13</v>
      </c>
      <c r="F7" s="23" t="s">
        <v>5</v>
      </c>
      <c r="G7" s="23" t="s">
        <v>12</v>
      </c>
      <c r="H7" s="23" t="s">
        <v>5</v>
      </c>
      <c r="I7" s="23" t="s">
        <v>11</v>
      </c>
      <c r="J7" s="23" t="s">
        <v>5</v>
      </c>
      <c r="K7" s="22" t="s">
        <v>10</v>
      </c>
      <c r="L7" s="22" t="s">
        <v>5</v>
      </c>
      <c r="M7" s="23" t="s">
        <v>9</v>
      </c>
      <c r="N7" s="23" t="s">
        <v>5</v>
      </c>
      <c r="O7" s="23" t="s">
        <v>8</v>
      </c>
      <c r="P7" s="23" t="s">
        <v>5</v>
      </c>
      <c r="Q7" s="23" t="s">
        <v>7</v>
      </c>
      <c r="R7" s="23" t="s">
        <v>5</v>
      </c>
      <c r="S7" s="23" t="s">
        <v>6</v>
      </c>
      <c r="T7" s="22" t="s">
        <v>5</v>
      </c>
      <c r="U7" s="2"/>
      <c r="V7" s="2"/>
      <c r="W7" s="2"/>
      <c r="X7" s="2"/>
      <c r="Y7" s="2"/>
      <c r="Z7" s="2"/>
      <c r="AA7" s="2"/>
      <c r="AB7" s="2"/>
    </row>
    <row r="8" spans="1:28" ht="12" customHeight="1" x14ac:dyDescent="0.3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1">
        <v>12</v>
      </c>
      <c r="M8" s="21">
        <v>13</v>
      </c>
      <c r="N8" s="21">
        <v>14</v>
      </c>
      <c r="O8" s="21">
        <v>15</v>
      </c>
      <c r="P8" s="21">
        <v>16</v>
      </c>
      <c r="Q8" s="21">
        <v>17</v>
      </c>
      <c r="R8" s="21">
        <v>18</v>
      </c>
      <c r="S8" s="21">
        <v>19</v>
      </c>
      <c r="T8" s="21">
        <v>20</v>
      </c>
      <c r="U8" s="2"/>
      <c r="V8" s="2"/>
      <c r="W8" s="2"/>
      <c r="X8" s="2"/>
      <c r="Y8" s="2"/>
      <c r="Z8" s="2"/>
      <c r="AA8" s="2"/>
      <c r="AB8" s="2"/>
    </row>
    <row r="9" spans="1:28" ht="19.5" customHeight="1" x14ac:dyDescent="0.35">
      <c r="A9" s="18">
        <f>'[1]9'!A9</f>
        <v>1</v>
      </c>
      <c r="B9" s="17" t="str">
        <f>'[1]9'!B9</f>
        <v>Balikpapan Timur</v>
      </c>
      <c r="C9" s="17" t="str">
        <f>'[1]9'!C9</f>
        <v>Teritip</v>
      </c>
      <c r="D9" s="16">
        <v>2691</v>
      </c>
      <c r="E9" s="15">
        <v>176</v>
      </c>
      <c r="F9" s="14">
        <f>E9/$S9*100</f>
        <v>7.2368421052631584</v>
      </c>
      <c r="G9" s="15">
        <v>1062</v>
      </c>
      <c r="H9" s="14">
        <f>G9/$S9*100</f>
        <v>43.667763157894733</v>
      </c>
      <c r="I9" s="15">
        <v>493</v>
      </c>
      <c r="J9" s="14">
        <f>I9/$S9*100</f>
        <v>20.271381578947366</v>
      </c>
      <c r="K9" s="15">
        <v>165</v>
      </c>
      <c r="L9" s="14">
        <f>K9/$S9*100</f>
        <v>6.7845394736842106</v>
      </c>
      <c r="M9" s="15">
        <v>245</v>
      </c>
      <c r="N9" s="14">
        <f>M9/$S9*100</f>
        <v>10.074013157894738</v>
      </c>
      <c r="O9" s="15">
        <v>44</v>
      </c>
      <c r="P9" s="14">
        <f>O9/$S9*100</f>
        <v>1.8092105263157896</v>
      </c>
      <c r="Q9" s="15">
        <v>2</v>
      </c>
      <c r="R9" s="14">
        <f>Q9/$S9*100</f>
        <v>8.223684210526315E-2</v>
      </c>
      <c r="S9" s="15">
        <f>SUM(E9,G9,I9,K9,M9,M9,O9,Q9)</f>
        <v>2432</v>
      </c>
      <c r="T9" s="14">
        <f>S9/D9*100</f>
        <v>90.375325157933844</v>
      </c>
      <c r="U9" s="2"/>
      <c r="V9" s="2"/>
      <c r="W9" s="2"/>
      <c r="X9" s="2"/>
      <c r="Y9" s="2"/>
      <c r="Z9" s="2"/>
      <c r="AA9" s="2"/>
      <c r="AB9" s="2"/>
    </row>
    <row r="10" spans="1:28" ht="19.5" customHeight="1" x14ac:dyDescent="0.35">
      <c r="A10" s="18">
        <f>'[1]9'!A10</f>
        <v>2</v>
      </c>
      <c r="B10" s="17" t="str">
        <f>'[1]9'!B10</f>
        <v>Balikpapan Timur</v>
      </c>
      <c r="C10" s="17" t="str">
        <f>'[1]9'!C10</f>
        <v>Lamaru</v>
      </c>
      <c r="D10" s="16">
        <v>2177</v>
      </c>
      <c r="E10" s="15">
        <v>50</v>
      </c>
      <c r="F10" s="14">
        <f>E10/$S10*100</f>
        <v>2.6427061310782243</v>
      </c>
      <c r="G10" s="15">
        <v>1164</v>
      </c>
      <c r="H10" s="14">
        <f>G10/$S10*100</f>
        <v>61.522198731501057</v>
      </c>
      <c r="I10" s="15">
        <v>350</v>
      </c>
      <c r="J10" s="14">
        <f>I10/$S10*100</f>
        <v>18.49894291754757</v>
      </c>
      <c r="K10" s="15">
        <v>144</v>
      </c>
      <c r="L10" s="14">
        <f>K10/$S10*100</f>
        <v>7.6109936575052854</v>
      </c>
      <c r="M10" s="15">
        <v>63</v>
      </c>
      <c r="N10" s="14">
        <f>M10/$S10*100</f>
        <v>3.3298097251585626</v>
      </c>
      <c r="O10" s="15">
        <v>55</v>
      </c>
      <c r="P10" s="14">
        <f>O10/$S10*100</f>
        <v>2.9069767441860463</v>
      </c>
      <c r="Q10" s="15">
        <v>3</v>
      </c>
      <c r="R10" s="14">
        <f>Q10/$S10*100</f>
        <v>0.15856236786469344</v>
      </c>
      <c r="S10" s="15">
        <f>SUM(E10,G10,I10,K10,M10,M10,O10,Q10)</f>
        <v>1892</v>
      </c>
      <c r="T10" s="14">
        <f>S10/D10*100</f>
        <v>86.908589802480478</v>
      </c>
      <c r="U10" s="2"/>
      <c r="V10" s="2"/>
      <c r="W10" s="2"/>
      <c r="X10" s="2"/>
      <c r="Y10" s="2"/>
      <c r="Z10" s="2"/>
      <c r="AA10" s="2"/>
      <c r="AB10" s="2"/>
    </row>
    <row r="11" spans="1:28" ht="19.5" customHeight="1" x14ac:dyDescent="0.35">
      <c r="A11" s="18">
        <f>'[1]9'!A11</f>
        <v>3</v>
      </c>
      <c r="B11" s="17" t="str">
        <f>'[1]9'!B11</f>
        <v>Balikpapan Timur</v>
      </c>
      <c r="C11" s="17" t="str">
        <f>'[1]9'!C11</f>
        <v>Manggar Baru</v>
      </c>
      <c r="D11" s="16">
        <v>3099</v>
      </c>
      <c r="E11" s="15">
        <v>41</v>
      </c>
      <c r="F11" s="14">
        <f>E11/$S11*100</f>
        <v>1.6921172100701609</v>
      </c>
      <c r="G11" s="15">
        <v>1568</v>
      </c>
      <c r="H11" s="14">
        <f>G11/$S11*100</f>
        <v>64.713165497317377</v>
      </c>
      <c r="I11" s="15">
        <v>402</v>
      </c>
      <c r="J11" s="14">
        <f>I11/$S11*100</f>
        <v>16.591002888980601</v>
      </c>
      <c r="K11" s="15">
        <v>181</v>
      </c>
      <c r="L11" s="14">
        <f>K11/$S11*100</f>
        <v>7.4700784151877837</v>
      </c>
      <c r="M11" s="15">
        <v>77</v>
      </c>
      <c r="N11" s="14">
        <f>M11/$S11*100</f>
        <v>3.1778786628146927</v>
      </c>
      <c r="O11" s="15">
        <v>70</v>
      </c>
      <c r="P11" s="14">
        <f>O11/$S11*100</f>
        <v>2.8889806025588114</v>
      </c>
      <c r="Q11" s="15">
        <v>7</v>
      </c>
      <c r="R11" s="14">
        <f>Q11/$S11*100</f>
        <v>0.28889806025588111</v>
      </c>
      <c r="S11" s="15">
        <f>SUM(E11,G11,I11,K11,M11,M11,O11,Q11)</f>
        <v>2423</v>
      </c>
      <c r="T11" s="14">
        <f>S11/D11*100</f>
        <v>78.186511777992905</v>
      </c>
      <c r="U11" s="2"/>
      <c r="V11" s="2"/>
      <c r="W11" s="2"/>
      <c r="X11" s="2"/>
      <c r="Y11" s="2"/>
      <c r="Z11" s="2"/>
      <c r="AA11" s="2"/>
      <c r="AB11" s="2"/>
    </row>
    <row r="12" spans="1:28" ht="19.5" customHeight="1" x14ac:dyDescent="0.35">
      <c r="A12" s="18">
        <f>'[1]9'!A12</f>
        <v>4</v>
      </c>
      <c r="B12" s="17" t="str">
        <f>'[1]9'!B12</f>
        <v>Balikpapan Timur</v>
      </c>
      <c r="C12" s="17" t="str">
        <f>'[1]9'!C12</f>
        <v>Manggar</v>
      </c>
      <c r="D12" s="16">
        <v>6960</v>
      </c>
      <c r="E12" s="15">
        <v>60</v>
      </c>
      <c r="F12" s="14">
        <f>E12/$S12*100</f>
        <v>1.0638297872340425</v>
      </c>
      <c r="G12" s="15">
        <v>2297</v>
      </c>
      <c r="H12" s="14">
        <f>G12/$S12*100</f>
        <v>40.726950354609933</v>
      </c>
      <c r="I12" s="15">
        <v>1148</v>
      </c>
      <c r="J12" s="14">
        <f>I12/$S12*100</f>
        <v>20.354609929078013</v>
      </c>
      <c r="K12" s="15">
        <v>602</v>
      </c>
      <c r="L12" s="14">
        <f>K12/$S12*100</f>
        <v>10.673758865248226</v>
      </c>
      <c r="M12" s="15">
        <v>688</v>
      </c>
      <c r="N12" s="14">
        <f>M12/$S12*100</f>
        <v>12.198581560283687</v>
      </c>
      <c r="O12" s="15">
        <v>154</v>
      </c>
      <c r="P12" s="14">
        <f>O12/$S12*100</f>
        <v>2.7304964539007095</v>
      </c>
      <c r="Q12" s="15">
        <v>3</v>
      </c>
      <c r="R12" s="14">
        <f>Q12/$S12*100</f>
        <v>5.3191489361702128E-2</v>
      </c>
      <c r="S12" s="15">
        <f>SUM(E12,G12,I12,K12,M12,M12,O12,Q12)</f>
        <v>5640</v>
      </c>
      <c r="T12" s="14">
        <f>S12/D12*100</f>
        <v>81.034482758620683</v>
      </c>
      <c r="U12" s="2"/>
      <c r="V12" s="2"/>
      <c r="W12" s="2"/>
      <c r="X12" s="2"/>
      <c r="Y12" s="2"/>
      <c r="Z12" s="2"/>
      <c r="AA12" s="2"/>
      <c r="AB12" s="2"/>
    </row>
    <row r="13" spans="1:28" ht="19.5" customHeight="1" x14ac:dyDescent="0.35">
      <c r="A13" s="18">
        <f>'[1]9'!A13</f>
        <v>5</v>
      </c>
      <c r="B13" s="17" t="str">
        <f>'[1]9'!B13</f>
        <v>Balikpapan Selatan</v>
      </c>
      <c r="C13" s="17" t="str">
        <f>'[1]9'!C13</f>
        <v>Sepinggan Baru</v>
      </c>
      <c r="D13" s="16">
        <f>5649+5196+2788</f>
        <v>13633</v>
      </c>
      <c r="E13" s="15">
        <v>51</v>
      </c>
      <c r="F13" s="14">
        <f>E13/$S13*100</f>
        <v>0.51993067590987874</v>
      </c>
      <c r="G13" s="15">
        <v>4647</v>
      </c>
      <c r="H13" s="14">
        <f>G13/$S13*100</f>
        <v>47.374859822611889</v>
      </c>
      <c r="I13" s="15">
        <v>1188</v>
      </c>
      <c r="J13" s="14">
        <f>I13/$S13*100</f>
        <v>12.111326332959527</v>
      </c>
      <c r="K13" s="15">
        <v>1707</v>
      </c>
      <c r="L13" s="14">
        <f>K13/$S13*100</f>
        <v>17.402385564277704</v>
      </c>
      <c r="M13" s="15">
        <f>306+268+193</f>
        <v>767</v>
      </c>
      <c r="N13" s="14">
        <f>M13/$S13*100</f>
        <v>7.8193495769191559</v>
      </c>
      <c r="O13" s="15">
        <v>682</v>
      </c>
      <c r="P13" s="14">
        <f>O13/$S13*100</f>
        <v>6.9527984504026916</v>
      </c>
      <c r="Q13" s="15">
        <v>0</v>
      </c>
      <c r="R13" s="14">
        <f>Q13/$S13*100</f>
        <v>0</v>
      </c>
      <c r="S13" s="15">
        <f>SUM(E13,G13,I13,K13,M13,M13,O13,Q13)</f>
        <v>9809</v>
      </c>
      <c r="T13" s="14">
        <f>S13/D13*100</f>
        <v>71.950414435560774</v>
      </c>
      <c r="U13" s="2"/>
      <c r="V13" s="2"/>
      <c r="W13" s="2"/>
      <c r="X13" s="2"/>
      <c r="Y13" s="2"/>
      <c r="Z13" s="2"/>
      <c r="AA13" s="2"/>
      <c r="AB13" s="2"/>
    </row>
    <row r="14" spans="1:28" ht="19.5" customHeight="1" x14ac:dyDescent="0.35">
      <c r="A14" s="18">
        <f>'[1]9'!A14</f>
        <v>6</v>
      </c>
      <c r="B14" s="17" t="str">
        <f>'[1]9'!B14</f>
        <v>Balikpapan Selatan</v>
      </c>
      <c r="C14" s="17" t="str">
        <f>'[1]9'!C14</f>
        <v>Gunung Bahagia</v>
      </c>
      <c r="D14" s="16">
        <f>3459+2957</f>
        <v>6416</v>
      </c>
      <c r="E14" s="15">
        <v>66</v>
      </c>
      <c r="F14" s="14">
        <f>E14/$S14*100</f>
        <v>1.8394648829431439</v>
      </c>
      <c r="G14" s="15">
        <v>1558</v>
      </c>
      <c r="H14" s="14">
        <f>G14/$S14*100</f>
        <v>43.422519509476032</v>
      </c>
      <c r="I14" s="15">
        <v>513</v>
      </c>
      <c r="J14" s="14">
        <f>I14/$S14*100</f>
        <v>14.297658862876252</v>
      </c>
      <c r="K14" s="15">
        <v>582</v>
      </c>
      <c r="L14" s="14">
        <f>K14/$S14*100</f>
        <v>16.220735785953178</v>
      </c>
      <c r="M14" s="15">
        <v>310</v>
      </c>
      <c r="N14" s="14">
        <f>M14/$S14*100</f>
        <v>8.6399108138238567</v>
      </c>
      <c r="O14" s="15">
        <v>237</v>
      </c>
      <c r="P14" s="14">
        <f>O14/$S14*100</f>
        <v>6.6053511705685617</v>
      </c>
      <c r="Q14" s="15">
        <v>12</v>
      </c>
      <c r="R14" s="14">
        <f>Q14/$S14*100</f>
        <v>0.33444816053511706</v>
      </c>
      <c r="S14" s="15">
        <f>SUM(E14,G14,I14,K14,M14,M14,O14,Q14)</f>
        <v>3588</v>
      </c>
      <c r="T14" s="14">
        <f>S14/D14*100</f>
        <v>55.922693266832916</v>
      </c>
      <c r="U14" s="2"/>
      <c r="V14" s="2"/>
      <c r="W14" s="2"/>
      <c r="X14" s="2"/>
      <c r="Y14" s="2"/>
      <c r="Z14" s="2"/>
      <c r="AA14" s="2"/>
      <c r="AB14" s="2"/>
    </row>
    <row r="15" spans="1:28" ht="19.5" customHeight="1" x14ac:dyDescent="0.35">
      <c r="A15" s="18">
        <f>'[1]9'!A15</f>
        <v>7</v>
      </c>
      <c r="B15" s="17" t="str">
        <f>'[1]9'!B15</f>
        <v>Balikpapan Kota</v>
      </c>
      <c r="C15" s="17" t="str">
        <f>'[1]9'!C15</f>
        <v>Damai</v>
      </c>
      <c r="D15" s="16">
        <f>1238+3102+3175</f>
        <v>7515</v>
      </c>
      <c r="E15" s="15">
        <v>254</v>
      </c>
      <c r="F15" s="14">
        <f>E15/$S15*100</f>
        <v>5.1065540812223569</v>
      </c>
      <c r="G15" s="15">
        <v>2164</v>
      </c>
      <c r="H15" s="14">
        <f>G15/$S15*100</f>
        <v>43.506232408524326</v>
      </c>
      <c r="I15" s="15">
        <v>819</v>
      </c>
      <c r="J15" s="14">
        <f>I15/$S15*100</f>
        <v>16.465621230398071</v>
      </c>
      <c r="K15" s="15">
        <v>819</v>
      </c>
      <c r="L15" s="14">
        <f>K15/$S15*100</f>
        <v>16.465621230398071</v>
      </c>
      <c r="M15" s="15">
        <v>320</v>
      </c>
      <c r="N15" s="14">
        <f>M15/$S15*100</f>
        <v>6.4334539605950942</v>
      </c>
      <c r="O15" s="15">
        <v>267</v>
      </c>
      <c r="P15" s="14">
        <f>O15/$S15*100</f>
        <v>5.3679131483715326</v>
      </c>
      <c r="Q15" s="15">
        <v>11</v>
      </c>
      <c r="R15" s="14">
        <f>Q15/$S15*100</f>
        <v>0.22114997989545634</v>
      </c>
      <c r="S15" s="15">
        <f>SUM(E15,G15,I15,K15,M15,M15,O15,Q15)</f>
        <v>4974</v>
      </c>
      <c r="T15" s="14">
        <f>S15/D15*100</f>
        <v>66.187624750498998</v>
      </c>
      <c r="U15" s="2"/>
      <c r="V15" s="2"/>
      <c r="W15" s="2"/>
      <c r="X15" s="2"/>
      <c r="Y15" s="2"/>
      <c r="Z15" s="2"/>
      <c r="AA15" s="2"/>
      <c r="AB15" s="2"/>
    </row>
    <row r="16" spans="1:28" ht="19.5" customHeight="1" x14ac:dyDescent="0.35">
      <c r="A16" s="18">
        <f>'[1]9'!A16</f>
        <v>8</v>
      </c>
      <c r="B16" s="17" t="str">
        <f>'[1]9'!B16</f>
        <v>Balikpapan Kota</v>
      </c>
      <c r="C16" s="17" t="str">
        <f>'[1]9'!C16</f>
        <v>Klandasan Ilir</v>
      </c>
      <c r="D16" s="16">
        <f>3865+2299</f>
        <v>6164</v>
      </c>
      <c r="E16" s="15">
        <v>232</v>
      </c>
      <c r="F16" s="14">
        <f>E16/$S16*100</f>
        <v>3.7772712471507655</v>
      </c>
      <c r="G16" s="15">
        <v>2774</v>
      </c>
      <c r="H16" s="14">
        <f>G16/$S16*100</f>
        <v>45.164441549983721</v>
      </c>
      <c r="I16" s="15">
        <v>1417</v>
      </c>
      <c r="J16" s="14">
        <f>I16/$S16*100</f>
        <v>23.070661022468251</v>
      </c>
      <c r="K16" s="15">
        <v>601</v>
      </c>
      <c r="L16" s="14">
        <f>K16/$S16*100</f>
        <v>9.7850862911103871</v>
      </c>
      <c r="M16" s="15">
        <v>428</v>
      </c>
      <c r="N16" s="14">
        <f>M16/$S16*100</f>
        <v>6.9684141973298601</v>
      </c>
      <c r="O16" s="15">
        <v>257</v>
      </c>
      <c r="P16" s="14">
        <f>O16/$S16*100</f>
        <v>4.1843047867144252</v>
      </c>
      <c r="Q16" s="15">
        <v>5</v>
      </c>
      <c r="R16" s="14">
        <f>Q16/$S16*100</f>
        <v>8.140670791273201E-2</v>
      </c>
      <c r="S16" s="15">
        <f>SUM(E16,G16,I16,K16,M16,M16,O16,Q16)</f>
        <v>6142</v>
      </c>
      <c r="T16" s="14">
        <f>S16/D16*100</f>
        <v>99.643088903309547</v>
      </c>
      <c r="U16" s="2"/>
      <c r="V16" s="2"/>
      <c r="W16" s="2"/>
      <c r="X16" s="2"/>
      <c r="Y16" s="2"/>
      <c r="Z16" s="2"/>
      <c r="AA16" s="2"/>
      <c r="AB16" s="2"/>
    </row>
    <row r="17" spans="1:28" ht="19.5" customHeight="1" x14ac:dyDescent="0.35">
      <c r="A17" s="18">
        <f>'[1]9'!A17</f>
        <v>9</v>
      </c>
      <c r="B17" s="17" t="str">
        <f>'[1]9'!B17</f>
        <v>Balikpapan Kota</v>
      </c>
      <c r="C17" s="17" t="str">
        <f>'[1]9'!C17</f>
        <v>Prapatan</v>
      </c>
      <c r="D17" s="16">
        <v>1983</v>
      </c>
      <c r="E17" s="15">
        <v>25</v>
      </c>
      <c r="F17" s="14">
        <f>E17/$S17*100</f>
        <v>0.98814229249011865</v>
      </c>
      <c r="G17" s="15">
        <v>840</v>
      </c>
      <c r="H17" s="14">
        <f>G17/$S17*100</f>
        <v>33.201581027667984</v>
      </c>
      <c r="I17" s="15">
        <v>62</v>
      </c>
      <c r="J17" s="14">
        <f>I17/$S17*100</f>
        <v>2.4505928853754941</v>
      </c>
      <c r="K17" s="15">
        <v>449</v>
      </c>
      <c r="L17" s="14">
        <f>K17/$S17*100</f>
        <v>17.747035573122531</v>
      </c>
      <c r="M17" s="15">
        <v>489</v>
      </c>
      <c r="N17" s="14">
        <f>M17/$S17*100</f>
        <v>19.328063241106719</v>
      </c>
      <c r="O17" s="15">
        <v>176</v>
      </c>
      <c r="P17" s="14">
        <f>O17/$S17*100</f>
        <v>6.9565217391304346</v>
      </c>
      <c r="Q17" s="15">
        <v>0</v>
      </c>
      <c r="R17" s="14">
        <f>Q17/$S17*100</f>
        <v>0</v>
      </c>
      <c r="S17" s="15">
        <f>SUM(E17,G17,I17,K17,M17,M17,O17,Q17)</f>
        <v>2530</v>
      </c>
      <c r="T17" s="14">
        <f>S17/D17*100</f>
        <v>127.5844679778114</v>
      </c>
      <c r="U17" s="2"/>
      <c r="V17" s="2"/>
      <c r="W17" s="2"/>
      <c r="X17" s="2"/>
      <c r="Y17" s="2"/>
      <c r="Z17" s="2"/>
      <c r="AA17" s="2"/>
      <c r="AB17" s="2"/>
    </row>
    <row r="18" spans="1:28" ht="19.5" customHeight="1" x14ac:dyDescent="0.35">
      <c r="A18" s="18">
        <f>'[1]9'!A18</f>
        <v>10</v>
      </c>
      <c r="B18" s="17" t="str">
        <f>'[1]9'!B18</f>
        <v>Balikpapan Kota</v>
      </c>
      <c r="C18" s="17" t="str">
        <f>'[1]9'!C18</f>
        <v>Telaga Sari</v>
      </c>
      <c r="D18" s="16">
        <v>2988</v>
      </c>
      <c r="E18" s="15">
        <v>147</v>
      </c>
      <c r="F18" s="14">
        <f>E18/$S18*100</f>
        <v>4.6182846371347788</v>
      </c>
      <c r="G18" s="15">
        <v>1375</v>
      </c>
      <c r="H18" s="14">
        <f>G18/$S18*100</f>
        <v>43.198240653471572</v>
      </c>
      <c r="I18" s="15">
        <v>442</v>
      </c>
      <c r="J18" s="14">
        <f>I18/$S18*100</f>
        <v>13.886270813697768</v>
      </c>
      <c r="K18" s="15">
        <v>628</v>
      </c>
      <c r="L18" s="14">
        <f>K18/$S18*100</f>
        <v>19.729814640276469</v>
      </c>
      <c r="M18" s="15">
        <v>223</v>
      </c>
      <c r="N18" s="14">
        <f>M18/$S18*100</f>
        <v>7.0059692114357528</v>
      </c>
      <c r="O18" s="15">
        <v>142</v>
      </c>
      <c r="P18" s="14">
        <f>O18/$S18*100</f>
        <v>4.4612001256676086</v>
      </c>
      <c r="Q18" s="15">
        <v>3</v>
      </c>
      <c r="R18" s="14">
        <f>Q18/$S18*100</f>
        <v>9.4250706880301599E-2</v>
      </c>
      <c r="S18" s="15">
        <f>SUM(E18,G18,I18,K18,M18,M18,O18,Q18)</f>
        <v>3183</v>
      </c>
      <c r="T18" s="14">
        <f>S18/D18*100</f>
        <v>106.52610441767068</v>
      </c>
      <c r="U18" s="2"/>
      <c r="V18" s="2"/>
      <c r="W18" s="2"/>
      <c r="X18" s="2"/>
      <c r="Y18" s="2"/>
      <c r="Z18" s="2"/>
      <c r="AA18" s="2"/>
      <c r="AB18" s="2"/>
    </row>
    <row r="19" spans="1:28" ht="19.5" customHeight="1" x14ac:dyDescent="0.35">
      <c r="A19" s="18">
        <f>'[1]9'!A19</f>
        <v>11</v>
      </c>
      <c r="B19" s="17" t="str">
        <f>'[1]9'!B19</f>
        <v>Balikpapan Tengah</v>
      </c>
      <c r="C19" s="17" t="str">
        <f>'[1]9'!C19</f>
        <v>Gunung Sari Ilir</v>
      </c>
      <c r="D19" s="16">
        <v>3643</v>
      </c>
      <c r="E19" s="15">
        <v>83</v>
      </c>
      <c r="F19" s="14">
        <f>E19/$S19*100</f>
        <v>4.0468064358849345</v>
      </c>
      <c r="G19" s="15">
        <v>941</v>
      </c>
      <c r="H19" s="14">
        <f>G19/$S19*100</f>
        <v>45.880058508044854</v>
      </c>
      <c r="I19" s="15">
        <v>394</v>
      </c>
      <c r="J19" s="14">
        <f>I19/$S19*100</f>
        <v>19.210141394441735</v>
      </c>
      <c r="K19" s="15">
        <v>353</v>
      </c>
      <c r="L19" s="14">
        <f>K19/$S19*100</f>
        <v>17.21111652852267</v>
      </c>
      <c r="M19" s="15">
        <v>102</v>
      </c>
      <c r="N19" s="14">
        <f>M19/$S19*100</f>
        <v>4.9731838127742565</v>
      </c>
      <c r="O19" s="15">
        <v>68</v>
      </c>
      <c r="P19" s="14">
        <f>O19/$S19*100</f>
        <v>3.3154558751828378</v>
      </c>
      <c r="Q19" s="15">
        <v>8</v>
      </c>
      <c r="R19" s="14">
        <f>Q19/$S19*100</f>
        <v>0.39005363237445145</v>
      </c>
      <c r="S19" s="15">
        <f>SUM(E19,G19,I19,K19,M19,M19,O19,Q19)</f>
        <v>2051</v>
      </c>
      <c r="T19" s="14">
        <f>S19/D19*100</f>
        <v>56.299752950864665</v>
      </c>
      <c r="U19" s="2"/>
      <c r="V19" s="2"/>
      <c r="W19" s="2"/>
      <c r="X19" s="2"/>
      <c r="Y19" s="2"/>
      <c r="Z19" s="2"/>
      <c r="AA19" s="2"/>
      <c r="AB19" s="2"/>
    </row>
    <row r="20" spans="1:28" ht="19.5" customHeight="1" x14ac:dyDescent="0.35">
      <c r="A20" s="18">
        <f>'[1]9'!A20</f>
        <v>12</v>
      </c>
      <c r="B20" s="17" t="str">
        <f>'[1]9'!B20</f>
        <v>Balikpapan Tengah</v>
      </c>
      <c r="C20" s="17" t="str">
        <f>'[1]9'!C20</f>
        <v>Gunung Sari Ulu</v>
      </c>
      <c r="D20" s="16">
        <v>2501</v>
      </c>
      <c r="E20" s="15">
        <v>77</v>
      </c>
      <c r="F20" s="14">
        <f>E20/$S20*100</f>
        <v>3.0374753451676528</v>
      </c>
      <c r="G20" s="15">
        <v>1439</v>
      </c>
      <c r="H20" s="14">
        <f>G20/$S20*100</f>
        <v>56.765285996055226</v>
      </c>
      <c r="I20" s="15">
        <v>381</v>
      </c>
      <c r="J20" s="14">
        <f>I20/$S20*100</f>
        <v>15.029585798816569</v>
      </c>
      <c r="K20" s="15">
        <v>242</v>
      </c>
      <c r="L20" s="14">
        <f>K20/$S20*100</f>
        <v>9.5463510848126241</v>
      </c>
      <c r="M20" s="15">
        <v>178</v>
      </c>
      <c r="N20" s="14">
        <f>M20/$S20*100</f>
        <v>7.0216962524654827</v>
      </c>
      <c r="O20" s="15">
        <v>21</v>
      </c>
      <c r="P20" s="14">
        <f>O20/$S20*100</f>
        <v>0.82840236686390534</v>
      </c>
      <c r="Q20" s="15">
        <v>19</v>
      </c>
      <c r="R20" s="14">
        <f>Q20/$S20*100</f>
        <v>0.74950690335305714</v>
      </c>
      <c r="S20" s="15">
        <f>SUM(E20,G20,I20,K20,M20,M20,O20,Q20)</f>
        <v>2535</v>
      </c>
      <c r="T20" s="14">
        <f>S20/D20*100</f>
        <v>101.35945621751299</v>
      </c>
      <c r="U20" s="2"/>
      <c r="V20" s="2"/>
      <c r="W20" s="2"/>
      <c r="X20" s="2"/>
      <c r="Y20" s="2"/>
      <c r="Z20" s="2"/>
      <c r="AA20" s="2"/>
      <c r="AB20" s="2"/>
    </row>
    <row r="21" spans="1:28" ht="19.5" customHeight="1" x14ac:dyDescent="0.35">
      <c r="A21" s="18">
        <f>'[1]9'!A21</f>
        <v>13</v>
      </c>
      <c r="B21" s="17" t="str">
        <f>'[1]9'!B21</f>
        <v>Balikpapan Tengah</v>
      </c>
      <c r="C21" s="17" t="str">
        <f>'[1]9'!C21</f>
        <v>Mekar Sari</v>
      </c>
      <c r="D21" s="16">
        <v>2181</v>
      </c>
      <c r="E21" s="15">
        <v>88</v>
      </c>
      <c r="F21" s="14">
        <f>E21/$S21*100</f>
        <v>3.2835820895522385</v>
      </c>
      <c r="G21" s="15">
        <v>1136</v>
      </c>
      <c r="H21" s="14">
        <f>G21/$S21*100</f>
        <v>42.388059701492537</v>
      </c>
      <c r="I21" s="15">
        <v>530</v>
      </c>
      <c r="J21" s="14">
        <f>I21/$S21*100</f>
        <v>19.776119402985074</v>
      </c>
      <c r="K21" s="15">
        <v>328</v>
      </c>
      <c r="L21" s="14">
        <f>K21/$S21*100</f>
        <v>12.238805970149254</v>
      </c>
      <c r="M21" s="15">
        <v>253</v>
      </c>
      <c r="N21" s="14">
        <f>M21/$S21*100</f>
        <v>9.4402985074626873</v>
      </c>
      <c r="O21" s="15">
        <v>90</v>
      </c>
      <c r="P21" s="14">
        <f>O21/$S21*100</f>
        <v>3.3582089552238807</v>
      </c>
      <c r="Q21" s="15">
        <v>2</v>
      </c>
      <c r="R21" s="14">
        <f>Q21/$S21*100</f>
        <v>7.4626865671641798E-2</v>
      </c>
      <c r="S21" s="15">
        <f>SUM(E21,G21,I21,K21,M21,M21,O21,Q21)</f>
        <v>2680</v>
      </c>
      <c r="T21" s="14">
        <f>S21/D21*100</f>
        <v>122.87941311325082</v>
      </c>
      <c r="U21" s="2"/>
      <c r="V21" s="2"/>
      <c r="W21" s="2"/>
      <c r="X21" s="2"/>
      <c r="Y21" s="2"/>
      <c r="Z21" s="2"/>
      <c r="AA21" s="2"/>
      <c r="AB21" s="2"/>
    </row>
    <row r="22" spans="1:28" ht="19.5" customHeight="1" x14ac:dyDescent="0.35">
      <c r="A22" s="18">
        <f>'[1]9'!A22</f>
        <v>14</v>
      </c>
      <c r="B22" s="17" t="str">
        <f>'[1]9'!B22</f>
        <v>Balikpapan Tengah</v>
      </c>
      <c r="C22" s="17" t="str">
        <f>'[1]9'!C22</f>
        <v>Karang Jati</v>
      </c>
      <c r="D22" s="16">
        <v>2028</v>
      </c>
      <c r="E22" s="15">
        <v>58</v>
      </c>
      <c r="F22" s="14">
        <f>E22/$S22*100</f>
        <v>3.6182158452900812</v>
      </c>
      <c r="G22" s="15">
        <v>394</v>
      </c>
      <c r="H22" s="14">
        <f>G22/$S22*100</f>
        <v>24.578914535246412</v>
      </c>
      <c r="I22" s="15">
        <v>168</v>
      </c>
      <c r="J22" s="14">
        <f>I22/$S22*100</f>
        <v>10.480349344978166</v>
      </c>
      <c r="K22" s="15">
        <v>337</v>
      </c>
      <c r="L22" s="14">
        <f>K22/$S22*100</f>
        <v>21.023081721771678</v>
      </c>
      <c r="M22" s="15">
        <v>289</v>
      </c>
      <c r="N22" s="14">
        <f>M22/$S22*100</f>
        <v>18.02869619463506</v>
      </c>
      <c r="O22" s="15">
        <v>66</v>
      </c>
      <c r="P22" s="14">
        <f>O22/$S22*100</f>
        <v>4.1172800998128505</v>
      </c>
      <c r="Q22" s="15">
        <v>2</v>
      </c>
      <c r="R22" s="14">
        <f>Q22/$S22*100</f>
        <v>0.12476606363069245</v>
      </c>
      <c r="S22" s="15">
        <f>SUM(E22,G22,I22,K22,M22,M22,O22,Q22)</f>
        <v>1603</v>
      </c>
      <c r="T22" s="14">
        <f>S22/D22*100</f>
        <v>79.043392504930964</v>
      </c>
      <c r="U22" s="2"/>
      <c r="V22" s="2"/>
      <c r="W22" s="2"/>
      <c r="X22" s="2"/>
      <c r="Y22" s="2"/>
      <c r="Z22" s="2"/>
      <c r="AA22" s="2"/>
      <c r="AB22" s="2"/>
    </row>
    <row r="23" spans="1:28" ht="19.5" customHeight="1" x14ac:dyDescent="0.35">
      <c r="A23" s="18">
        <f>'[1]9'!A23</f>
        <v>15</v>
      </c>
      <c r="B23" s="17" t="str">
        <f>'[1]9'!B23</f>
        <v>Balikpapan Tengah</v>
      </c>
      <c r="C23" s="20" t="str">
        <f>'[1]9'!C23</f>
        <v>Karang Rejo</v>
      </c>
      <c r="D23" s="19">
        <v>4066</v>
      </c>
      <c r="E23" s="15">
        <v>66</v>
      </c>
      <c r="F23" s="14">
        <f>E23/$S23*100</f>
        <v>1.6923076923076923</v>
      </c>
      <c r="G23" s="15">
        <v>1262</v>
      </c>
      <c r="H23" s="14">
        <f>G23/$S23*100</f>
        <v>32.358974358974358</v>
      </c>
      <c r="I23" s="15">
        <v>1125</v>
      </c>
      <c r="J23" s="14">
        <f>I23/$S23*100</f>
        <v>28.846153846153843</v>
      </c>
      <c r="K23" s="15">
        <v>989</v>
      </c>
      <c r="L23" s="14">
        <f>K23/$S23*100</f>
        <v>25.358974358974358</v>
      </c>
      <c r="M23" s="15">
        <v>107</v>
      </c>
      <c r="N23" s="14">
        <f>M23/$S23*100</f>
        <v>2.7435897435897436</v>
      </c>
      <c r="O23" s="15">
        <v>214</v>
      </c>
      <c r="P23" s="14">
        <f>O23/$S23*100</f>
        <v>5.4871794871794872</v>
      </c>
      <c r="Q23" s="15">
        <v>30</v>
      </c>
      <c r="R23" s="14">
        <f>Q23/$S23*100</f>
        <v>0.76923076923076927</v>
      </c>
      <c r="S23" s="15">
        <f>SUM(E23,G23,I23,K23,M23,M23,O23,Q23)</f>
        <v>3900</v>
      </c>
      <c r="T23" s="14">
        <f>S23/D23*100</f>
        <v>95.917363502213476</v>
      </c>
      <c r="U23" s="2"/>
      <c r="V23" s="2"/>
      <c r="W23" s="2"/>
      <c r="X23" s="2"/>
      <c r="Y23" s="2"/>
      <c r="Z23" s="2"/>
      <c r="AA23" s="2"/>
      <c r="AB23" s="2"/>
    </row>
    <row r="24" spans="1:28" ht="19.5" customHeight="1" x14ac:dyDescent="0.35">
      <c r="A24" s="18">
        <f>'[1]9'!A24</f>
        <v>16</v>
      </c>
      <c r="B24" s="17" t="str">
        <f>'[1]9'!B24</f>
        <v>Balikpapan Tengah</v>
      </c>
      <c r="C24" s="17" t="str">
        <f>'[1]9'!C24</f>
        <v>Sumber Rejo</v>
      </c>
      <c r="D24" s="16">
        <v>3422</v>
      </c>
      <c r="E24" s="15">
        <v>138</v>
      </c>
      <c r="F24" s="14">
        <f>E24/$S24*100</f>
        <v>5.2491441612780525</v>
      </c>
      <c r="G24" s="15">
        <v>1186</v>
      </c>
      <c r="H24" s="14">
        <f>G24/$S24*100</f>
        <v>45.112209965766453</v>
      </c>
      <c r="I24" s="15">
        <v>544</v>
      </c>
      <c r="J24" s="14">
        <f>I24/$S24*100</f>
        <v>20.692278432864207</v>
      </c>
      <c r="K24" s="15">
        <v>386</v>
      </c>
      <c r="L24" s="14">
        <f>K24/$S24*100</f>
        <v>14.682388740966147</v>
      </c>
      <c r="M24" s="15">
        <v>125</v>
      </c>
      <c r="N24" s="14">
        <f>M24/$S24*100</f>
        <v>4.7546595663750475</v>
      </c>
      <c r="O24" s="15">
        <v>121</v>
      </c>
      <c r="P24" s="14">
        <f>O24/$S24*100</f>
        <v>4.6025104602510458</v>
      </c>
      <c r="Q24" s="15">
        <v>4</v>
      </c>
      <c r="R24" s="14">
        <f>Q24/$S24*100</f>
        <v>0.15214910612400154</v>
      </c>
      <c r="S24" s="15">
        <f>SUM(E24,G24,I24,K24,M24,M24,O24,Q24)</f>
        <v>2629</v>
      </c>
      <c r="T24" s="14">
        <f>S24/D24*100</f>
        <v>76.826417299824669</v>
      </c>
      <c r="U24" s="2"/>
      <c r="V24" s="2"/>
      <c r="W24" s="2"/>
      <c r="X24" s="2"/>
      <c r="Y24" s="2"/>
      <c r="Z24" s="2"/>
      <c r="AA24" s="2"/>
      <c r="AB24" s="2"/>
    </row>
    <row r="25" spans="1:28" ht="19.5" customHeight="1" x14ac:dyDescent="0.35">
      <c r="A25" s="18">
        <f>'[1]9'!A25</f>
        <v>17</v>
      </c>
      <c r="B25" s="17" t="str">
        <f>'[1]9'!B25</f>
        <v>Balikpapan Utara</v>
      </c>
      <c r="C25" s="17" t="str">
        <f>'[1]9'!C25</f>
        <v>Muara Rapak</v>
      </c>
      <c r="D25" s="16">
        <v>5097</v>
      </c>
      <c r="E25" s="15">
        <v>75</v>
      </c>
      <c r="F25" s="14">
        <f>E25/$S25*100</f>
        <v>1.6771019677996422</v>
      </c>
      <c r="G25" s="15">
        <v>1210</v>
      </c>
      <c r="H25" s="14">
        <f>G25/$S25*100</f>
        <v>27.057245080500898</v>
      </c>
      <c r="I25" s="15">
        <v>1060</v>
      </c>
      <c r="J25" s="14">
        <f>I25/$S25*100</f>
        <v>23.703041144901611</v>
      </c>
      <c r="K25" s="15">
        <v>950</v>
      </c>
      <c r="L25" s="14">
        <f>K25/$S25*100</f>
        <v>21.243291592128802</v>
      </c>
      <c r="M25" s="15">
        <v>510</v>
      </c>
      <c r="N25" s="14">
        <f>M25/$S25*100</f>
        <v>11.404293381037567</v>
      </c>
      <c r="O25" s="15">
        <v>157</v>
      </c>
      <c r="P25" s="14">
        <f>O25/$S25*100</f>
        <v>3.510733452593918</v>
      </c>
      <c r="Q25" s="15">
        <v>0</v>
      </c>
      <c r="R25" s="14">
        <f>Q25/$S25*100</f>
        <v>0</v>
      </c>
      <c r="S25" s="15">
        <f>SUM(E25,G25,I25,K25,M25,M25,O25,Q25)</f>
        <v>4472</v>
      </c>
      <c r="T25" s="14">
        <f>S25/D25*100</f>
        <v>87.737885030410041</v>
      </c>
      <c r="U25" s="2"/>
      <c r="V25" s="2"/>
      <c r="W25" s="2"/>
      <c r="X25" s="2"/>
      <c r="Y25" s="2"/>
      <c r="Z25" s="2"/>
      <c r="AA25" s="2"/>
      <c r="AB25" s="2"/>
    </row>
    <row r="26" spans="1:28" ht="19.5" customHeight="1" x14ac:dyDescent="0.35">
      <c r="A26" s="18">
        <f>'[1]9'!A26</f>
        <v>18</v>
      </c>
      <c r="B26" s="17" t="str">
        <f>'[1]9'!B26</f>
        <v>Balikpapan Utara</v>
      </c>
      <c r="C26" s="17" t="str">
        <f>'[1]9'!C26</f>
        <v>Gunung Samarinda</v>
      </c>
      <c r="D26" s="16">
        <f>3988+1737</f>
        <v>5725</v>
      </c>
      <c r="E26" s="15">
        <v>740</v>
      </c>
      <c r="F26" s="14">
        <f>E26/$S26*100</f>
        <v>14.814814814814813</v>
      </c>
      <c r="G26" s="15">
        <v>1749</v>
      </c>
      <c r="H26" s="14">
        <f>G26/$S26*100</f>
        <v>35.015015015015017</v>
      </c>
      <c r="I26" s="15">
        <v>611</v>
      </c>
      <c r="J26" s="14">
        <f>I26/$S26*100</f>
        <v>12.232232232232231</v>
      </c>
      <c r="K26" s="15">
        <v>1099</v>
      </c>
      <c r="L26" s="14">
        <f>K26/$S26*100</f>
        <v>22.002002002002001</v>
      </c>
      <c r="M26" s="15">
        <v>283</v>
      </c>
      <c r="N26" s="14">
        <f>M26/$S26*100</f>
        <v>5.6656656656656663</v>
      </c>
      <c r="O26" s="15">
        <v>221</v>
      </c>
      <c r="P26" s="14">
        <f>O26/$S26*100</f>
        <v>4.4244244244244246</v>
      </c>
      <c r="Q26" s="15">
        <v>9</v>
      </c>
      <c r="R26" s="14">
        <f>Q26/$S26*100</f>
        <v>0.18018018018018017</v>
      </c>
      <c r="S26" s="15">
        <f>SUM(E26,G26,I26,K26,M26,M26,O26,Q26)</f>
        <v>4995</v>
      </c>
      <c r="T26" s="14">
        <f>S26/D26*100</f>
        <v>87.248908296943227</v>
      </c>
      <c r="U26" s="2"/>
      <c r="V26" s="2"/>
      <c r="W26" s="2"/>
      <c r="X26" s="2"/>
      <c r="Y26" s="2"/>
      <c r="Z26" s="2"/>
      <c r="AA26" s="2"/>
      <c r="AB26" s="2"/>
    </row>
    <row r="27" spans="1:28" ht="19.5" customHeight="1" x14ac:dyDescent="0.35">
      <c r="A27" s="18">
        <f>'[1]9'!A27</f>
        <v>19</v>
      </c>
      <c r="B27" s="17" t="str">
        <f>'[1]9'!B27</f>
        <v>Balikpapan Utara</v>
      </c>
      <c r="C27" s="17" t="str">
        <f>'[1]9'!C27</f>
        <v>Batu Ampar</v>
      </c>
      <c r="D27" s="16">
        <v>5924</v>
      </c>
      <c r="E27" s="15">
        <v>219</v>
      </c>
      <c r="F27" s="14">
        <f>E27/$S27*100</f>
        <v>4.6124684077506322</v>
      </c>
      <c r="G27" s="15">
        <v>1910</v>
      </c>
      <c r="H27" s="14">
        <f>G27/$S27*100</f>
        <v>40.227464195450722</v>
      </c>
      <c r="I27" s="15">
        <v>1076</v>
      </c>
      <c r="J27" s="14">
        <f>I27/$S27*100</f>
        <v>22.662173546756527</v>
      </c>
      <c r="K27" s="15">
        <v>1035</v>
      </c>
      <c r="L27" s="14">
        <f>K27/$S27*100</f>
        <v>21.798652064026957</v>
      </c>
      <c r="M27" s="15">
        <v>172</v>
      </c>
      <c r="N27" s="14">
        <f>M27/$S27*100</f>
        <v>3.6225779275484413</v>
      </c>
      <c r="O27" s="15">
        <v>157</v>
      </c>
      <c r="P27" s="14">
        <f>O27/$S27*100</f>
        <v>3.306655433866891</v>
      </c>
      <c r="Q27" s="15">
        <v>7</v>
      </c>
      <c r="R27" s="14">
        <f>Q27/$S27*100</f>
        <v>0.14743049705139005</v>
      </c>
      <c r="S27" s="15">
        <f>SUM(E27,G27,I27,K27,M27,M27,O27,Q27)</f>
        <v>4748</v>
      </c>
      <c r="T27" s="14">
        <f>S27/D27*100</f>
        <v>80.148548278190418</v>
      </c>
      <c r="U27" s="2"/>
      <c r="V27" s="2"/>
      <c r="W27" s="2"/>
      <c r="X27" s="2"/>
      <c r="Y27" s="2"/>
      <c r="Z27" s="2"/>
      <c r="AA27" s="2"/>
      <c r="AB27" s="2"/>
    </row>
    <row r="28" spans="1:28" ht="19.5" customHeight="1" x14ac:dyDescent="0.35">
      <c r="A28" s="18">
        <f>'[1]9'!A28</f>
        <v>20</v>
      </c>
      <c r="B28" s="17" t="str">
        <f>'[1]9'!B28</f>
        <v>Balikpapan Utara</v>
      </c>
      <c r="C28" s="17" t="str">
        <f>'[1]9'!C28</f>
        <v>Graha Indah</v>
      </c>
      <c r="D28" s="16">
        <v>6712</v>
      </c>
      <c r="E28" s="15">
        <v>98</v>
      </c>
      <c r="F28" s="14">
        <f>E28/$S28*100</f>
        <v>2.6543878656554711</v>
      </c>
      <c r="G28" s="15">
        <v>1978</v>
      </c>
      <c r="H28" s="14">
        <f>G28/$S28*100</f>
        <v>53.575297941495123</v>
      </c>
      <c r="I28" s="15">
        <v>784</v>
      </c>
      <c r="J28" s="14">
        <f>I28/$S28*100</f>
        <v>21.235102925243769</v>
      </c>
      <c r="K28" s="15">
        <v>297</v>
      </c>
      <c r="L28" s="14">
        <f>K28/$S28*100</f>
        <v>8.0444203683640296</v>
      </c>
      <c r="M28" s="15">
        <v>223</v>
      </c>
      <c r="N28" s="14">
        <f>M28/$S28*100</f>
        <v>6.0400866738894905</v>
      </c>
      <c r="O28" s="15">
        <v>87</v>
      </c>
      <c r="P28" s="14">
        <f>O28/$S28*100</f>
        <v>2.3564463705308776</v>
      </c>
      <c r="Q28" s="15">
        <v>2</v>
      </c>
      <c r="R28" s="14">
        <f>Q28/$S28*100</f>
        <v>5.4171180931744306E-2</v>
      </c>
      <c r="S28" s="15">
        <f>SUM(E28,G28,I28,K28,M28,M28,O28,Q28)</f>
        <v>3692</v>
      </c>
      <c r="T28" s="14">
        <f>S28/D28*100</f>
        <v>55.005959475566144</v>
      </c>
      <c r="U28" s="2"/>
      <c r="V28" s="2"/>
      <c r="W28" s="2"/>
      <c r="X28" s="2"/>
      <c r="Y28" s="2"/>
      <c r="Z28" s="2"/>
      <c r="AA28" s="2"/>
      <c r="AB28" s="2"/>
    </row>
    <row r="29" spans="1:28" ht="19.5" customHeight="1" x14ac:dyDescent="0.35">
      <c r="A29" s="18">
        <f>'[1]9'!A29</f>
        <v>21</v>
      </c>
      <c r="B29" s="17" t="str">
        <f>'[1]9'!B29</f>
        <v>Balikpapan Utara</v>
      </c>
      <c r="C29" s="17" t="str">
        <f>'[1]9'!C29</f>
        <v>Karang Joang</v>
      </c>
      <c r="D29" s="16">
        <v>4740</v>
      </c>
      <c r="E29" s="15">
        <v>213</v>
      </c>
      <c r="F29" s="14">
        <f>E29/$S29*100</f>
        <v>2.3935273626250142</v>
      </c>
      <c r="G29" s="15">
        <v>5919</v>
      </c>
      <c r="H29" s="14">
        <f>G29/$S29*100</f>
        <v>66.513091358579615</v>
      </c>
      <c r="I29" s="15">
        <v>1359</v>
      </c>
      <c r="J29" s="14">
        <f>I29/$S29*100</f>
        <v>15.271378806607483</v>
      </c>
      <c r="K29" s="15">
        <v>585</v>
      </c>
      <c r="L29" s="14">
        <f>K29/$S29*100</f>
        <v>6.5737723339701084</v>
      </c>
      <c r="M29" s="15">
        <v>309</v>
      </c>
      <c r="N29" s="14">
        <f>M29/$S29*100</f>
        <v>3.4723002584560061</v>
      </c>
      <c r="O29" s="15">
        <v>201</v>
      </c>
      <c r="P29" s="14">
        <f>O29/$S29*100</f>
        <v>2.2586807506461399</v>
      </c>
      <c r="Q29" s="15">
        <v>4</v>
      </c>
      <c r="R29" s="14">
        <f>Q29/$S29*100</f>
        <v>4.4948870659624676E-2</v>
      </c>
      <c r="S29" s="15">
        <f>SUM(E29,G29,I29,K29,M29,M29,O29,Q29)</f>
        <v>8899</v>
      </c>
      <c r="T29" s="14">
        <f>S29/D29*100</f>
        <v>187.74261603375527</v>
      </c>
      <c r="U29" s="2"/>
      <c r="V29" s="2"/>
      <c r="W29" s="2"/>
      <c r="X29" s="2"/>
      <c r="Y29" s="2"/>
      <c r="Z29" s="2"/>
      <c r="AA29" s="2"/>
      <c r="AB29" s="2"/>
    </row>
    <row r="30" spans="1:28" ht="19.5" customHeight="1" x14ac:dyDescent="0.35">
      <c r="A30" s="18">
        <f>'[1]9'!A30</f>
        <v>22</v>
      </c>
      <c r="B30" s="17" t="str">
        <f>'[1]9'!B30</f>
        <v>Balikpapan Barat</v>
      </c>
      <c r="C30" s="17" t="str">
        <f>'[1]9'!C30</f>
        <v>Margomulyo</v>
      </c>
      <c r="D30" s="16">
        <v>2435</v>
      </c>
      <c r="E30" s="15">
        <v>77</v>
      </c>
      <c r="F30" s="14">
        <f>E30/$S30*100</f>
        <v>4.2801556420233462</v>
      </c>
      <c r="G30" s="15">
        <v>760</v>
      </c>
      <c r="H30" s="14">
        <f>G30/$S30*100</f>
        <v>42.245692051139521</v>
      </c>
      <c r="I30" s="15">
        <v>427</v>
      </c>
      <c r="J30" s="14">
        <f>I30/$S30*100</f>
        <v>23.735408560311281</v>
      </c>
      <c r="K30" s="15">
        <v>289</v>
      </c>
      <c r="L30" s="14">
        <f>K30/$S30*100</f>
        <v>16.064480266814897</v>
      </c>
      <c r="M30" s="15">
        <v>86</v>
      </c>
      <c r="N30" s="14">
        <f>M30/$S30*100</f>
        <v>4.7804335742078932</v>
      </c>
      <c r="O30" s="15">
        <v>74</v>
      </c>
      <c r="P30" s="14">
        <f>O30/$S30*100</f>
        <v>4.1133963312951636</v>
      </c>
      <c r="Q30" s="15">
        <v>0</v>
      </c>
      <c r="R30" s="14">
        <f>Q30/$S30*100</f>
        <v>0</v>
      </c>
      <c r="S30" s="15">
        <f>SUM(E30,G30,I30,K30,M30,M30,O30,Q30)</f>
        <v>1799</v>
      </c>
      <c r="T30" s="14">
        <f>S30/D30*100</f>
        <v>73.880903490759749</v>
      </c>
      <c r="U30" s="2"/>
      <c r="V30" s="2"/>
      <c r="W30" s="2"/>
      <c r="X30" s="2"/>
      <c r="Y30" s="2"/>
      <c r="Z30" s="2"/>
      <c r="AA30" s="2"/>
      <c r="AB30" s="2"/>
    </row>
    <row r="31" spans="1:28" ht="19.5" customHeight="1" x14ac:dyDescent="0.35">
      <c r="A31" s="18">
        <f>'[1]9'!A31</f>
        <v>23</v>
      </c>
      <c r="B31" s="17" t="str">
        <f>'[1]9'!B31</f>
        <v>Balikpapan Barat</v>
      </c>
      <c r="C31" s="17" t="str">
        <f>'[1]9'!C31</f>
        <v>Baru Ilir</v>
      </c>
      <c r="D31" s="16">
        <v>3178</v>
      </c>
      <c r="E31" s="15">
        <v>47</v>
      </c>
      <c r="F31" s="14">
        <f>E31/$S31*100</f>
        <v>1.4925373134328357</v>
      </c>
      <c r="G31" s="15">
        <v>1542</v>
      </c>
      <c r="H31" s="14">
        <f>G31/$S31*100</f>
        <v>48.967926325817714</v>
      </c>
      <c r="I31" s="15">
        <v>779</v>
      </c>
      <c r="J31" s="14">
        <f>I31/$S31*100</f>
        <v>24.738012067322959</v>
      </c>
      <c r="K31" s="15">
        <v>398</v>
      </c>
      <c r="L31" s="14">
        <f>K31/$S31*100</f>
        <v>12.638932994601459</v>
      </c>
      <c r="M31" s="15">
        <v>113</v>
      </c>
      <c r="N31" s="14">
        <f>M31/$S31*100</f>
        <v>3.588440774849158</v>
      </c>
      <c r="O31" s="15">
        <v>156</v>
      </c>
      <c r="P31" s="14">
        <f>O31/$S31*100</f>
        <v>4.953953636074945</v>
      </c>
      <c r="Q31" s="15">
        <v>1</v>
      </c>
      <c r="R31" s="14">
        <f>Q31/$S31*100</f>
        <v>3.1756113051762465E-2</v>
      </c>
      <c r="S31" s="15">
        <f>SUM(E31,G31,I31,K31,M31,M31,O31,Q31)</f>
        <v>3149</v>
      </c>
      <c r="T31" s="14">
        <f>S31/D31*100</f>
        <v>99.087476400251731</v>
      </c>
      <c r="U31" s="2"/>
      <c r="V31" s="2"/>
      <c r="W31" s="2"/>
      <c r="X31" s="2"/>
      <c r="Y31" s="2"/>
      <c r="Z31" s="2"/>
      <c r="AA31" s="2"/>
      <c r="AB31" s="2"/>
    </row>
    <row r="32" spans="1:28" ht="19.5" customHeight="1" x14ac:dyDescent="0.35">
      <c r="A32" s="18">
        <f>'[1]9'!A32</f>
        <v>24</v>
      </c>
      <c r="B32" s="17" t="str">
        <f>'[1]9'!B32</f>
        <v>Balikpapan Barat</v>
      </c>
      <c r="C32" s="17" t="str">
        <f>'[1]9'!C32</f>
        <v>Margasari</v>
      </c>
      <c r="D32" s="16">
        <v>1985</v>
      </c>
      <c r="E32" s="15">
        <v>26</v>
      </c>
      <c r="F32" s="14">
        <f>E32/$S32*100</f>
        <v>1.7639077340569878</v>
      </c>
      <c r="G32" s="15">
        <v>789</v>
      </c>
      <c r="H32" s="14">
        <f>G32/$S32*100</f>
        <v>53.527815468113971</v>
      </c>
      <c r="I32" s="15">
        <v>350</v>
      </c>
      <c r="J32" s="14">
        <f>I32/$S32*100</f>
        <v>23.744911804613299</v>
      </c>
      <c r="K32" s="15">
        <v>139</v>
      </c>
      <c r="L32" s="14">
        <f>K32/$S32*100</f>
        <v>9.4301221166892812</v>
      </c>
      <c r="M32" s="15">
        <v>68</v>
      </c>
      <c r="N32" s="14">
        <f>M32/$S32*100</f>
        <v>4.6132971506105829</v>
      </c>
      <c r="O32" s="15">
        <v>33</v>
      </c>
      <c r="P32" s="14">
        <f>O32/$S32*100</f>
        <v>2.2388059701492535</v>
      </c>
      <c r="Q32" s="15">
        <v>1</v>
      </c>
      <c r="R32" s="14">
        <f>Q32/$S32*100</f>
        <v>6.7842605156037988E-2</v>
      </c>
      <c r="S32" s="15">
        <f>SUM(E32,G32,I32,K32,M32,M32,O32,Q32)</f>
        <v>1474</v>
      </c>
      <c r="T32" s="14">
        <f>S32/D32*100</f>
        <v>74.256926952141058</v>
      </c>
      <c r="U32" s="2"/>
      <c r="V32" s="2"/>
      <c r="W32" s="2"/>
      <c r="X32" s="2"/>
      <c r="Y32" s="2"/>
      <c r="Z32" s="2"/>
      <c r="AA32" s="2"/>
      <c r="AB32" s="2"/>
    </row>
    <row r="33" spans="1:28" ht="19.5" customHeight="1" x14ac:dyDescent="0.35">
      <c r="A33" s="18">
        <f>'[1]9'!A33</f>
        <v>25</v>
      </c>
      <c r="B33" s="17" t="str">
        <f>'[1]9'!B33</f>
        <v>Balikpapan Barat</v>
      </c>
      <c r="C33" s="17" t="str">
        <f>'[1]9'!C33</f>
        <v>Baru Tengah</v>
      </c>
      <c r="D33" s="16">
        <v>3646</v>
      </c>
      <c r="E33" s="15">
        <v>66</v>
      </c>
      <c r="F33" s="14">
        <f>E33/$S33*100</f>
        <v>2.1194605009633909</v>
      </c>
      <c r="G33" s="15">
        <v>1260</v>
      </c>
      <c r="H33" s="14">
        <f>G33/$S33*100</f>
        <v>40.462427745664741</v>
      </c>
      <c r="I33" s="15">
        <v>896</v>
      </c>
      <c r="J33" s="14">
        <f>I33/$S33*100</f>
        <v>28.773281952472701</v>
      </c>
      <c r="K33" s="15">
        <v>430</v>
      </c>
      <c r="L33" s="14">
        <f>K33/$S33*100</f>
        <v>13.808606294155426</v>
      </c>
      <c r="M33" s="15">
        <v>188</v>
      </c>
      <c r="N33" s="14">
        <f>M33/$S33*100</f>
        <v>6.0372511239563265</v>
      </c>
      <c r="O33" s="15">
        <v>80</v>
      </c>
      <c r="P33" s="14">
        <f>O33/$S33*100</f>
        <v>2.5690430314707768</v>
      </c>
      <c r="Q33" s="15">
        <v>6</v>
      </c>
      <c r="R33" s="14">
        <f>Q33/$S33*100</f>
        <v>0.19267822736030829</v>
      </c>
      <c r="S33" s="15">
        <f>SUM(E33,G33,I33,K33,M33,M33,O33,Q33)</f>
        <v>3114</v>
      </c>
      <c r="T33" s="14">
        <f>S33/D33*100</f>
        <v>85.408667032364235</v>
      </c>
      <c r="U33" s="2"/>
      <c r="V33" s="2"/>
      <c r="W33" s="2"/>
      <c r="X33" s="2"/>
      <c r="Y33" s="2"/>
      <c r="Z33" s="2"/>
      <c r="AA33" s="2"/>
      <c r="AB33" s="2"/>
    </row>
    <row r="34" spans="1:28" ht="19.5" customHeight="1" x14ac:dyDescent="0.35">
      <c r="A34" s="18">
        <f>'[1]9'!A34</f>
        <v>26</v>
      </c>
      <c r="B34" s="17" t="str">
        <f>'[1]9'!B34</f>
        <v>Balikpapan Barat</v>
      </c>
      <c r="C34" s="17" t="str">
        <f>'[1]9'!C34</f>
        <v>Baru Ulu</v>
      </c>
      <c r="D34" s="16">
        <v>3676</v>
      </c>
      <c r="E34" s="15">
        <v>36</v>
      </c>
      <c r="F34" s="14">
        <f>E34/$S34*100</f>
        <v>1.2320328542094456</v>
      </c>
      <c r="G34" s="15">
        <v>1546</v>
      </c>
      <c r="H34" s="14">
        <f>G34/$S34*100</f>
        <v>52.908966461327857</v>
      </c>
      <c r="I34" s="15">
        <v>1088</v>
      </c>
      <c r="J34" s="14">
        <f>I34/$S34*100</f>
        <v>37.234770704996578</v>
      </c>
      <c r="K34" s="15">
        <v>31</v>
      </c>
      <c r="L34" s="14">
        <f>K34/$S34*100</f>
        <v>1.0609171800136894</v>
      </c>
      <c r="M34" s="15">
        <v>95</v>
      </c>
      <c r="N34" s="14">
        <f>M34/$S34*100</f>
        <v>3.2511978097193701</v>
      </c>
      <c r="O34" s="15">
        <v>31</v>
      </c>
      <c r="P34" s="14">
        <f>O34/$S34*100</f>
        <v>1.0609171800136894</v>
      </c>
      <c r="Q34" s="15">
        <v>0</v>
      </c>
      <c r="R34" s="14">
        <f>Q34/$S34*100</f>
        <v>0</v>
      </c>
      <c r="S34" s="15">
        <f>SUM(E34,G34,I34,K34,M34,M34,O34,Q34)</f>
        <v>2922</v>
      </c>
      <c r="T34" s="14">
        <f>S34/D34*100</f>
        <v>79.488574537540799</v>
      </c>
      <c r="U34" s="2"/>
      <c r="V34" s="2"/>
      <c r="W34" s="2"/>
      <c r="X34" s="2"/>
      <c r="Y34" s="2"/>
      <c r="Z34" s="2"/>
      <c r="AA34" s="2"/>
      <c r="AB34" s="2"/>
    </row>
    <row r="35" spans="1:28" ht="19.5" customHeight="1" x14ac:dyDescent="0.35">
      <c r="A35" s="18">
        <f>'[1]9'!A35</f>
        <v>27</v>
      </c>
      <c r="B35" s="17" t="str">
        <f>'[1]9'!B35</f>
        <v>Balikpapan Barat</v>
      </c>
      <c r="C35" s="17" t="str">
        <f>'[1]9'!C35</f>
        <v>Kariangau</v>
      </c>
      <c r="D35" s="16">
        <v>1048</v>
      </c>
      <c r="E35" s="15">
        <v>24</v>
      </c>
      <c r="F35" s="14">
        <f>E35/$S35*100</f>
        <v>2.2835394862036158</v>
      </c>
      <c r="G35" s="15">
        <v>421</v>
      </c>
      <c r="H35" s="14">
        <f>G35/$S35*100</f>
        <v>40.057088487155092</v>
      </c>
      <c r="I35" s="15">
        <v>311</v>
      </c>
      <c r="J35" s="14">
        <f>I35/$S35*100</f>
        <v>29.590865842055187</v>
      </c>
      <c r="K35" s="15">
        <v>75</v>
      </c>
      <c r="L35" s="14">
        <f>K35/$S35*100</f>
        <v>7.1360608943862998</v>
      </c>
      <c r="M35" s="15">
        <v>82</v>
      </c>
      <c r="N35" s="14">
        <f>M35/$S35*100</f>
        <v>7.8020932445290194</v>
      </c>
      <c r="O35" s="15">
        <v>54</v>
      </c>
      <c r="P35" s="14">
        <f>O35/$S35*100</f>
        <v>5.1379638439581345</v>
      </c>
      <c r="Q35" s="15">
        <v>2</v>
      </c>
      <c r="R35" s="14">
        <f>Q35/$S35*100</f>
        <v>0.19029495718363465</v>
      </c>
      <c r="S35" s="15">
        <f>SUM(E35,G35,I35,K35,M35,M35,O35,Q35)</f>
        <v>1051</v>
      </c>
      <c r="T35" s="14">
        <f>S35/D35*100</f>
        <v>100.28625954198473</v>
      </c>
      <c r="U35" s="2"/>
      <c r="V35" s="2"/>
      <c r="W35" s="2"/>
      <c r="X35" s="2"/>
      <c r="Y35" s="2"/>
      <c r="Z35" s="2"/>
      <c r="AA35" s="2"/>
      <c r="AB35" s="2"/>
    </row>
    <row r="36" spans="1:28" ht="19.5" customHeight="1" thickBot="1" x14ac:dyDescent="0.35">
      <c r="A36" s="13" t="s">
        <v>4</v>
      </c>
      <c r="B36" s="12"/>
      <c r="C36" s="12"/>
      <c r="D36" s="11">
        <f>SUM(D9:D35)</f>
        <v>115633</v>
      </c>
      <c r="E36" s="11">
        <f>SUM(E9:E35)</f>
        <v>3233</v>
      </c>
      <c r="F36" s="10">
        <f>E36/$S36*100</f>
        <v>3.5320594758174644</v>
      </c>
      <c r="G36" s="11">
        <f>SUM(G9:G35)</f>
        <v>44891</v>
      </c>
      <c r="H36" s="10">
        <f>G36/$S36*100</f>
        <v>49.043514360940868</v>
      </c>
      <c r="I36" s="11">
        <f>SUM(I9:I35)</f>
        <v>18717</v>
      </c>
      <c r="J36" s="10">
        <f>I36/$S36*100</f>
        <v>20.448362885516698</v>
      </c>
      <c r="K36" s="11">
        <f>SUM(K9:K35)</f>
        <v>13841</v>
      </c>
      <c r="L36" s="10">
        <f>K36/$S36*100</f>
        <v>15.12132236461167</v>
      </c>
      <c r="M36" s="11">
        <f>SUM(M9:M35)</f>
        <v>6793</v>
      </c>
      <c r="N36" s="10">
        <f>M36/$S36*100</f>
        <v>7.4213671572001356</v>
      </c>
      <c r="O36" s="11">
        <f>SUM(O9:O35)</f>
        <v>3915</v>
      </c>
      <c r="P36" s="10">
        <f>O36/$S36*100</f>
        <v>4.2771459473632456</v>
      </c>
      <c r="Q36" s="11">
        <f>SUM(Q9:Q35)</f>
        <v>143</v>
      </c>
      <c r="R36" s="10">
        <f>Q36/$S36*100</f>
        <v>0.15622780854992188</v>
      </c>
      <c r="S36" s="9">
        <f>SUM(E36,G36,I36,K36,M36,O36,Q36)</f>
        <v>91533</v>
      </c>
      <c r="T36" s="8">
        <f>S36/D36*100</f>
        <v>79.158198784084135</v>
      </c>
      <c r="U36" s="2"/>
      <c r="V36" s="2"/>
      <c r="W36" s="2"/>
      <c r="X36" s="2"/>
      <c r="Y36" s="2"/>
      <c r="Z36" s="2"/>
      <c r="AA36" s="2"/>
      <c r="AB36" s="2"/>
    </row>
    <row r="37" spans="1:28" ht="15.5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7"/>
      <c r="O37" s="6"/>
      <c r="P37" s="6"/>
      <c r="Q37" s="6"/>
      <c r="R37" s="6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5.5" x14ac:dyDescent="0.35">
      <c r="A38" s="5" t="s">
        <v>20</v>
      </c>
      <c r="B38" s="2"/>
      <c r="C38" s="2"/>
      <c r="D38" s="2"/>
      <c r="E38" s="2"/>
      <c r="F38" s="2"/>
      <c r="G38" s="4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5.5" x14ac:dyDescent="0.35">
      <c r="A39" s="5" t="s">
        <v>3</v>
      </c>
      <c r="B39" s="2"/>
      <c r="C39" s="2"/>
      <c r="D39" s="2"/>
      <c r="E39" s="2"/>
      <c r="F39" s="2"/>
      <c r="G39" s="4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5.5" x14ac:dyDescent="0.35">
      <c r="A40" s="5" t="s">
        <v>2</v>
      </c>
      <c r="B40" s="2"/>
      <c r="C40" s="2"/>
      <c r="D40" s="2"/>
      <c r="E40" s="2"/>
      <c r="F40" s="2"/>
      <c r="G40" s="4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5.5" x14ac:dyDescent="0.35">
      <c r="A41" s="5" t="s">
        <v>1</v>
      </c>
      <c r="B41" s="2"/>
      <c r="C41" s="2"/>
      <c r="D41" s="2"/>
      <c r="E41" s="2"/>
      <c r="F41" s="2"/>
      <c r="G41" s="4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5.5" x14ac:dyDescent="0.35">
      <c r="A42" s="5" t="s">
        <v>0</v>
      </c>
      <c r="B42" s="2"/>
      <c r="C42" s="2"/>
      <c r="D42" s="2"/>
      <c r="E42" s="2"/>
      <c r="F42" s="2"/>
      <c r="G42" s="4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5.5" x14ac:dyDescent="0.35">
      <c r="A43" s="2"/>
      <c r="B43" s="2"/>
      <c r="C43" s="2"/>
      <c r="D43" s="2"/>
      <c r="E43" s="2"/>
      <c r="F43" s="2"/>
      <c r="G43" s="4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5.5" x14ac:dyDescent="0.35">
      <c r="A44" s="2"/>
      <c r="B44" s="2"/>
      <c r="C44" s="2"/>
      <c r="D44" s="2"/>
      <c r="E44" s="2"/>
      <c r="F44" s="2"/>
      <c r="G44" s="4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5.5" x14ac:dyDescent="0.35">
      <c r="A45" s="2"/>
      <c r="B45" s="2"/>
      <c r="C45" s="2"/>
      <c r="D45" s="2"/>
      <c r="E45" s="2"/>
      <c r="F45" s="2"/>
      <c r="G45" s="4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5.5" x14ac:dyDescent="0.35">
      <c r="A46" s="2"/>
      <c r="B46" s="2"/>
      <c r="C46" s="2"/>
      <c r="D46" s="2"/>
      <c r="E46" s="2"/>
      <c r="F46" s="2"/>
      <c r="G46" s="4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5.5" x14ac:dyDescent="0.35">
      <c r="A47" s="2"/>
      <c r="B47" s="2"/>
      <c r="C47" s="2"/>
      <c r="D47" s="2"/>
      <c r="E47" s="2"/>
      <c r="F47" s="2"/>
      <c r="G47" s="4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5.5" x14ac:dyDescent="0.35">
      <c r="A48" s="2"/>
      <c r="B48" s="2"/>
      <c r="C48" s="2"/>
      <c r="D48" s="2"/>
      <c r="E48" s="2"/>
      <c r="F48" s="2"/>
      <c r="G48" s="4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5.5" x14ac:dyDescent="0.35">
      <c r="A49" s="2"/>
      <c r="B49" s="2"/>
      <c r="C49" s="2"/>
      <c r="D49" s="2"/>
      <c r="E49" s="2"/>
      <c r="F49" s="2"/>
      <c r="G49" s="4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5.5" x14ac:dyDescent="0.35">
      <c r="A50" s="2"/>
      <c r="B50" s="2"/>
      <c r="C50" s="2"/>
      <c r="D50" s="2"/>
      <c r="E50" s="2"/>
      <c r="F50" s="2"/>
      <c r="G50" s="4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5.5" x14ac:dyDescent="0.35">
      <c r="A51" s="2"/>
      <c r="B51" s="2"/>
      <c r="C51" s="2"/>
      <c r="D51" s="2"/>
      <c r="E51" s="2"/>
      <c r="F51" s="2"/>
      <c r="G51" s="4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5.5" x14ac:dyDescent="0.35">
      <c r="A52" s="2"/>
      <c r="B52" s="2"/>
      <c r="C52" s="2"/>
      <c r="D52" s="2"/>
      <c r="E52" s="2"/>
      <c r="F52" s="2"/>
      <c r="G52" s="4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5.5" x14ac:dyDescent="0.35">
      <c r="A53" s="2"/>
      <c r="B53" s="2"/>
      <c r="C53" s="2"/>
      <c r="D53" s="2"/>
      <c r="E53" s="2"/>
      <c r="F53" s="2"/>
      <c r="G53" s="4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5.5" x14ac:dyDescent="0.35">
      <c r="A54" s="2"/>
      <c r="B54" s="2"/>
      <c r="C54" s="2"/>
      <c r="D54" s="2"/>
      <c r="E54" s="2"/>
      <c r="F54" s="2"/>
      <c r="G54" s="4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5.5" x14ac:dyDescent="0.35">
      <c r="A55" s="2"/>
      <c r="B55" s="2"/>
      <c r="C55" s="2"/>
      <c r="D55" s="2"/>
      <c r="E55" s="2"/>
      <c r="F55" s="2"/>
      <c r="G55" s="4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5.5" x14ac:dyDescent="0.35">
      <c r="A56" s="2"/>
      <c r="B56" s="2"/>
      <c r="C56" s="2"/>
      <c r="D56" s="2"/>
      <c r="E56" s="2"/>
      <c r="F56" s="2"/>
      <c r="G56" s="4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5.5" x14ac:dyDescent="0.35">
      <c r="A57" s="2"/>
      <c r="B57" s="2"/>
      <c r="C57" s="2"/>
      <c r="D57" s="2"/>
      <c r="E57" s="2"/>
      <c r="F57" s="2"/>
      <c r="G57" s="4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5.5" x14ac:dyDescent="0.35">
      <c r="A58" s="2"/>
      <c r="B58" s="2"/>
      <c r="C58" s="2"/>
      <c r="D58" s="2"/>
      <c r="E58" s="2"/>
      <c r="F58" s="2"/>
      <c r="G58" s="4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5.5" x14ac:dyDescent="0.35">
      <c r="A59" s="2"/>
      <c r="B59" s="2"/>
      <c r="C59" s="2"/>
      <c r="D59" s="2"/>
      <c r="E59" s="2"/>
      <c r="F59" s="2"/>
      <c r="G59" s="4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5.5" x14ac:dyDescent="0.35">
      <c r="A60" s="2"/>
      <c r="B60" s="2"/>
      <c r="C60" s="2"/>
      <c r="D60" s="2"/>
      <c r="E60" s="2"/>
      <c r="F60" s="2"/>
      <c r="G60" s="4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5.5" x14ac:dyDescent="0.35">
      <c r="A61" s="2"/>
      <c r="B61" s="2"/>
      <c r="C61" s="2"/>
      <c r="D61" s="2"/>
      <c r="E61" s="2"/>
      <c r="F61" s="2"/>
      <c r="G61" s="4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5.5" x14ac:dyDescent="0.35">
      <c r="A62" s="2"/>
      <c r="B62" s="2"/>
      <c r="C62" s="2"/>
      <c r="D62" s="2"/>
      <c r="E62" s="2"/>
      <c r="F62" s="2"/>
      <c r="G62" s="4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5.5" x14ac:dyDescent="0.35">
      <c r="A63" s="2"/>
      <c r="B63" s="2"/>
      <c r="C63" s="2"/>
      <c r="D63" s="2"/>
      <c r="E63" s="2"/>
      <c r="F63" s="2"/>
      <c r="G63" s="4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5.5" x14ac:dyDescent="0.35">
      <c r="A64" s="2"/>
      <c r="B64" s="2"/>
      <c r="C64" s="2"/>
      <c r="D64" s="2"/>
      <c r="E64" s="2"/>
      <c r="F64" s="2"/>
      <c r="G64" s="4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5.5" x14ac:dyDescent="0.3">
      <c r="A65" s="2"/>
      <c r="B65" s="2"/>
      <c r="C65" s="2"/>
      <c r="D65" s="2"/>
      <c r="E65" s="2"/>
      <c r="F65" s="2"/>
      <c r="G65" s="3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5.5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5.5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5.5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5.5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5.5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5.5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5.5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5.5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5.5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5.5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5.5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5.5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5.5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5.5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5.5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5.5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5.5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5.5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5.5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5.5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5.5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5.5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5.5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5.5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5.5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5.5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5.5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5.5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5.5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5.5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5.5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5.5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5.5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5.5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5.5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5.5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5.5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5.5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5.5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5.5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5.5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5.5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5.5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5.5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5.5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5.5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5.5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5.5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5.5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5.5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5.5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5.5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5.5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5.5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5.5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5.5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5.5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5.5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5.5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5.5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5.5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5.5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5.5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5.5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5.5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5.5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5.5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5.5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5.5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5.5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5.5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5.5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5.5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5.5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5.5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5.5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5.5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5.5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5.5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5.5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5.5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5.5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5.5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5.5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5.5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5.5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5.5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5.5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5.5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5.5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5.5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5.5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5.5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5.5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5.5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5.5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5.5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5.5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5.5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5.5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5.5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5.5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5.5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5.5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5.5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5.5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5.5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5.5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5.5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5.5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5.5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5.5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5.5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5.5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5.5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5.5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5.5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5.5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5.5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5.5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5.5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5.5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5.5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5.5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5.5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5.5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5.5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5.5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5.5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5.5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5.5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5.5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5.5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5.5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5.5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5.5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5.5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5.5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5.5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5.5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5.5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5.5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5.5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5.5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5.5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5.5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5.5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5.5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5.5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5.5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5.5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5.5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5.5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5.5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5.5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5.5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5.5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5.5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5.5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5.5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5.5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5.5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5.5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5.5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5.5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5.5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5.5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5.5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5.5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5.5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5.5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5.5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5.5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5.5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5.5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5.5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5.5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5.5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5.5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5.5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5.5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5.5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5.5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5.5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5.5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5.5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5.5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5.5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5.5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5.5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5.5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5.5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5.5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5.5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15.5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5.5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15.5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15.5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5.5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5.5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5.5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5.5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5.5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5.5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5.5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5.5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5.5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5.5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5.5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5.5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5.5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5.5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5.5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5.5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5.5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5.5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15.5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t="15.5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15.5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t="15.5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t="15.5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t="15.5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15.5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15.5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15.5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15.5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15.5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15.5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15.5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15.5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15.5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15.5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15.5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15.5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15.5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15.5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15.5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15.5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15.5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t="15.5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t="15.5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t="15.5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t="15.5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t="15.5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t="15.5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t="15.5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15.5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t="15.5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t="15.5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t="15.5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15.5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15.5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15.5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15.5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15.5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15.5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15.5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15.5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15.5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15.5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15.5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15.5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15.5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15.5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15.5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15.5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15.5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15.5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15.5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15.5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15.5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15.5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t="15.5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15.5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t="15.5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t="15.5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t="15.5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t="15.5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t="15.5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15.5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15.5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15.5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15.5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15.5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15.5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15.5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15.5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15.5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15.5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15.5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15.5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15.5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15.5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15.5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15.5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t="15.5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t="15.5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t="15.5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t="15.5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t="15.5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t="15.5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t="15.5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t="15.5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t="15.5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t="15.5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15.5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15.5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15.5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15.5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15.5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15.5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15.5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15.5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15.5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15.5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15.5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15.5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15.5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t="15.5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15.5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t="15.5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t="15.5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15.5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15.5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15.5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15.5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15.5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15.5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15.5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15.5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15.5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15.5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15.5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15.5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15.5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15.5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15.5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15.5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t="15.5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t="15.5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t="15.5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15.5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t="15.5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15.5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15.5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t="15.5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15.5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15.5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t="15.5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t="15.5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t="15.5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t="15.5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t="15.5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t="15.5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t="15.5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t="15.5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t="15.5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t="15.5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t="15.5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t="15.5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t="15.5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t="15.5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15.5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t="15.5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t="15.5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t="15.5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t="15.5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t="15.5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t="15.5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t="15.5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15.5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15.5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t="15.5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t="15.5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t="15.5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t="15.5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t="15.5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t="15.5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15.5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t="15.5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t="15.5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t="15.5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15.5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t="15.5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t="15.5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15.5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15.5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t="15.5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t="15.5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t="15.5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15.5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t="15.5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t="15.5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t="15.5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t="15.5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t="15.5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t="15.5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t="15.5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t="15.5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t="15.5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t="15.5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t="15.5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t="15.5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t="15.5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t="15.5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t="15.5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t="15.5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t="15.5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t="15.5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t="15.5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t="15.5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t="15.5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t="15.5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t="15.5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t="15.5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t="15.5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t="15.5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t="15.5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t="15.5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t="15.5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t="15.5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t="15.5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t="15.5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t="15.5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t="15.5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t="15.5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t="15.5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15.5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t="15.5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t="15.5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t="15.5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t="15.5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t="15.5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t="15.5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t="15.5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t="15.5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t="15.5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t="15.5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t="15.5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t="15.5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t="15.5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t="15.5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t="15.5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t="15.5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t="15.5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t="15.5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t="15.5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t="15.5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t="15.5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t="15.5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t="15.5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t="15.5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t="15.5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t="15.5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t="15.5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t="15.5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t="15.5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t="15.5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t="15.5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t="15.5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t="15.5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t="15.5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t="15.5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t="15.5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t="15.5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t="15.5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t="15.5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t="15.5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t="15.5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t="15.5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t="15.5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t="15.5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t="15.5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t="15.5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t="15.5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t="15.5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t="15.5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t="15.5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t="15.5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t="15.5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t="15.5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t="15.5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t="15.5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t="15.5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t="15.5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t="15.5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t="15.5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t="15.5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t="15.5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t="15.5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t="15.5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t="15.5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t="15.5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t="15.5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t="15.5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t="15.5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t="15.5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t="15.5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t="15.5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t="15.5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t="15.5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t="15.5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t="15.5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t="15.5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t="15.5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t="15.5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t="15.5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t="15.5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t="15.5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t="15.5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t="15.5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t="15.5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t="15.5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t="15.5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t="15.5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t="15.5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t="15.5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t="15.5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t="15.5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t="15.5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ht="15.5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ht="15.5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ht="15.5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ht="15.5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ht="15.5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ht="15.5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ht="15.5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ht="15.5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ht="15.5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ht="15.5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ht="15.5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ht="15.5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ht="15.5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ht="15.5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ht="15.5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ht="15.5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ht="15.5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ht="15.5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ht="15.5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ht="15.5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ht="15.5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ht="15.5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t="15.5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t="15.5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t="15.5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t="15.5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t="15.5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t="15.5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t="15.5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t="15.5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t="15.5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t="15.5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t="15.5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t="15.5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t="15.5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t="15.5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t="15.5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t="15.5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t="15.5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t="15.5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t="15.5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t="15.5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t="15.5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t="15.5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t="15.5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t="15.5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t="15.5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t="15.5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t="15.5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t="15.5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t="15.5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t="15.5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t="15.5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t="15.5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t="15.5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t="15.5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t="15.5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t="15.5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t="15.5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t="15.5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t="15.5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t="15.5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t="15.5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t="15.5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t="15.5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t="15.5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t="15.5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t="15.5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t="15.5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t="15.5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t="15.5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t="15.5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t="15.5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t="15.5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t="15.5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t="15.5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t="15.5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t="15.5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t="15.5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t="15.5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t="15.5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t="15.5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t="15.5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t="15.5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t="15.5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t="15.5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t="15.5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t="15.5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t="15.5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t="15.5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t="15.5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t="15.5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t="15.5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t="15.5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t="15.5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t="15.5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t="15.5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t="15.5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t="15.5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t="15.5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t="15.5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t="15.5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t="15.5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t="15.5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t="15.5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t="15.5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t="15.5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t="15.5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t="15.5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t="15.5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t="15.5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t="15.5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t="15.5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t="15.5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t="15.5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t="15.5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t="15.5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t="15.5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t="15.5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t="15.5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t="15.5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t="15.5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t="15.5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t="15.5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t="15.5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t="15.5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t="15.5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t="15.5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t="15.5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t="15.5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t="15.5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ht="15.5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ht="15.5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ht="15.5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ht="15.5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ht="15.5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ht="15.5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ht="15.5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ht="15.5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ht="15.5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ht="15.5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ht="15.5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ht="15.5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ht="15.5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ht="15.5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ht="15.5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ht="15.5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ht="15.5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ht="15.5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ht="15.5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ht="15.5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ht="15.5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ht="15.5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ht="15.5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ht="15.5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ht="15.5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ht="15.5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ht="15.5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ht="15.5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ht="15.5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ht="15.5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ht="15.5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ht="15.5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ht="15.5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ht="15.5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ht="15.5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ht="15.5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ht="15.5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ht="15.5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ht="15.5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ht="15.5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ht="15.5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ht="15.5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ht="15.5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ht="15.5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ht="15.5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ht="15.5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ht="15.5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ht="15.5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ht="15.5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ht="15.5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ht="15.5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ht="15.5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ht="15.5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ht="15.5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ht="15.5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ht="15.5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ht="15.5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ht="15.5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ht="15.5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ht="15.5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ht="15.5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ht="15.5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ht="15.5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ht="15.5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ht="15.5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ht="15.5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ht="15.5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ht="15.5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ht="15.5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ht="15.5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ht="15.5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ht="15.5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ht="15.5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ht="15.5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ht="15.5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ht="15.5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ht="15.5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ht="15.5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ht="15.5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ht="15.5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ht="15.5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ht="15.5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ht="15.5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ht="15.5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ht="15.5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ht="15.5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ht="15.5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ht="15.5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ht="15.5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ht="15.5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ht="15.5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ht="15.5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ht="15.5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ht="15.5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ht="15.5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ht="15.5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ht="15.5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ht="15.5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ht="15.5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ht="15.5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ht="15.5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ht="15.5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ht="15.5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ht="15.5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ht="15.5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ht="15.5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ht="15.5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ht="15.5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ht="15.5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ht="15.5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ht="15.5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ht="15.5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ht="15.5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ht="15.5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ht="15.5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ht="15.5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ht="15.5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ht="15.5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ht="15.5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ht="15.5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ht="15.5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ht="15.5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ht="15.5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ht="15.5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ht="15.5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ht="15.5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ht="15.5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ht="15.5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ht="15.5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ht="15.5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ht="15.5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ht="15.5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ht="15.5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ht="15.5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ht="15.5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ht="15.5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ht="15.5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ht="15.5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ht="15.5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ht="15.5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ht="15.5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ht="15.5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ht="15.5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ht="15.5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ht="15.5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ht="15.5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ht="15.5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ht="15.5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ht="15.5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ht="15.5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ht="15.5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ht="15.5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ht="15.5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ht="15.5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ht="15.5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ht="15.5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ht="15.5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ht="15.5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ht="15.5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ht="15.5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ht="15.5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ht="15.5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ht="15.5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ht="15.5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ht="15.5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ht="15.5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ht="15.5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ht="15.5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ht="15.5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ht="15.5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ht="15.5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ht="15.5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ht="15.5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ht="15.5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ht="15.5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ht="15.5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ht="15.5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ht="15.5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ht="15.5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ht="15.5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ht="15.5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ht="15.5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ht="15.5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ht="15.5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ht="15.5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ht="15.5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ht="15.5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ht="15.5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ht="15.5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ht="15.5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ht="15.5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ht="15.5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ht="15.5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ht="15.5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ht="15.5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ht="15.5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ht="15.5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ht="15.5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ht="15.5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ht="15.5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ht="15.5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ht="15.5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ht="15.5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ht="15.5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ht="15.5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ht="15.5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ht="15.5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ht="15.5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ht="15.5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ht="15.5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ht="15.5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ht="15.5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ht="15.5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ht="15.5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ht="15.5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ht="15.5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ht="15.5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ht="15.5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ht="15.5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ht="15.5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ht="15.5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ht="15.5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ht="15.5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ht="15.5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ht="15.5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ht="15.5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ht="15.5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ht="15.5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ht="15.5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ht="15.5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ht="15.5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ht="15.5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ht="15.5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ht="15.5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ht="15.5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ht="15.5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ht="15.5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ht="15.5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ht="15.5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ht="15.5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ht="15.5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ht="15.5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ht="15.5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ht="15.5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ht="15.5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ht="15.5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ht="15.5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ht="15.5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ht="15.5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ht="15.5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ht="15.5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ht="15.5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ht="15.5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ht="15.5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ht="15.5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ht="15.5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ht="15.5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ht="15.5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ht="15.5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ht="15.5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ht="15.5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ht="15.5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ht="15.5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ht="15.5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1:28" ht="15.5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spans="1:28" ht="15.5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spans="1:28" ht="15.5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spans="1:28" ht="15.5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spans="1:28" ht="15.5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spans="1:28" ht="15.5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spans="1:28" ht="15.5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spans="1:28" ht="15.5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spans="1:28" ht="15.5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spans="1:28" ht="15.5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spans="1:28" ht="15.5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spans="1:28" ht="15.5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 spans="1:28" ht="15.5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 spans="1:28" ht="15.5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 spans="1:28" ht="15.5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 spans="1:28" ht="15.5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  <row r="997" spans="1:28" ht="15.5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</row>
    <row r="998" spans="1:28" ht="15.5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</row>
  </sheetData>
  <mergeCells count="6">
    <mergeCell ref="A1:S1"/>
    <mergeCell ref="A5:A7"/>
    <mergeCell ref="B5:B7"/>
    <mergeCell ref="C5:C7"/>
    <mergeCell ref="D5:D7"/>
    <mergeCell ref="E5:T6"/>
  </mergeCells>
  <pageMargins left="0.7" right="0.7" top="0.75" bottom="0.75" header="0" footer="0"/>
  <pageSetup paperSize="5" scale="5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28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2015-06-05T18:17:20Z</dcterms:created>
  <dcterms:modified xsi:type="dcterms:W3CDTF">2022-06-13T03:03:57Z</dcterms:modified>
</cp:coreProperties>
</file>